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0"/>
  </bookViews>
  <sheets>
    <sheet name="Додаток 2 Фін.звіт" sheetId="1" r:id="rId1"/>
  </sheets>
  <definedNames>
    <definedName name="_xlnm.Print_Area" localSheetId="0">'Додаток 2 Фін.звіт'!$A$1:$J$91</definedName>
  </definedNames>
  <calcPr fullCalcOnLoad="1"/>
</workbook>
</file>

<file path=xl/sharedStrings.xml><?xml version="1.0" encoding="utf-8"?>
<sst xmlns="http://schemas.openxmlformats.org/spreadsheetml/2006/main" count="112" uniqueCount="103">
  <si>
    <t>факт</t>
  </si>
  <si>
    <t>до Порядку складання фінансового плану комунальним некомерційним підприємством та контролю за його виконанням</t>
  </si>
  <si>
    <t>(назва підприємства)</t>
  </si>
  <si>
    <t>Показники </t>
  </si>
  <si>
    <t>Код рядка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</si>
  <si>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</si>
  <si>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</si>
  <si>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</si>
  <si>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</si>
  <si>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</si>
  <si>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</si>
  <si>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</si>
  <si>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</si>
  <si>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</si>
  <si>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</si>
  <si>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</si>
  <si>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</si>
  <si>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</si>
  <si>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</si>
  <si>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</si>
  <si>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</si>
  <si>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</si>
  <si>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</si>
  <si>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</si>
  <si>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</si>
  <si>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</si>
  <si>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</si>
  <si>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</si>
  <si>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</si>
  <si>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</si>
  <si>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</si>
  <si>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</si>
  <si>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</si>
  <si>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</si>
  <si>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</si>
  <si>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</si>
  <si>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</si>
  <si>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</si>
  <si>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</si>
  <si>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</si>
  <si>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</si>
  <si>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</si>
  <si>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</si>
  <si>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</si>
  <si>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</si>
  <si>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</si>
  <si>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</si>
  <si>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</si>
  <si>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</si>
  <si>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</si>
  <si>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</si>
  <si>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</si>
  <si>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</si>
  <si>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</si>
  <si>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 xml:space="preserve">   медична субвенція</t>
  </si>
  <si>
    <t>Додаток 2</t>
  </si>
  <si>
    <t>ЗВІТ ПРО ВИКОНАННЯ ФІНАНСОВОГО ПЛАНУ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</si>
  <si>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</si>
  <si>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</si>
  <si>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</si>
  <si>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</si>
  <si>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грн.</t>
  </si>
  <si>
    <t>Оплата комунальних послуг та енергоносіїв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</si>
  <si>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</si>
  <si>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</si>
  <si>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</si>
  <si>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</si>
  <si>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</si>
  <si>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</si>
  <si>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</si>
  <si>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</si>
  <si>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</si>
  <si>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</si>
  <si>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</si>
  <si>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</si>
  <si>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</si>
  <si>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</si>
  <si>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</si>
  <si>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</si>
  <si>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</si>
  <si>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</si>
  <si>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</si>
  <si>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</si>
  <si>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</si>
  <si>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</si>
  <si>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</si>
  <si>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</si>
  <si>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</si>
  <si>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</si>
  <si>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</si>
  <si>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</si>
  <si>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</si>
  <si>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Інші надходження (дохід)</t>
  </si>
  <si>
    <t>1021</t>
  </si>
  <si>
    <t>1022</t>
  </si>
  <si>
    <t>Дохід з місцевого бюджету за програмою підтримки</t>
  </si>
  <si>
    <t>Дохід з місцевого бюджету за цільовими програмами,</t>
  </si>
  <si>
    <t xml:space="preserve"> Комунального некомерційного підприємстваКНП "МКЛ№9"ДМР</t>
  </si>
  <si>
    <t>Звітний період (2 квартал 2020року)</t>
  </si>
  <si>
    <t>за2 квартал 2020 року</t>
  </si>
  <si>
    <t>Фінкова О.П.</t>
  </si>
  <si>
    <t>Головний бухгалтер</t>
  </si>
  <si>
    <t>Шкурко Л.Г.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</si>
</sst>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0"/>
    <numFmt numFmtId="181" formatCode="0.000"/>
    <numFmt numFmtId="18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9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0" fillId="0" borderId="0" xfId="49" applyFont="1" applyAlignment="1" applyProtection="1">
      <alignment horizontal="center" vertical="center"/>
      <protection locked="0"/>
    </xf>
    <xf numFmtId="0" fontId="48" fillId="0" borderId="0" xfId="49" applyFont="1">
      <alignment/>
      <protection/>
    </xf>
    <xf numFmtId="0" fontId="48" fillId="33" borderId="0" xfId="49" applyFont="1" applyFill="1">
      <alignment/>
      <protection/>
    </xf>
    <xf numFmtId="0" fontId="29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0" borderId="12" xfId="49" applyFont="1" applyBorder="1" applyAlignment="1">
      <alignment horizontal="center"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9" fillId="0" borderId="0" xfId="49" applyNumberFormat="1" applyFont="1" applyFill="1" applyAlignment="1">
      <alignment horizontal="center"/>
      <protection/>
    </xf>
    <xf numFmtId="0" fontId="29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3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3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6" fillId="0" borderId="14" xfId="49" applyFont="1" applyFill="1" applyBorder="1" applyAlignment="1">
      <alignment horizontal="center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/>
      <protection/>
    </xf>
    <xf numFmtId="180" fontId="3" fillId="0" borderId="13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2" xfId="0" applyNumberFormat="1" applyFont="1" applyFill="1" applyBorder="1" applyAlignment="1">
      <alignment horizontal="center" vertical="center" wrapText="1"/>
    </xf>
    <xf numFmtId="180" fontId="11" fillId="34" borderId="10" xfId="0" applyNumberFormat="1" applyFont="1" applyFill="1" applyBorder="1" applyAlignment="1">
      <alignment horizontal="center" vertical="center" wrapText="1"/>
    </xf>
    <xf numFmtId="180" fontId="12" fillId="34" borderId="10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180" fontId="12" fillId="34" borderId="12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justify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justify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180" fontId="12" fillId="34" borderId="17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2" fontId="12" fillId="0" borderId="13" xfId="0" applyNumberFormat="1" applyFont="1" applyFill="1" applyBorder="1" applyAlignment="1">
      <alignment horizontal="center" vertical="center" wrapText="1"/>
    </xf>
    <xf numFmtId="182" fontId="12" fillId="0" borderId="1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180" fontId="12" fillId="0" borderId="18" xfId="0" applyNumberFormat="1" applyFont="1" applyFill="1" applyBorder="1" applyAlignment="1">
      <alignment horizontal="center" vertical="center" wrapText="1"/>
    </xf>
    <xf numFmtId="182" fontId="12" fillId="0" borderId="19" xfId="0" applyNumberFormat="1" applyFont="1" applyFill="1" applyBorder="1" applyAlignment="1">
      <alignment horizontal="center" vertical="center" wrapText="1"/>
    </xf>
    <xf numFmtId="182" fontId="12" fillId="0" borderId="1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0" fontId="5" fillId="0" borderId="20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180" fontId="5" fillId="0" borderId="21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180" fontId="12" fillId="0" borderId="2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vertical="center" wrapText="1"/>
    </xf>
    <xf numFmtId="180" fontId="12" fillId="0" borderId="15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 applyProtection="1">
      <alignment horizontal="justify" vertical="center" wrapText="1"/>
      <protection locked="0"/>
    </xf>
    <xf numFmtId="0" fontId="5" fillId="34" borderId="10" xfId="0" applyFont="1" applyFill="1" applyBorder="1" applyAlignment="1" applyProtection="1">
      <alignment horizontal="justify" vertical="center" wrapText="1"/>
      <protection locked="0"/>
    </xf>
    <xf numFmtId="0" fontId="5" fillId="34" borderId="11" xfId="0" applyFont="1" applyFill="1" applyBorder="1" applyAlignment="1" applyProtection="1">
      <alignment horizontal="justify" vertical="center" wrapText="1"/>
      <protection locked="0"/>
    </xf>
    <xf numFmtId="180" fontId="12" fillId="0" borderId="1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justify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11" fillId="34" borderId="17" xfId="0" applyNumberFormat="1" applyFont="1" applyFill="1" applyBorder="1" applyAlignment="1">
      <alignment horizontal="center" vertical="center" wrapText="1"/>
    </xf>
    <xf numFmtId="180" fontId="11" fillId="34" borderId="12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14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14" xfId="49" applyFont="1" applyFill="1" applyBorder="1" applyAlignment="1">
      <alignment horizontal="center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8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9" fillId="34" borderId="12" xfId="49" applyFont="1" applyFill="1" applyBorder="1" applyAlignment="1">
      <alignment horizontal="center" vertical="center" wrapText="1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30" xfId="49" applyFont="1" applyFill="1" applyBorder="1" applyAlignment="1">
      <alignment horizontal="center" vertical="center" wrapText="1"/>
      <protection/>
    </xf>
    <xf numFmtId="0" fontId="9" fillId="34" borderId="31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93"/>
  <sheetViews>
    <sheetView tabSelected="1" zoomScalePageLayoutView="0" workbookViewId="0" topLeftCell="A1">
      <selection activeCell="I87" sqref="I87"/>
    </sheetView>
  </sheetViews>
  <sheetFormatPr defaultColWidth="9.140625" defaultRowHeight="15"/>
  <cols>
    <col min="1" max="1" width="72.57421875" style="9" customWidth="1"/>
    <col min="2" max="2" width="7.140625" style="9" customWidth="1"/>
    <col min="3" max="3" width="12.28125" style="3" customWidth="1"/>
    <col min="4" max="4" width="13.00390625" style="3" customWidth="1"/>
    <col min="5" max="5" width="13.7109375" style="3" customWidth="1"/>
    <col min="6" max="6" width="13.8515625" style="3" customWidth="1"/>
    <col min="7" max="7" width="12.7109375" style="3" customWidth="1"/>
    <col min="8" max="8" width="12.57421875" style="3" customWidth="1"/>
    <col min="9" max="9" width="14.00390625" style="3" customWidth="1"/>
    <col min="10" max="10" width="13.421875" style="3" customWidth="1"/>
    <col min="11" max="11" width="12.7109375" style="8" customWidth="1"/>
    <col min="12" max="12" width="14.00390625" style="8" customWidth="1"/>
    <col min="13" max="18" width="9.140625" style="8" customWidth="1"/>
    <col min="19" max="16384" width="9.140625" style="7" customWidth="1"/>
  </cols>
  <sheetData>
    <row r="1" spans="1:8" ht="13.5" customHeight="1">
      <c r="A1" s="1"/>
      <c r="B1" s="1"/>
      <c r="C1" s="2"/>
      <c r="E1" s="4" t="s">
        <v>55</v>
      </c>
      <c r="F1" s="5"/>
      <c r="G1" s="5"/>
      <c r="H1" s="6"/>
    </row>
    <row r="2" spans="1:10" ht="20.25" customHeight="1">
      <c r="A2" s="1"/>
      <c r="B2" s="1"/>
      <c r="C2" s="2"/>
      <c r="E2" s="132" t="s">
        <v>1</v>
      </c>
      <c r="F2" s="132"/>
      <c r="G2" s="132"/>
      <c r="H2" s="132"/>
      <c r="I2" s="132"/>
      <c r="J2" s="132"/>
    </row>
    <row r="3" spans="1:10" s="8" customFormat="1" ht="16.5" customHeight="1">
      <c r="A3" s="27"/>
      <c r="B3" s="1"/>
      <c r="C3" s="2"/>
      <c r="D3" s="3"/>
      <c r="E3" s="28"/>
      <c r="F3" s="28"/>
      <c r="G3" s="28"/>
      <c r="H3" s="28"/>
      <c r="I3" s="28"/>
      <c r="J3" s="28"/>
    </row>
    <row r="4" spans="1:10" s="8" customFormat="1" ht="16.5" customHeight="1">
      <c r="A4" s="133" t="s">
        <v>56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s="8" customFormat="1" ht="18.75">
      <c r="A5" s="134" t="s">
        <v>97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s="8" customFormat="1" ht="12.75" customHeight="1">
      <c r="A6" s="135" t="s">
        <v>2</v>
      </c>
      <c r="B6" s="135"/>
      <c r="C6" s="135"/>
      <c r="D6" s="135"/>
      <c r="E6" s="135"/>
      <c r="F6" s="135"/>
      <c r="G6" s="135"/>
      <c r="H6" s="135"/>
      <c r="I6" s="135"/>
      <c r="J6" s="135"/>
    </row>
    <row r="7" spans="1:10" s="8" customFormat="1" ht="20.25" customHeight="1">
      <c r="A7" s="136" t="s">
        <v>99</v>
      </c>
      <c r="B7" s="136"/>
      <c r="C7" s="136"/>
      <c r="D7" s="136"/>
      <c r="E7" s="136"/>
      <c r="F7" s="136"/>
      <c r="G7" s="136"/>
      <c r="H7" s="136"/>
      <c r="I7" s="136"/>
      <c r="J7" s="136"/>
    </row>
    <row r="8" spans="1:10" s="8" customFormat="1" ht="9.75" customHeight="1">
      <c r="A8" s="10"/>
      <c r="B8" s="11"/>
      <c r="C8" s="11"/>
      <c r="D8" s="11"/>
      <c r="E8" s="11"/>
      <c r="F8" s="11"/>
      <c r="G8" s="3"/>
      <c r="H8" s="3"/>
      <c r="I8" s="12"/>
      <c r="J8" s="3" t="s">
        <v>61</v>
      </c>
    </row>
    <row r="9" spans="1:10" s="8" customFormat="1" ht="30" customHeight="1">
      <c r="A9" s="137" t="s">
        <v>3</v>
      </c>
      <c r="B9" s="137" t="s">
        <v>4</v>
      </c>
      <c r="C9" s="139" t="s">
        <v>98</v>
      </c>
      <c r="D9" s="140"/>
      <c r="E9" s="140"/>
      <c r="F9" s="141"/>
      <c r="G9" s="138" t="s">
        <v>60</v>
      </c>
      <c r="H9" s="138"/>
      <c r="I9" s="138"/>
      <c r="J9" s="138"/>
    </row>
    <row r="10" spans="1:10" s="8" customFormat="1" ht="36" customHeight="1">
      <c r="A10" s="137"/>
      <c r="B10" s="137"/>
      <c r="C10" s="29" t="s">
        <v>57</v>
      </c>
      <c r="D10" s="29" t="s">
        <v>0</v>
      </c>
      <c r="E10" s="29" t="s">
        <v>58</v>
      </c>
      <c r="F10" s="30" t="s">
        <v>59</v>
      </c>
      <c r="G10" s="29" t="s">
        <v>57</v>
      </c>
      <c r="H10" s="29" t="s">
        <v>0</v>
      </c>
      <c r="I10" s="32" t="s">
        <v>58</v>
      </c>
      <c r="J10" s="31" t="s">
        <v>59</v>
      </c>
    </row>
    <row r="11" spans="1:10" s="8" customFormat="1" ht="18">
      <c r="A11" s="13" t="s">
        <v>5</v>
      </c>
      <c r="B11" s="13" t="s">
        <v>6</v>
      </c>
      <c r="C11" s="13">
        <v>3</v>
      </c>
      <c r="D11" s="13">
        <v>4</v>
      </c>
      <c r="E11" s="13">
        <v>5</v>
      </c>
      <c r="F11" s="14">
        <v>6</v>
      </c>
      <c r="G11" s="15">
        <v>7</v>
      </c>
      <c r="H11" s="16">
        <v>8</v>
      </c>
      <c r="I11" s="16">
        <v>9</v>
      </c>
      <c r="J11" s="16">
        <v>10</v>
      </c>
    </row>
    <row r="12" spans="1:10" s="8" customFormat="1" ht="13.5" customHeight="1">
      <c r="A12" s="124" t="s">
        <v>14</v>
      </c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s="8" customFormat="1" ht="13.5" customHeight="1">
      <c r="A13" s="44" t="s">
        <v>15</v>
      </c>
      <c r="B13" s="45" t="s">
        <v>12</v>
      </c>
      <c r="C13" s="39">
        <f>C14+C15</f>
        <v>25171271.61</v>
      </c>
      <c r="D13" s="42">
        <f>D14+D15</f>
        <v>25171271.61</v>
      </c>
      <c r="E13" s="42">
        <f>D13-C13</f>
        <v>0</v>
      </c>
      <c r="F13" s="46">
        <f>(D13/C13)*100</f>
        <v>100</v>
      </c>
      <c r="G13" s="39">
        <f>G14+G15</f>
        <v>49115408.61</v>
      </c>
      <c r="H13" s="39">
        <f>H14+H15</f>
        <v>49115408.61</v>
      </c>
      <c r="I13" s="42">
        <f>H13-G13</f>
        <v>0</v>
      </c>
      <c r="J13" s="47">
        <f aca="true" t="shared" si="0" ref="J13:J26">(H13/G13)*100</f>
        <v>100</v>
      </c>
    </row>
    <row r="14" spans="1:18" s="3" customFormat="1" ht="18">
      <c r="A14" s="48" t="s">
        <v>16</v>
      </c>
      <c r="B14" s="49" t="s">
        <v>17</v>
      </c>
      <c r="C14" s="40">
        <v>25171271.61</v>
      </c>
      <c r="D14" s="41">
        <v>25171271.61</v>
      </c>
      <c r="E14" s="42">
        <f aca="true" t="shared" si="1" ref="E14:E68">D14-C14</f>
        <v>0</v>
      </c>
      <c r="F14" s="46">
        <f aca="true" t="shared" si="2" ref="F14:F43">(D14/C14)*100</f>
        <v>100</v>
      </c>
      <c r="G14" s="40">
        <v>25171271.61</v>
      </c>
      <c r="H14" s="40">
        <v>25171271.61</v>
      </c>
      <c r="I14" s="42">
        <f aca="true" t="shared" si="3" ref="I14:I26">H14-G14</f>
        <v>0</v>
      </c>
      <c r="J14" s="47">
        <f t="shared" si="0"/>
        <v>100</v>
      </c>
      <c r="K14" s="8"/>
      <c r="L14" s="8"/>
      <c r="M14" s="8"/>
      <c r="N14" s="8"/>
      <c r="O14" s="8"/>
      <c r="P14" s="8"/>
      <c r="Q14" s="8"/>
      <c r="R14" s="8"/>
    </row>
    <row r="15" spans="1:18" s="3" customFormat="1" ht="18">
      <c r="A15" s="51" t="s">
        <v>54</v>
      </c>
      <c r="B15" s="52" t="s">
        <v>18</v>
      </c>
      <c r="C15" s="53">
        <v>0</v>
      </c>
      <c r="D15" s="53">
        <v>0</v>
      </c>
      <c r="E15" s="42">
        <f t="shared" si="1"/>
        <v>0</v>
      </c>
      <c r="F15" s="46" t="e">
        <f t="shared" si="2"/>
        <v>#DIV/0!</v>
      </c>
      <c r="G15" s="37">
        <v>23944137</v>
      </c>
      <c r="H15" s="37">
        <v>23944137</v>
      </c>
      <c r="I15" s="42">
        <f t="shared" si="3"/>
        <v>0</v>
      </c>
      <c r="J15" s="47">
        <f t="shared" si="0"/>
        <v>100</v>
      </c>
      <c r="K15" s="8"/>
      <c r="L15" s="8"/>
      <c r="M15" s="8"/>
      <c r="N15" s="8"/>
      <c r="O15" s="8"/>
      <c r="P15" s="8"/>
      <c r="Q15" s="8"/>
      <c r="R15" s="8"/>
    </row>
    <row r="16" spans="1:18" s="3" customFormat="1" ht="18">
      <c r="A16" s="56" t="s">
        <v>78</v>
      </c>
      <c r="B16" s="57" t="s">
        <v>13</v>
      </c>
      <c r="C16" s="58">
        <f>C17+C18</f>
        <v>9574040.97</v>
      </c>
      <c r="D16" s="58">
        <f>D17+D18</f>
        <v>9574040.97</v>
      </c>
      <c r="E16" s="59">
        <f t="shared" si="1"/>
        <v>0</v>
      </c>
      <c r="F16" s="60">
        <f t="shared" si="2"/>
        <v>100</v>
      </c>
      <c r="G16" s="111">
        <f>G17+G18</f>
        <v>15161305.670000002</v>
      </c>
      <c r="H16" s="111">
        <f>H17+H18</f>
        <v>15161305.670000002</v>
      </c>
      <c r="I16" s="59">
        <f t="shared" si="3"/>
        <v>0</v>
      </c>
      <c r="J16" s="61">
        <f t="shared" si="0"/>
        <v>100</v>
      </c>
      <c r="K16" s="8"/>
      <c r="L16" s="8"/>
      <c r="M16" s="8"/>
      <c r="N16" s="8"/>
      <c r="O16" s="8"/>
      <c r="P16" s="8"/>
      <c r="Q16" s="8"/>
      <c r="R16" s="8"/>
    </row>
    <row r="17" spans="1:18" s="3" customFormat="1" ht="18">
      <c r="A17" s="62" t="s">
        <v>96</v>
      </c>
      <c r="B17" s="63" t="s">
        <v>93</v>
      </c>
      <c r="C17" s="43">
        <v>1019000</v>
      </c>
      <c r="D17" s="43">
        <v>1019000</v>
      </c>
      <c r="E17" s="59">
        <f>D17-C17</f>
        <v>0</v>
      </c>
      <c r="F17" s="60">
        <f>(D17/C17)*100</f>
        <v>100</v>
      </c>
      <c r="G17" s="43">
        <v>1951721</v>
      </c>
      <c r="H17" s="43">
        <v>1951721</v>
      </c>
      <c r="I17" s="59">
        <f>H17-G17</f>
        <v>0</v>
      </c>
      <c r="J17" s="61">
        <f>(H17/G17)*100</f>
        <v>100</v>
      </c>
      <c r="K17" s="8"/>
      <c r="L17" s="8"/>
      <c r="M17" s="8"/>
      <c r="N17" s="8"/>
      <c r="O17" s="8"/>
      <c r="P17" s="8"/>
      <c r="Q17" s="8"/>
      <c r="R17" s="8"/>
    </row>
    <row r="18" spans="1:18" s="3" customFormat="1" ht="18">
      <c r="A18" s="62" t="s">
        <v>95</v>
      </c>
      <c r="B18" s="63" t="s">
        <v>94</v>
      </c>
      <c r="C18" s="43">
        <v>8555040.97</v>
      </c>
      <c r="D18" s="43">
        <v>8555040.97</v>
      </c>
      <c r="E18" s="59">
        <f>D18-C18</f>
        <v>0</v>
      </c>
      <c r="F18" s="60">
        <f>(D18/C18)*100</f>
        <v>100</v>
      </c>
      <c r="G18" s="112">
        <f>8741243.16+8309948.71-611241-3230366.2</f>
        <v>13209584.670000002</v>
      </c>
      <c r="H18" s="112">
        <f>8741243.16+8309948.71-611241-3230366.2</f>
        <v>13209584.670000002</v>
      </c>
      <c r="I18" s="59">
        <f>H18-G18</f>
        <v>0</v>
      </c>
      <c r="J18" s="61">
        <f>(H18/G18)*100</f>
        <v>100</v>
      </c>
      <c r="K18" s="8"/>
      <c r="L18" s="8"/>
      <c r="M18" s="8"/>
      <c r="N18" s="8"/>
      <c r="O18" s="8"/>
      <c r="P18" s="8"/>
      <c r="Q18" s="8"/>
      <c r="R18" s="8"/>
    </row>
    <row r="19" spans="1:18" s="3" customFormat="1" ht="18">
      <c r="A19" s="64" t="s">
        <v>19</v>
      </c>
      <c r="B19" s="65">
        <v>1030</v>
      </c>
      <c r="C19" s="66">
        <f>C20+C21+C22+C23+C24+C25+C26+C27+C28</f>
        <v>2176213.79</v>
      </c>
      <c r="D19" s="66">
        <f>D20+D21+D22+D23+D24+D25+D26+D27+D28</f>
        <v>2176213.79</v>
      </c>
      <c r="E19" s="66">
        <f t="shared" si="1"/>
        <v>0</v>
      </c>
      <c r="F19" s="67">
        <f t="shared" si="2"/>
        <v>100</v>
      </c>
      <c r="G19" s="66">
        <f>G20+G21+G22+G23+G24+G25+G26+G27+G28</f>
        <v>8341689.91</v>
      </c>
      <c r="H19" s="66">
        <f>H20+H21+H22+H23+H24+H25+H26+H27+H28</f>
        <v>8341689.91</v>
      </c>
      <c r="I19" s="66">
        <f t="shared" si="3"/>
        <v>0</v>
      </c>
      <c r="J19" s="68">
        <f t="shared" si="0"/>
        <v>100</v>
      </c>
      <c r="K19" s="8"/>
      <c r="L19" s="8"/>
      <c r="M19" s="8"/>
      <c r="N19" s="8"/>
      <c r="O19" s="8"/>
      <c r="P19" s="8"/>
      <c r="Q19" s="8"/>
      <c r="R19" s="8"/>
    </row>
    <row r="20" spans="1:18" s="3" customFormat="1" ht="27">
      <c r="A20" s="69" t="s">
        <v>71</v>
      </c>
      <c r="B20" s="70">
        <v>1031</v>
      </c>
      <c r="C20" s="71">
        <v>199999</v>
      </c>
      <c r="D20" s="71">
        <v>199999</v>
      </c>
      <c r="E20" s="42">
        <f t="shared" si="1"/>
        <v>0</v>
      </c>
      <c r="F20" s="46">
        <f t="shared" si="2"/>
        <v>100</v>
      </c>
      <c r="G20" s="71">
        <v>199999</v>
      </c>
      <c r="H20" s="72">
        <v>199999</v>
      </c>
      <c r="I20" s="42">
        <f t="shared" si="3"/>
        <v>0</v>
      </c>
      <c r="J20" s="47">
        <f t="shared" si="0"/>
        <v>100</v>
      </c>
      <c r="K20" s="8"/>
      <c r="L20" s="8"/>
      <c r="M20" s="8"/>
      <c r="N20" s="8"/>
      <c r="O20" s="8"/>
      <c r="P20" s="8"/>
      <c r="Q20" s="8"/>
      <c r="R20" s="8"/>
    </row>
    <row r="21" spans="1:10" ht="18">
      <c r="A21" s="69" t="s">
        <v>88</v>
      </c>
      <c r="B21" s="70">
        <v>1032</v>
      </c>
      <c r="C21" s="71">
        <v>366109.29</v>
      </c>
      <c r="D21" s="71">
        <v>366109.29</v>
      </c>
      <c r="E21" s="42">
        <f t="shared" si="1"/>
        <v>0</v>
      </c>
      <c r="F21" s="46">
        <f t="shared" si="2"/>
        <v>100</v>
      </c>
      <c r="G21" s="71">
        <v>780210.29</v>
      </c>
      <c r="H21" s="72">
        <v>780210.29</v>
      </c>
      <c r="I21" s="42">
        <f t="shared" si="3"/>
        <v>0</v>
      </c>
      <c r="J21" s="47">
        <f t="shared" si="0"/>
        <v>100</v>
      </c>
    </row>
    <row r="22" spans="1:10" ht="18">
      <c r="A22" s="73" t="s">
        <v>7</v>
      </c>
      <c r="B22" s="70">
        <v>1033</v>
      </c>
      <c r="C22" s="71">
        <v>474210.74</v>
      </c>
      <c r="D22" s="71">
        <v>474210.74</v>
      </c>
      <c r="E22" s="42">
        <f t="shared" si="1"/>
        <v>0</v>
      </c>
      <c r="F22" s="46">
        <f t="shared" si="2"/>
        <v>100</v>
      </c>
      <c r="G22" s="71">
        <v>6079833.83</v>
      </c>
      <c r="H22" s="72">
        <f>6434694.74-354860.91</f>
        <v>6079833.83</v>
      </c>
      <c r="I22" s="42">
        <f t="shared" si="3"/>
        <v>0</v>
      </c>
      <c r="J22" s="47">
        <f t="shared" si="0"/>
        <v>100</v>
      </c>
    </row>
    <row r="23" spans="1:10" ht="18">
      <c r="A23" s="69" t="s">
        <v>69</v>
      </c>
      <c r="B23" s="70">
        <v>1034</v>
      </c>
      <c r="C23" s="71">
        <v>139925.5</v>
      </c>
      <c r="D23" s="71">
        <v>139925.5</v>
      </c>
      <c r="E23" s="42">
        <f t="shared" si="1"/>
        <v>0</v>
      </c>
      <c r="F23" s="46">
        <f t="shared" si="2"/>
        <v>100</v>
      </c>
      <c r="G23" s="74">
        <v>150733.5</v>
      </c>
      <c r="H23" s="72">
        <v>150733.5</v>
      </c>
      <c r="I23" s="42">
        <f t="shared" si="3"/>
        <v>0</v>
      </c>
      <c r="J23" s="47">
        <f t="shared" si="0"/>
        <v>100</v>
      </c>
    </row>
    <row r="24" spans="1:10" ht="18">
      <c r="A24" s="69" t="s">
        <v>89</v>
      </c>
      <c r="B24" s="70">
        <v>1035</v>
      </c>
      <c r="C24" s="71">
        <v>1131</v>
      </c>
      <c r="D24" s="71">
        <v>1131</v>
      </c>
      <c r="E24" s="42">
        <f t="shared" si="1"/>
        <v>0</v>
      </c>
      <c r="F24" s="46">
        <f t="shared" si="2"/>
        <v>100</v>
      </c>
      <c r="G24" s="74">
        <v>1131</v>
      </c>
      <c r="H24" s="72">
        <v>1131</v>
      </c>
      <c r="I24" s="42">
        <f t="shared" si="3"/>
        <v>0</v>
      </c>
      <c r="J24" s="47">
        <f t="shared" si="0"/>
        <v>100</v>
      </c>
    </row>
    <row r="25" spans="1:10" ht="18">
      <c r="A25" s="73" t="s">
        <v>90</v>
      </c>
      <c r="B25" s="70">
        <v>1036</v>
      </c>
      <c r="C25" s="71">
        <v>30007</v>
      </c>
      <c r="D25" s="71">
        <v>30007</v>
      </c>
      <c r="E25" s="42">
        <f t="shared" si="1"/>
        <v>0</v>
      </c>
      <c r="F25" s="46">
        <f t="shared" si="2"/>
        <v>100</v>
      </c>
      <c r="G25" s="74">
        <v>98130</v>
      </c>
      <c r="H25" s="72">
        <v>98130</v>
      </c>
      <c r="I25" s="42">
        <f t="shared" si="3"/>
        <v>0</v>
      </c>
      <c r="J25" s="47">
        <f t="shared" si="0"/>
        <v>100</v>
      </c>
    </row>
    <row r="26" spans="1:10" ht="18">
      <c r="A26" s="62" t="s">
        <v>70</v>
      </c>
      <c r="B26" s="70">
        <v>1037</v>
      </c>
      <c r="C26" s="75">
        <v>17251</v>
      </c>
      <c r="D26" s="75">
        <v>17251</v>
      </c>
      <c r="E26" s="59">
        <f t="shared" si="1"/>
        <v>0</v>
      </c>
      <c r="F26" s="60">
        <f t="shared" si="2"/>
        <v>100</v>
      </c>
      <c r="G26" s="75">
        <v>84072.03</v>
      </c>
      <c r="H26" s="55">
        <v>84072.03</v>
      </c>
      <c r="I26" s="59">
        <f t="shared" si="3"/>
        <v>0</v>
      </c>
      <c r="J26" s="61">
        <f t="shared" si="0"/>
        <v>100</v>
      </c>
    </row>
    <row r="27" spans="1:10" ht="18">
      <c r="A27" s="76" t="s">
        <v>91</v>
      </c>
      <c r="B27" s="77">
        <v>1037</v>
      </c>
      <c r="C27" s="75">
        <v>739862.74</v>
      </c>
      <c r="D27" s="75">
        <v>739862.74</v>
      </c>
      <c r="E27" s="59">
        <f>D27-C27</f>
        <v>0</v>
      </c>
      <c r="F27" s="60">
        <f>(D27/C27)*100</f>
        <v>100</v>
      </c>
      <c r="G27" s="75">
        <v>739862.74</v>
      </c>
      <c r="H27" s="75">
        <v>739862.74</v>
      </c>
      <c r="I27" s="59">
        <f>H27-G27</f>
        <v>0</v>
      </c>
      <c r="J27" s="61">
        <f>(H27/G27)*100</f>
        <v>100</v>
      </c>
    </row>
    <row r="28" spans="1:10" ht="18">
      <c r="A28" s="69" t="s">
        <v>92</v>
      </c>
      <c r="B28" s="70">
        <v>1038</v>
      </c>
      <c r="C28" s="71">
        <v>207717.52</v>
      </c>
      <c r="D28" s="71">
        <v>207717.52</v>
      </c>
      <c r="E28" s="59">
        <f>D28-C28</f>
        <v>0</v>
      </c>
      <c r="F28" s="60">
        <f>(D28/C28)*100</f>
        <v>100</v>
      </c>
      <c r="G28" s="75">
        <v>207717.52</v>
      </c>
      <c r="H28" s="71">
        <v>207717.52</v>
      </c>
      <c r="I28" s="59">
        <f>H28-G28</f>
        <v>0</v>
      </c>
      <c r="J28" s="61">
        <f>(H28/G28)*100</f>
        <v>100</v>
      </c>
    </row>
    <row r="29" spans="1:10" ht="18">
      <c r="A29" s="127" t="s">
        <v>72</v>
      </c>
      <c r="B29" s="127"/>
      <c r="C29" s="127"/>
      <c r="D29" s="127"/>
      <c r="E29" s="127"/>
      <c r="F29" s="127"/>
      <c r="G29" s="127"/>
      <c r="H29" s="127"/>
      <c r="I29" s="127"/>
      <c r="J29" s="127"/>
    </row>
    <row r="30" spans="1:10" ht="18">
      <c r="A30" s="79" t="s">
        <v>20</v>
      </c>
      <c r="B30" s="80">
        <v>1040</v>
      </c>
      <c r="C30" s="114">
        <v>21272998.62</v>
      </c>
      <c r="D30" s="81">
        <v>21272998.62</v>
      </c>
      <c r="E30" s="66">
        <f t="shared" si="1"/>
        <v>0</v>
      </c>
      <c r="F30" s="67">
        <f t="shared" si="2"/>
        <v>100</v>
      </c>
      <c r="G30" s="113">
        <f>22855505+21272998.62</f>
        <v>44128503.620000005</v>
      </c>
      <c r="H30" s="113">
        <f>22855505+21272998.62</f>
        <v>44128503.620000005</v>
      </c>
      <c r="I30" s="66">
        <f aca="true" t="shared" si="4" ref="I30:I43">H30-G30</f>
        <v>0</v>
      </c>
      <c r="J30" s="68">
        <f aca="true" t="shared" si="5" ref="J30:J43">(H30/G30)*100</f>
        <v>100</v>
      </c>
    </row>
    <row r="31" spans="1:10" ht="18">
      <c r="A31" s="83" t="s">
        <v>21</v>
      </c>
      <c r="B31" s="84">
        <v>1050</v>
      </c>
      <c r="C31" s="86">
        <v>4572944.89</v>
      </c>
      <c r="D31" s="85">
        <v>4572944.89</v>
      </c>
      <c r="E31" s="42">
        <f t="shared" si="1"/>
        <v>0</v>
      </c>
      <c r="F31" s="46">
        <f t="shared" si="2"/>
        <v>100</v>
      </c>
      <c r="G31" s="86">
        <f>4940267+4572944.89</f>
        <v>9513211.89</v>
      </c>
      <c r="H31" s="86">
        <f>4940267+4572944.89</f>
        <v>9513211.89</v>
      </c>
      <c r="I31" s="42">
        <f t="shared" si="4"/>
        <v>0</v>
      </c>
      <c r="J31" s="47">
        <f t="shared" si="5"/>
        <v>100</v>
      </c>
    </row>
    <row r="32" spans="1:10" ht="18">
      <c r="A32" s="83" t="s">
        <v>22</v>
      </c>
      <c r="B32" s="84">
        <v>1060</v>
      </c>
      <c r="C32" s="72">
        <v>62591.03</v>
      </c>
      <c r="D32" s="85">
        <v>62591.03</v>
      </c>
      <c r="E32" s="42">
        <f t="shared" si="1"/>
        <v>0</v>
      </c>
      <c r="F32" s="46">
        <f t="shared" si="2"/>
        <v>100</v>
      </c>
      <c r="G32" s="72">
        <f>194029+62591.03</f>
        <v>256620.03</v>
      </c>
      <c r="H32" s="72">
        <f>194029+62591.03</f>
        <v>256620.03</v>
      </c>
      <c r="I32" s="42">
        <f t="shared" si="4"/>
        <v>0</v>
      </c>
      <c r="J32" s="47">
        <f t="shared" si="5"/>
        <v>100</v>
      </c>
    </row>
    <row r="33" spans="1:10" ht="18">
      <c r="A33" s="83" t="s">
        <v>23</v>
      </c>
      <c r="B33" s="84">
        <v>1070</v>
      </c>
      <c r="C33" s="72">
        <v>3190718.87</v>
      </c>
      <c r="D33" s="85">
        <v>3190718.87</v>
      </c>
      <c r="E33" s="42">
        <f t="shared" si="1"/>
        <v>0</v>
      </c>
      <c r="F33" s="46">
        <f t="shared" si="2"/>
        <v>100</v>
      </c>
      <c r="G33" s="72">
        <f>2297703+3190718.87</f>
        <v>5488421.87</v>
      </c>
      <c r="H33" s="72">
        <f>2297703+3190718.87</f>
        <v>5488421.87</v>
      </c>
      <c r="I33" s="42">
        <f t="shared" si="4"/>
        <v>0</v>
      </c>
      <c r="J33" s="47">
        <f t="shared" si="5"/>
        <v>100</v>
      </c>
    </row>
    <row r="34" spans="1:10" ht="18">
      <c r="A34" s="83" t="s">
        <v>24</v>
      </c>
      <c r="B34" s="84">
        <v>1080</v>
      </c>
      <c r="C34" s="72">
        <v>196357.7</v>
      </c>
      <c r="D34" s="85">
        <v>196357.7</v>
      </c>
      <c r="E34" s="42">
        <f t="shared" si="1"/>
        <v>0</v>
      </c>
      <c r="F34" s="46">
        <f t="shared" si="2"/>
        <v>100</v>
      </c>
      <c r="G34" s="72">
        <f>449718+196357.7</f>
        <v>646075.7</v>
      </c>
      <c r="H34" s="72">
        <f>449718+196357.7</f>
        <v>646075.7</v>
      </c>
      <c r="I34" s="42">
        <f t="shared" si="4"/>
        <v>0</v>
      </c>
      <c r="J34" s="47">
        <f t="shared" si="5"/>
        <v>100</v>
      </c>
    </row>
    <row r="35" spans="1:10" ht="18">
      <c r="A35" s="83" t="s">
        <v>25</v>
      </c>
      <c r="B35" s="84">
        <v>1090</v>
      </c>
      <c r="C35" s="72">
        <v>1542508.11</v>
      </c>
      <c r="D35" s="85">
        <v>1542508.11</v>
      </c>
      <c r="E35" s="42">
        <f t="shared" si="1"/>
        <v>0</v>
      </c>
      <c r="F35" s="46">
        <f t="shared" si="2"/>
        <v>100</v>
      </c>
      <c r="G35" s="72">
        <f>940790+1436261.92</f>
        <v>2377051.92</v>
      </c>
      <c r="H35" s="72">
        <f>940790+1436261.92</f>
        <v>2377051.92</v>
      </c>
      <c r="I35" s="42">
        <f t="shared" si="4"/>
        <v>0</v>
      </c>
      <c r="J35" s="47">
        <f t="shared" si="5"/>
        <v>100</v>
      </c>
    </row>
    <row r="36" spans="1:10" ht="18">
      <c r="A36" s="83" t="s">
        <v>26</v>
      </c>
      <c r="B36" s="84">
        <v>1100</v>
      </c>
      <c r="C36" s="72"/>
      <c r="D36" s="85">
        <v>0</v>
      </c>
      <c r="E36" s="42">
        <f t="shared" si="1"/>
        <v>0</v>
      </c>
      <c r="F36" s="46" t="e">
        <f t="shared" si="2"/>
        <v>#DIV/0!</v>
      </c>
      <c r="G36" s="72">
        <v>0</v>
      </c>
      <c r="H36" s="72">
        <v>0</v>
      </c>
      <c r="I36" s="42">
        <f t="shared" si="4"/>
        <v>0</v>
      </c>
      <c r="J36" s="47" t="e">
        <f t="shared" si="5"/>
        <v>#DIV/0!</v>
      </c>
    </row>
    <row r="37" spans="1:10" ht="18">
      <c r="A37" s="83" t="s">
        <v>62</v>
      </c>
      <c r="B37" s="84">
        <v>1110</v>
      </c>
      <c r="C37" s="72">
        <v>2164324.62</v>
      </c>
      <c r="D37" s="85">
        <v>2164324.62</v>
      </c>
      <c r="E37" s="42">
        <f t="shared" si="1"/>
        <v>0</v>
      </c>
      <c r="F37" s="46">
        <f t="shared" si="2"/>
        <v>100</v>
      </c>
      <c r="G37" s="72">
        <f>2705818+2268910.81</f>
        <v>4974728.8100000005</v>
      </c>
      <c r="H37" s="72">
        <f>2705818+2268910.81</f>
        <v>4974728.8100000005</v>
      </c>
      <c r="I37" s="42">
        <f t="shared" si="4"/>
        <v>0</v>
      </c>
      <c r="J37" s="47">
        <f t="shared" si="5"/>
        <v>100</v>
      </c>
    </row>
    <row r="38" spans="1:10" ht="25.5">
      <c r="A38" s="87" t="s">
        <v>27</v>
      </c>
      <c r="B38" s="84">
        <v>1120</v>
      </c>
      <c r="C38" s="72">
        <v>7668</v>
      </c>
      <c r="D38" s="85">
        <v>7668</v>
      </c>
      <c r="E38" s="42">
        <f t="shared" si="1"/>
        <v>0</v>
      </c>
      <c r="F38" s="46">
        <f t="shared" si="2"/>
        <v>100</v>
      </c>
      <c r="G38" s="72">
        <f>2332+9328</f>
        <v>11660</v>
      </c>
      <c r="H38" s="72">
        <f>2332+9328</f>
        <v>11660</v>
      </c>
      <c r="I38" s="42">
        <f t="shared" si="4"/>
        <v>0</v>
      </c>
      <c r="J38" s="47">
        <f t="shared" si="5"/>
        <v>100</v>
      </c>
    </row>
    <row r="39" spans="1:10" ht="18">
      <c r="A39" s="87" t="s">
        <v>28</v>
      </c>
      <c r="B39" s="84">
        <v>1130</v>
      </c>
      <c r="C39" s="72">
        <v>119789.78</v>
      </c>
      <c r="D39" s="85">
        <v>119789.78</v>
      </c>
      <c r="E39" s="42">
        <f t="shared" si="1"/>
        <v>0</v>
      </c>
      <c r="F39" s="46">
        <f t="shared" si="2"/>
        <v>100</v>
      </c>
      <c r="G39" s="72">
        <f>17532+119789.78</f>
        <v>137321.78</v>
      </c>
      <c r="H39" s="72">
        <f>17532+119789.78</f>
        <v>137321.78</v>
      </c>
      <c r="I39" s="42">
        <f t="shared" si="4"/>
        <v>0</v>
      </c>
      <c r="J39" s="47">
        <f t="shared" si="5"/>
        <v>100</v>
      </c>
    </row>
    <row r="40" spans="1:10" ht="18">
      <c r="A40" s="83" t="s">
        <v>29</v>
      </c>
      <c r="B40" s="84">
        <v>1140</v>
      </c>
      <c r="C40" s="72">
        <v>11201.73</v>
      </c>
      <c r="D40" s="85">
        <v>11201.73</v>
      </c>
      <c r="E40" s="42">
        <f t="shared" si="1"/>
        <v>0</v>
      </c>
      <c r="F40" s="46">
        <f t="shared" si="2"/>
        <v>100</v>
      </c>
      <c r="G40" s="72">
        <f>8808+11201.73</f>
        <v>20009.73</v>
      </c>
      <c r="H40" s="72">
        <f>8808+11201.73</f>
        <v>20009.73</v>
      </c>
      <c r="I40" s="42">
        <f t="shared" si="4"/>
        <v>0</v>
      </c>
      <c r="J40" s="47">
        <f t="shared" si="5"/>
        <v>100</v>
      </c>
    </row>
    <row r="41" spans="1:10" ht="18">
      <c r="A41" s="88" t="s">
        <v>63</v>
      </c>
      <c r="B41" s="84">
        <v>1160</v>
      </c>
      <c r="C41" s="89">
        <v>1255038.6</v>
      </c>
      <c r="D41" s="85">
        <v>1255038.6</v>
      </c>
      <c r="E41" s="42">
        <f t="shared" si="1"/>
        <v>0</v>
      </c>
      <c r="F41" s="46">
        <f t="shared" si="2"/>
        <v>100</v>
      </c>
      <c r="G41" s="89">
        <f>5866865+1255038.6</f>
        <v>7121903.6</v>
      </c>
      <c r="H41" s="89">
        <f>5866865+1255038.6</f>
        <v>7121903.6</v>
      </c>
      <c r="I41" s="42">
        <f t="shared" si="4"/>
        <v>0</v>
      </c>
      <c r="J41" s="47">
        <f t="shared" si="5"/>
        <v>100</v>
      </c>
    </row>
    <row r="42" spans="1:10" ht="18">
      <c r="A42" s="90" t="s">
        <v>30</v>
      </c>
      <c r="B42" s="91">
        <v>1170</v>
      </c>
      <c r="C42" s="38">
        <f>C13+C16+C19+C45+C56</f>
        <v>41088271.29</v>
      </c>
      <c r="D42" s="50">
        <f>D13+D16+D19+D45+D56</f>
        <v>41088271.29</v>
      </c>
      <c r="E42" s="42">
        <f t="shared" si="1"/>
        <v>0</v>
      </c>
      <c r="F42" s="46">
        <f t="shared" si="2"/>
        <v>100</v>
      </c>
      <c r="G42" s="38">
        <f>G13+G16+G19+G45+G56</f>
        <v>76785149.11</v>
      </c>
      <c r="H42" s="38">
        <f>H13+H16+H19+H45+H56</f>
        <v>76785149.11</v>
      </c>
      <c r="I42" s="42">
        <f t="shared" si="4"/>
        <v>0</v>
      </c>
      <c r="J42" s="47">
        <f t="shared" si="5"/>
        <v>100</v>
      </c>
    </row>
    <row r="43" spans="1:10" ht="18">
      <c r="A43" s="90" t="s">
        <v>31</v>
      </c>
      <c r="B43" s="91">
        <v>1180</v>
      </c>
      <c r="C43" s="38">
        <f>C30+C31+C32+C33+C34+C35+C36+C37+C38+C39+C40+C41+C48+C61</f>
        <v>38479086.870000005</v>
      </c>
      <c r="D43" s="50">
        <f>D30+D31+D32+D33+D34+D35+D36+D37+D38+D39+D40+D41+D48+D61</f>
        <v>38479086.870000005</v>
      </c>
      <c r="E43" s="42">
        <f t="shared" si="1"/>
        <v>0</v>
      </c>
      <c r="F43" s="46">
        <f t="shared" si="2"/>
        <v>100</v>
      </c>
      <c r="G43" s="38">
        <f>G30+G31+G32+G33+G34+G35+G36+G37+G38+G39+G40+G41+G48+G61</f>
        <v>78758453.87</v>
      </c>
      <c r="H43" s="38">
        <f>H30+H31+H32+H33+H34+H35+H36+H37+H38+H39+H40+H41+H48+H61</f>
        <v>78758453.87</v>
      </c>
      <c r="I43" s="42">
        <f t="shared" si="4"/>
        <v>0</v>
      </c>
      <c r="J43" s="47">
        <f t="shared" si="5"/>
        <v>100</v>
      </c>
    </row>
    <row r="44" spans="1:10" ht="18">
      <c r="A44" s="115" t="s">
        <v>39</v>
      </c>
      <c r="B44" s="116"/>
      <c r="C44" s="116"/>
      <c r="D44" s="116"/>
      <c r="E44" s="116"/>
      <c r="F44" s="116"/>
      <c r="G44" s="116"/>
      <c r="H44" s="116"/>
      <c r="I44" s="116"/>
      <c r="J44" s="117"/>
    </row>
    <row r="45" spans="1:10" ht="18">
      <c r="A45" s="92" t="s">
        <v>76</v>
      </c>
      <c r="B45" s="78">
        <v>2010</v>
      </c>
      <c r="C45" s="42">
        <f>C46+C47</f>
        <v>4166744.92</v>
      </c>
      <c r="D45" s="42">
        <f>D46+D47</f>
        <v>4166744.92</v>
      </c>
      <c r="E45" s="42">
        <f t="shared" si="1"/>
        <v>0</v>
      </c>
      <c r="F45" s="46">
        <f aca="true" t="shared" si="6" ref="F45:F54">(D45/C45)*100</f>
        <v>100</v>
      </c>
      <c r="G45" s="42">
        <f>G46+G47</f>
        <v>4166744.92</v>
      </c>
      <c r="H45" s="42">
        <f>H46+H47</f>
        <v>4166744.92</v>
      </c>
      <c r="I45" s="42">
        <f aca="true" t="shared" si="7" ref="I45:I54">H45-G45</f>
        <v>0</v>
      </c>
      <c r="J45" s="47">
        <f aca="true" t="shared" si="8" ref="J45:J54">(H45/G45)*100</f>
        <v>100</v>
      </c>
    </row>
    <row r="46" spans="1:10" ht="18">
      <c r="A46" s="93" t="s">
        <v>77</v>
      </c>
      <c r="B46" s="70">
        <v>2011</v>
      </c>
      <c r="C46" s="42">
        <v>4082944.92</v>
      </c>
      <c r="D46" s="42">
        <f>3933641.5+149303.42</f>
        <v>4082944.92</v>
      </c>
      <c r="E46" s="42">
        <f t="shared" si="1"/>
        <v>0</v>
      </c>
      <c r="F46" s="46">
        <f t="shared" si="6"/>
        <v>100</v>
      </c>
      <c r="G46" s="42">
        <v>4082944.92</v>
      </c>
      <c r="H46" s="42">
        <v>4082944.92</v>
      </c>
      <c r="I46" s="42">
        <f t="shared" si="7"/>
        <v>0</v>
      </c>
      <c r="J46" s="47">
        <f t="shared" si="8"/>
        <v>100</v>
      </c>
    </row>
    <row r="47" spans="1:10" ht="18">
      <c r="A47" s="93" t="s">
        <v>80</v>
      </c>
      <c r="B47" s="70">
        <v>2012</v>
      </c>
      <c r="C47" s="42">
        <v>83800</v>
      </c>
      <c r="D47" s="42">
        <v>83800</v>
      </c>
      <c r="E47" s="42">
        <f t="shared" si="1"/>
        <v>0</v>
      </c>
      <c r="F47" s="46">
        <f t="shared" si="6"/>
        <v>100</v>
      </c>
      <c r="G47" s="42">
        <v>83800</v>
      </c>
      <c r="H47" s="42">
        <v>83800</v>
      </c>
      <c r="I47" s="42">
        <f t="shared" si="7"/>
        <v>0</v>
      </c>
      <c r="J47" s="47">
        <f t="shared" si="8"/>
        <v>100</v>
      </c>
    </row>
    <row r="48" spans="1:10" ht="18">
      <c r="A48" s="94" t="s">
        <v>79</v>
      </c>
      <c r="B48" s="95">
        <v>3010</v>
      </c>
      <c r="C48" s="96">
        <f>C49+C50+C51+C52+C53+C54</f>
        <v>4082944.92</v>
      </c>
      <c r="D48" s="96">
        <f>D49+D50+D51+D52+D53+D54</f>
        <v>4082944.92</v>
      </c>
      <c r="E48" s="42">
        <f t="shared" si="1"/>
        <v>0</v>
      </c>
      <c r="F48" s="46">
        <f t="shared" si="6"/>
        <v>100</v>
      </c>
      <c r="G48" s="96">
        <f>G49+G50+G51+G52+G53+G54</f>
        <v>4082944.92</v>
      </c>
      <c r="H48" s="96">
        <f>H49+H50+H51+H52+H53+H54</f>
        <v>4082944.92</v>
      </c>
      <c r="I48" s="42">
        <f t="shared" si="7"/>
        <v>0</v>
      </c>
      <c r="J48" s="47">
        <f t="shared" si="8"/>
        <v>100</v>
      </c>
    </row>
    <row r="49" spans="1:10" ht="18">
      <c r="A49" s="83" t="s">
        <v>40</v>
      </c>
      <c r="B49" s="84">
        <v>3011</v>
      </c>
      <c r="C49" s="85"/>
      <c r="D49" s="85"/>
      <c r="E49" s="42">
        <f t="shared" si="1"/>
        <v>0</v>
      </c>
      <c r="F49" s="46" t="e">
        <f t="shared" si="6"/>
        <v>#DIV/0!</v>
      </c>
      <c r="G49" s="86"/>
      <c r="H49" s="72"/>
      <c r="I49" s="42">
        <f t="shared" si="7"/>
        <v>0</v>
      </c>
      <c r="J49" s="47" t="e">
        <f t="shared" si="8"/>
        <v>#DIV/0!</v>
      </c>
    </row>
    <row r="50" spans="1:10" ht="18">
      <c r="A50" s="83" t="s">
        <v>41</v>
      </c>
      <c r="B50" s="84">
        <v>3012</v>
      </c>
      <c r="C50" s="85">
        <v>3933641.5</v>
      </c>
      <c r="D50" s="85">
        <v>3933641.5</v>
      </c>
      <c r="E50" s="42">
        <f t="shared" si="1"/>
        <v>0</v>
      </c>
      <c r="F50" s="46">
        <f t="shared" si="6"/>
        <v>100</v>
      </c>
      <c r="G50" s="86">
        <v>3933641.5</v>
      </c>
      <c r="H50" s="72">
        <v>3933641.5</v>
      </c>
      <c r="I50" s="42">
        <f t="shared" si="7"/>
        <v>0</v>
      </c>
      <c r="J50" s="47">
        <f t="shared" si="8"/>
        <v>100</v>
      </c>
    </row>
    <row r="51" spans="1:10" ht="18">
      <c r="A51" s="83" t="s">
        <v>42</v>
      </c>
      <c r="B51" s="84">
        <v>3013</v>
      </c>
      <c r="C51" s="85"/>
      <c r="D51" s="85"/>
      <c r="E51" s="42">
        <f t="shared" si="1"/>
        <v>0</v>
      </c>
      <c r="F51" s="46" t="e">
        <f t="shared" si="6"/>
        <v>#DIV/0!</v>
      </c>
      <c r="G51" s="86"/>
      <c r="H51" s="72"/>
      <c r="I51" s="42">
        <f t="shared" si="7"/>
        <v>0</v>
      </c>
      <c r="J51" s="47" t="e">
        <f t="shared" si="8"/>
        <v>#DIV/0!</v>
      </c>
    </row>
    <row r="52" spans="1:10" ht="18">
      <c r="A52" s="83" t="s">
        <v>43</v>
      </c>
      <c r="B52" s="84">
        <v>3014</v>
      </c>
      <c r="C52" s="85"/>
      <c r="D52" s="85"/>
      <c r="E52" s="42">
        <f t="shared" si="1"/>
        <v>0</v>
      </c>
      <c r="F52" s="46" t="e">
        <f t="shared" si="6"/>
        <v>#DIV/0!</v>
      </c>
      <c r="G52" s="86"/>
      <c r="H52" s="72"/>
      <c r="I52" s="42">
        <f t="shared" si="7"/>
        <v>0</v>
      </c>
      <c r="J52" s="47" t="e">
        <f t="shared" si="8"/>
        <v>#DIV/0!</v>
      </c>
    </row>
    <row r="53" spans="1:10" ht="18">
      <c r="A53" s="83" t="s">
        <v>44</v>
      </c>
      <c r="B53" s="84">
        <v>3015</v>
      </c>
      <c r="C53" s="85"/>
      <c r="D53" s="85"/>
      <c r="E53" s="42">
        <f t="shared" si="1"/>
        <v>0</v>
      </c>
      <c r="F53" s="46" t="e">
        <f t="shared" si="6"/>
        <v>#DIV/0!</v>
      </c>
      <c r="G53" s="86"/>
      <c r="H53" s="72"/>
      <c r="I53" s="42">
        <f t="shared" si="7"/>
        <v>0</v>
      </c>
      <c r="J53" s="47" t="e">
        <f t="shared" si="8"/>
        <v>#DIV/0!</v>
      </c>
    </row>
    <row r="54" spans="1:10" ht="18">
      <c r="A54" s="83" t="s">
        <v>8</v>
      </c>
      <c r="B54" s="84">
        <v>3016</v>
      </c>
      <c r="C54" s="85">
        <v>149303.42</v>
      </c>
      <c r="D54" s="85">
        <v>149303.42</v>
      </c>
      <c r="E54" s="42">
        <f t="shared" si="1"/>
        <v>0</v>
      </c>
      <c r="F54" s="46">
        <f t="shared" si="6"/>
        <v>100</v>
      </c>
      <c r="G54" s="86">
        <v>149303.42</v>
      </c>
      <c r="H54" s="72">
        <v>149303.42</v>
      </c>
      <c r="I54" s="42">
        <f t="shared" si="7"/>
        <v>0</v>
      </c>
      <c r="J54" s="47">
        <f t="shared" si="8"/>
        <v>100</v>
      </c>
    </row>
    <row r="55" spans="1:10" ht="18">
      <c r="A55" s="115" t="s">
        <v>46</v>
      </c>
      <c r="B55" s="116"/>
      <c r="C55" s="116"/>
      <c r="D55" s="116"/>
      <c r="E55" s="116"/>
      <c r="F55" s="116"/>
      <c r="G55" s="116"/>
      <c r="H55" s="116"/>
      <c r="I55" s="116"/>
      <c r="J55" s="128"/>
    </row>
    <row r="56" spans="1:10" ht="18">
      <c r="A56" s="97" t="s">
        <v>47</v>
      </c>
      <c r="B56" s="78">
        <v>4010</v>
      </c>
      <c r="C56" s="98">
        <f>C57+C58+C59+C60</f>
        <v>0</v>
      </c>
      <c r="D56" s="98">
        <f>D57+D58+D59+D60</f>
        <v>0</v>
      </c>
      <c r="E56" s="42">
        <f t="shared" si="1"/>
        <v>0</v>
      </c>
      <c r="F56" s="46" t="e">
        <f aca="true" t="shared" si="9" ref="F56:F65">(D56/C56)*100</f>
        <v>#DIV/0!</v>
      </c>
      <c r="G56" s="98">
        <f>G57+G58+G59+G60</f>
        <v>0</v>
      </c>
      <c r="H56" s="98">
        <f>H57+H58+H59+H60</f>
        <v>0</v>
      </c>
      <c r="I56" s="42">
        <f aca="true" t="shared" si="10" ref="I56:I65">H56-G56</f>
        <v>0</v>
      </c>
      <c r="J56" s="47" t="e">
        <f aca="true" t="shared" si="11" ref="J56:J65">(H56/G56)*100</f>
        <v>#DIV/0!</v>
      </c>
    </row>
    <row r="57" spans="1:10" ht="18">
      <c r="A57" s="83" t="s">
        <v>48</v>
      </c>
      <c r="B57" s="80">
        <v>4011</v>
      </c>
      <c r="C57" s="85"/>
      <c r="D57" s="85"/>
      <c r="E57" s="42">
        <f t="shared" si="1"/>
        <v>0</v>
      </c>
      <c r="F57" s="46" t="e">
        <f t="shared" si="9"/>
        <v>#DIV/0!</v>
      </c>
      <c r="G57" s="86"/>
      <c r="H57" s="72"/>
      <c r="I57" s="42">
        <f t="shared" si="10"/>
        <v>0</v>
      </c>
      <c r="J57" s="47" t="e">
        <f t="shared" si="11"/>
        <v>#DIV/0!</v>
      </c>
    </row>
    <row r="58" spans="1:10" ht="18">
      <c r="A58" s="83" t="s">
        <v>49</v>
      </c>
      <c r="B58" s="84">
        <v>4012</v>
      </c>
      <c r="C58" s="85"/>
      <c r="D58" s="85"/>
      <c r="E58" s="42">
        <f t="shared" si="1"/>
        <v>0</v>
      </c>
      <c r="F58" s="46" t="e">
        <f t="shared" si="9"/>
        <v>#DIV/0!</v>
      </c>
      <c r="G58" s="86"/>
      <c r="H58" s="72"/>
      <c r="I58" s="42">
        <f t="shared" si="10"/>
        <v>0</v>
      </c>
      <c r="J58" s="47" t="e">
        <f t="shared" si="11"/>
        <v>#DIV/0!</v>
      </c>
    </row>
    <row r="59" spans="1:10" ht="18">
      <c r="A59" s="83" t="s">
        <v>50</v>
      </c>
      <c r="B59" s="84">
        <v>4013</v>
      </c>
      <c r="C59" s="85"/>
      <c r="D59" s="85"/>
      <c r="E59" s="42">
        <f t="shared" si="1"/>
        <v>0</v>
      </c>
      <c r="F59" s="46" t="e">
        <f t="shared" si="9"/>
        <v>#DIV/0!</v>
      </c>
      <c r="G59" s="86"/>
      <c r="H59" s="72"/>
      <c r="I59" s="42">
        <f t="shared" si="10"/>
        <v>0</v>
      </c>
      <c r="J59" s="47" t="e">
        <f t="shared" si="11"/>
        <v>#DIV/0!</v>
      </c>
    </row>
    <row r="60" spans="1:10" ht="18">
      <c r="A60" s="83" t="s">
        <v>51</v>
      </c>
      <c r="B60" s="84">
        <v>4020</v>
      </c>
      <c r="C60" s="85"/>
      <c r="D60" s="85"/>
      <c r="E60" s="42">
        <f t="shared" si="1"/>
        <v>0</v>
      </c>
      <c r="F60" s="46" t="e">
        <f t="shared" si="9"/>
        <v>#DIV/0!</v>
      </c>
      <c r="G60" s="86"/>
      <c r="H60" s="72"/>
      <c r="I60" s="42">
        <f t="shared" si="10"/>
        <v>0</v>
      </c>
      <c r="J60" s="47" t="e">
        <f t="shared" si="11"/>
        <v>#DIV/0!</v>
      </c>
    </row>
    <row r="61" spans="1:10" ht="18">
      <c r="A61" s="90" t="s">
        <v>52</v>
      </c>
      <c r="B61" s="91">
        <v>4030</v>
      </c>
      <c r="C61" s="50">
        <f>C62+C63+C64+C65</f>
        <v>0</v>
      </c>
      <c r="D61" s="50">
        <f>D62+D63+D64+D65</f>
        <v>0</v>
      </c>
      <c r="E61" s="42">
        <f t="shared" si="1"/>
        <v>0</v>
      </c>
      <c r="F61" s="46" t="e">
        <f t="shared" si="9"/>
        <v>#DIV/0!</v>
      </c>
      <c r="G61" s="50">
        <f>G62+G63+G64+G65</f>
        <v>0</v>
      </c>
      <c r="H61" s="50">
        <f>H62+H63+H64+H65</f>
        <v>0</v>
      </c>
      <c r="I61" s="42">
        <f t="shared" si="10"/>
        <v>0</v>
      </c>
      <c r="J61" s="47" t="e">
        <f t="shared" si="11"/>
        <v>#DIV/0!</v>
      </c>
    </row>
    <row r="62" spans="1:10" ht="18">
      <c r="A62" s="83" t="s">
        <v>48</v>
      </c>
      <c r="B62" s="84">
        <v>4031</v>
      </c>
      <c r="C62" s="85"/>
      <c r="D62" s="85"/>
      <c r="E62" s="42">
        <f t="shared" si="1"/>
        <v>0</v>
      </c>
      <c r="F62" s="46" t="e">
        <f t="shared" si="9"/>
        <v>#DIV/0!</v>
      </c>
      <c r="G62" s="86"/>
      <c r="H62" s="72"/>
      <c r="I62" s="42">
        <f t="shared" si="10"/>
        <v>0</v>
      </c>
      <c r="J62" s="47" t="e">
        <f t="shared" si="11"/>
        <v>#DIV/0!</v>
      </c>
    </row>
    <row r="63" spans="1:10" ht="18">
      <c r="A63" s="83" t="s">
        <v>49</v>
      </c>
      <c r="B63" s="84">
        <v>4032</v>
      </c>
      <c r="C63" s="85"/>
      <c r="D63" s="85"/>
      <c r="E63" s="42">
        <f t="shared" si="1"/>
        <v>0</v>
      </c>
      <c r="F63" s="46" t="e">
        <f t="shared" si="9"/>
        <v>#DIV/0!</v>
      </c>
      <c r="G63" s="86"/>
      <c r="H63" s="72"/>
      <c r="I63" s="42">
        <f t="shared" si="10"/>
        <v>0</v>
      </c>
      <c r="J63" s="47" t="e">
        <f t="shared" si="11"/>
        <v>#DIV/0!</v>
      </c>
    </row>
    <row r="64" spans="1:10" ht="18">
      <c r="A64" s="83" t="s">
        <v>50</v>
      </c>
      <c r="B64" s="84">
        <v>4033</v>
      </c>
      <c r="C64" s="85"/>
      <c r="D64" s="85"/>
      <c r="E64" s="42">
        <f t="shared" si="1"/>
        <v>0</v>
      </c>
      <c r="F64" s="46" t="e">
        <f t="shared" si="9"/>
        <v>#DIV/0!</v>
      </c>
      <c r="G64" s="86"/>
      <c r="H64" s="72"/>
      <c r="I64" s="42">
        <f t="shared" si="10"/>
        <v>0</v>
      </c>
      <c r="J64" s="47" t="e">
        <f t="shared" si="11"/>
        <v>#DIV/0!</v>
      </c>
    </row>
    <row r="65" spans="1:10" ht="18">
      <c r="A65" s="87" t="s">
        <v>53</v>
      </c>
      <c r="B65" s="84">
        <v>4040</v>
      </c>
      <c r="C65" s="85"/>
      <c r="D65" s="85"/>
      <c r="E65" s="42">
        <f t="shared" si="1"/>
        <v>0</v>
      </c>
      <c r="F65" s="46" t="e">
        <f t="shared" si="9"/>
        <v>#DIV/0!</v>
      </c>
      <c r="G65" s="86"/>
      <c r="H65" s="72"/>
      <c r="I65" s="42">
        <f t="shared" si="10"/>
        <v>0</v>
      </c>
      <c r="J65" s="47" t="e">
        <f t="shared" si="11"/>
        <v>#DIV/0!</v>
      </c>
    </row>
    <row r="66" spans="1:10" ht="18">
      <c r="A66" s="129" t="s">
        <v>81</v>
      </c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18">
      <c r="A67" s="99" t="s">
        <v>73</v>
      </c>
      <c r="B67" s="78">
        <v>5010</v>
      </c>
      <c r="C67" s="42">
        <f>C42-C43</f>
        <v>2609184.4199999943</v>
      </c>
      <c r="D67" s="42">
        <f>D42-D43</f>
        <v>2609184.4199999943</v>
      </c>
      <c r="E67" s="42">
        <f t="shared" si="1"/>
        <v>0</v>
      </c>
      <c r="F67" s="46">
        <f>(D67/C67)*100</f>
        <v>100</v>
      </c>
      <c r="G67" s="42">
        <f>G42-G43</f>
        <v>-1973304.7600000054</v>
      </c>
      <c r="H67" s="42">
        <f>H42-H43</f>
        <v>-1973304.7600000054</v>
      </c>
      <c r="I67" s="42">
        <f>H67-G67</f>
        <v>0</v>
      </c>
      <c r="J67" s="47">
        <f>(H67/G67)*100</f>
        <v>100</v>
      </c>
    </row>
    <row r="68" spans="1:10" ht="18">
      <c r="A68" s="100" t="s">
        <v>74</v>
      </c>
      <c r="B68" s="70">
        <v>5011</v>
      </c>
      <c r="C68" s="42">
        <f>C67-C69</f>
        <v>2609184.4199999943</v>
      </c>
      <c r="D68" s="42">
        <f>D67-D69</f>
        <v>2609184.4199999943</v>
      </c>
      <c r="E68" s="42">
        <f t="shared" si="1"/>
        <v>0</v>
      </c>
      <c r="F68" s="46">
        <f>(D68/C68)*100</f>
        <v>100</v>
      </c>
      <c r="G68" s="42">
        <f>G67-G69</f>
        <v>-1973304.7600000054</v>
      </c>
      <c r="H68" s="42">
        <f>H67-H69</f>
        <v>-1973304.7600000054</v>
      </c>
      <c r="I68" s="42">
        <f>H68-G68</f>
        <v>0</v>
      </c>
      <c r="J68" s="47">
        <f>(H68/G68)*100</f>
        <v>100</v>
      </c>
    </row>
    <row r="69" spans="1:10" ht="18">
      <c r="A69" s="101" t="s">
        <v>75</v>
      </c>
      <c r="B69" s="70">
        <v>5012</v>
      </c>
      <c r="C69" s="42"/>
      <c r="D69" s="42"/>
      <c r="E69" s="42"/>
      <c r="F69" s="46" t="e">
        <f>(D69/C69)*100</f>
        <v>#DIV/0!</v>
      </c>
      <c r="G69" s="42"/>
      <c r="H69" s="102"/>
      <c r="I69" s="102"/>
      <c r="J69" s="47" t="e">
        <f>(H69/G69)*100</f>
        <v>#DIV/0!</v>
      </c>
    </row>
    <row r="70" spans="1:10" ht="18">
      <c r="A70" s="115" t="s">
        <v>82</v>
      </c>
      <c r="B70" s="116"/>
      <c r="C70" s="116"/>
      <c r="D70" s="116"/>
      <c r="E70" s="116"/>
      <c r="F70" s="116"/>
      <c r="G70" s="116"/>
      <c r="H70" s="116"/>
      <c r="I70" s="116"/>
      <c r="J70" s="117"/>
    </row>
    <row r="71" spans="1:10" ht="18">
      <c r="A71" s="92" t="s">
        <v>38</v>
      </c>
      <c r="B71" s="78">
        <v>6010</v>
      </c>
      <c r="C71" s="39">
        <f>C72+C73+C74+C75+C76+C77</f>
        <v>8731365.549999999</v>
      </c>
      <c r="D71" s="42">
        <f>D72+D73+D74+D75+D76+D77</f>
        <v>8731365.549999999</v>
      </c>
      <c r="E71" s="42">
        <f aca="true" t="shared" si="12" ref="E71:E77">D71-C71</f>
        <v>0</v>
      </c>
      <c r="F71" s="46">
        <f aca="true" t="shared" si="13" ref="F71:F77">(D71/C71)*100</f>
        <v>100</v>
      </c>
      <c r="G71" s="39">
        <f>G72+G73+G74+G75+G76+G77</f>
        <v>17555260</v>
      </c>
      <c r="H71" s="39">
        <f>H72+H73+H74+H75+H76+H77</f>
        <v>18143920.54</v>
      </c>
      <c r="I71" s="42">
        <f aca="true" t="shared" si="14" ref="I71:I77">H71-G71</f>
        <v>588660.5399999991</v>
      </c>
      <c r="J71" s="47">
        <f aca="true" t="shared" si="15" ref="J71:J77">(H71/G71)*100</f>
        <v>103.3531861106016</v>
      </c>
    </row>
    <row r="72" spans="1:10" ht="18">
      <c r="A72" s="103" t="s">
        <v>32</v>
      </c>
      <c r="B72" s="80">
        <v>6011</v>
      </c>
      <c r="C72" s="81">
        <v>7271</v>
      </c>
      <c r="D72" s="81">
        <v>7271</v>
      </c>
      <c r="E72" s="42">
        <f t="shared" si="12"/>
        <v>0</v>
      </c>
      <c r="F72" s="46">
        <f t="shared" si="13"/>
        <v>100</v>
      </c>
      <c r="G72" s="82">
        <v>2855</v>
      </c>
      <c r="H72" s="82">
        <v>7271</v>
      </c>
      <c r="I72" s="42">
        <f t="shared" si="14"/>
        <v>4416</v>
      </c>
      <c r="J72" s="47">
        <f t="shared" si="15"/>
        <v>254.67600700525392</v>
      </c>
    </row>
    <row r="73" spans="1:10" ht="18">
      <c r="A73" s="104" t="s">
        <v>33</v>
      </c>
      <c r="B73" s="80">
        <v>6012</v>
      </c>
      <c r="C73" s="85">
        <v>317072.65</v>
      </c>
      <c r="D73" s="85">
        <v>317072.65</v>
      </c>
      <c r="E73" s="42">
        <f t="shared" si="12"/>
        <v>0</v>
      </c>
      <c r="F73" s="46">
        <f t="shared" si="13"/>
        <v>100</v>
      </c>
      <c r="G73" s="86">
        <v>621508</v>
      </c>
      <c r="H73" s="86">
        <v>661580.65</v>
      </c>
      <c r="I73" s="42">
        <f t="shared" si="14"/>
        <v>40072.65000000002</v>
      </c>
      <c r="J73" s="47">
        <f t="shared" si="15"/>
        <v>106.44764830058504</v>
      </c>
    </row>
    <row r="74" spans="1:10" ht="18">
      <c r="A74" s="104" t="s">
        <v>34</v>
      </c>
      <c r="B74" s="80">
        <v>6013</v>
      </c>
      <c r="C74" s="85">
        <v>3950</v>
      </c>
      <c r="D74" s="85">
        <v>3950</v>
      </c>
      <c r="E74" s="42">
        <f t="shared" si="12"/>
        <v>0</v>
      </c>
      <c r="F74" s="46">
        <f t="shared" si="13"/>
        <v>100</v>
      </c>
      <c r="G74" s="86">
        <v>7900</v>
      </c>
      <c r="H74" s="72">
        <v>7900</v>
      </c>
      <c r="I74" s="42">
        <f t="shared" si="14"/>
        <v>0</v>
      </c>
      <c r="J74" s="47">
        <f t="shared" si="15"/>
        <v>100</v>
      </c>
    </row>
    <row r="75" spans="1:10" ht="18">
      <c r="A75" s="104" t="s">
        <v>35</v>
      </c>
      <c r="B75" s="80">
        <v>6014</v>
      </c>
      <c r="C75" s="85">
        <v>3830127.01</v>
      </c>
      <c r="D75" s="85">
        <v>3830127.01</v>
      </c>
      <c r="E75" s="42">
        <f t="shared" si="12"/>
        <v>0</v>
      </c>
      <c r="F75" s="46">
        <f t="shared" si="13"/>
        <v>100</v>
      </c>
      <c r="G75" s="86">
        <v>8042730</v>
      </c>
      <c r="H75" s="86">
        <v>7953957</v>
      </c>
      <c r="I75" s="42">
        <f t="shared" si="14"/>
        <v>-88773</v>
      </c>
      <c r="J75" s="47">
        <f t="shared" si="15"/>
        <v>98.89623299551272</v>
      </c>
    </row>
    <row r="76" spans="1:10" ht="18">
      <c r="A76" s="105" t="s">
        <v>36</v>
      </c>
      <c r="B76" s="80">
        <v>6015</v>
      </c>
      <c r="C76" s="106">
        <v>4572944.89</v>
      </c>
      <c r="D76" s="106">
        <v>4572944.89</v>
      </c>
      <c r="E76" s="42">
        <f t="shared" si="12"/>
        <v>0</v>
      </c>
      <c r="F76" s="46">
        <f t="shared" si="13"/>
        <v>100</v>
      </c>
      <c r="G76" s="54">
        <v>8880267</v>
      </c>
      <c r="H76" s="54">
        <v>9513211.89</v>
      </c>
      <c r="I76" s="42">
        <f t="shared" si="14"/>
        <v>632944.8900000006</v>
      </c>
      <c r="J76" s="47">
        <f t="shared" si="15"/>
        <v>107.12754346237563</v>
      </c>
    </row>
    <row r="77" spans="1:10" ht="18">
      <c r="A77" s="107" t="s">
        <v>37</v>
      </c>
      <c r="B77" s="80">
        <v>6016</v>
      </c>
      <c r="C77" s="71"/>
      <c r="D77" s="71"/>
      <c r="E77" s="42">
        <f t="shared" si="12"/>
        <v>0</v>
      </c>
      <c r="F77" s="46" t="e">
        <f t="shared" si="13"/>
        <v>#DIV/0!</v>
      </c>
      <c r="G77" s="71"/>
      <c r="H77" s="72"/>
      <c r="I77" s="42">
        <f t="shared" si="14"/>
        <v>0</v>
      </c>
      <c r="J77" s="47" t="e">
        <f t="shared" si="15"/>
        <v>#DIV/0!</v>
      </c>
    </row>
    <row r="78" spans="1:10" ht="18">
      <c r="A78" s="118" t="s">
        <v>83</v>
      </c>
      <c r="B78" s="119"/>
      <c r="C78" s="119"/>
      <c r="D78" s="119"/>
      <c r="E78" s="119"/>
      <c r="F78" s="119"/>
      <c r="G78" s="119"/>
      <c r="H78" s="119"/>
      <c r="I78" s="119"/>
      <c r="J78" s="120"/>
    </row>
    <row r="79" spans="1:10" ht="18">
      <c r="A79" s="93" t="s">
        <v>64</v>
      </c>
      <c r="B79" s="80">
        <v>7010</v>
      </c>
      <c r="C79" s="108">
        <v>1356</v>
      </c>
      <c r="D79" s="108"/>
      <c r="E79" s="108"/>
      <c r="F79" s="108"/>
      <c r="G79" s="108">
        <v>1075</v>
      </c>
      <c r="H79" s="108">
        <v>1256</v>
      </c>
      <c r="I79" s="108">
        <v>1356</v>
      </c>
      <c r="J79" s="108">
        <v>1356</v>
      </c>
    </row>
    <row r="80" spans="1:10" ht="18">
      <c r="A80" s="93"/>
      <c r="B80" s="80"/>
      <c r="C80" s="108"/>
      <c r="D80" s="108"/>
      <c r="E80" s="108"/>
      <c r="F80" s="108"/>
      <c r="G80" s="108" t="s">
        <v>85</v>
      </c>
      <c r="H80" s="108" t="s">
        <v>84</v>
      </c>
      <c r="I80" s="108" t="s">
        <v>86</v>
      </c>
      <c r="J80" s="108" t="s">
        <v>87</v>
      </c>
    </row>
    <row r="81" spans="1:10" ht="18">
      <c r="A81" s="93" t="s">
        <v>45</v>
      </c>
      <c r="B81" s="84">
        <v>7011</v>
      </c>
      <c r="C81" s="110">
        <v>69629100</v>
      </c>
      <c r="D81" s="85">
        <v>76621700</v>
      </c>
      <c r="E81" s="85"/>
      <c r="F81" s="85"/>
      <c r="G81" s="110">
        <v>61016600</v>
      </c>
      <c r="H81" s="110">
        <v>69629100</v>
      </c>
      <c r="I81" s="85">
        <v>76621700</v>
      </c>
      <c r="J81" s="81"/>
    </row>
    <row r="82" spans="1:10" ht="18">
      <c r="A82" s="93" t="s">
        <v>65</v>
      </c>
      <c r="B82" s="84">
        <v>7012</v>
      </c>
      <c r="C82" s="85"/>
      <c r="D82" s="85"/>
      <c r="E82" s="85"/>
      <c r="F82" s="85"/>
      <c r="G82" s="86"/>
      <c r="H82" s="72"/>
      <c r="I82" s="72"/>
      <c r="J82" s="72"/>
    </row>
    <row r="83" spans="1:10" ht="18">
      <c r="A83" s="93" t="s">
        <v>66</v>
      </c>
      <c r="B83" s="84">
        <v>7013</v>
      </c>
      <c r="C83" s="85"/>
      <c r="D83" s="85"/>
      <c r="E83" s="85"/>
      <c r="F83" s="85"/>
      <c r="G83" s="86"/>
      <c r="H83" s="72"/>
      <c r="I83" s="72"/>
      <c r="J83" s="72"/>
    </row>
    <row r="84" spans="1:10" ht="18">
      <c r="A84" s="93" t="s">
        <v>67</v>
      </c>
      <c r="B84" s="109">
        <v>7016</v>
      </c>
      <c r="C84" s="106"/>
      <c r="D84" s="106"/>
      <c r="E84" s="106"/>
      <c r="F84" s="106"/>
      <c r="G84" s="54">
        <v>43200</v>
      </c>
      <c r="H84" s="55">
        <v>491500</v>
      </c>
      <c r="I84" s="55">
        <v>492721.3</v>
      </c>
      <c r="J84" s="55"/>
    </row>
    <row r="85" spans="1:10" ht="18">
      <c r="A85" s="93" t="s">
        <v>68</v>
      </c>
      <c r="B85" s="70">
        <v>7020</v>
      </c>
      <c r="C85" s="42"/>
      <c r="D85" s="42"/>
      <c r="E85" s="42"/>
      <c r="F85" s="42"/>
      <c r="G85" s="42">
        <v>186900</v>
      </c>
      <c r="H85" s="102">
        <v>1260400</v>
      </c>
      <c r="I85" s="102">
        <v>10871440.27</v>
      </c>
      <c r="J85" s="102"/>
    </row>
    <row r="86" spans="1:10" ht="18">
      <c r="A86" s="25"/>
      <c r="B86" s="23"/>
      <c r="C86" s="24"/>
      <c r="D86" s="24"/>
      <c r="E86" s="24"/>
      <c r="F86" s="24"/>
      <c r="G86" s="24"/>
      <c r="H86" s="26"/>
      <c r="I86" s="26"/>
      <c r="J86" s="26"/>
    </row>
    <row r="87" spans="1:10" ht="18">
      <c r="A87" s="17" t="s">
        <v>9</v>
      </c>
      <c r="B87" s="18"/>
      <c r="C87" s="33"/>
      <c r="D87" s="18"/>
      <c r="E87" s="19"/>
      <c r="F87" s="121" t="s">
        <v>100</v>
      </c>
      <c r="G87" s="121"/>
      <c r="H87" s="20"/>
      <c r="I87" s="21"/>
      <c r="J87" s="21"/>
    </row>
    <row r="88" spans="1:7" ht="18">
      <c r="A88" s="22"/>
      <c r="B88" s="35"/>
      <c r="C88" s="36" t="s">
        <v>10</v>
      </c>
      <c r="D88" s="36"/>
      <c r="E88" s="122" t="s">
        <v>11</v>
      </c>
      <c r="F88" s="122"/>
      <c r="G88" s="122"/>
    </row>
    <row r="89" spans="1:7" ht="18">
      <c r="A89" s="22" t="s">
        <v>101</v>
      </c>
      <c r="B89" s="35"/>
      <c r="C89" s="34"/>
      <c r="D89" s="35"/>
      <c r="E89" s="35"/>
      <c r="F89" s="123" t="s">
        <v>102</v>
      </c>
      <c r="G89" s="123"/>
    </row>
    <row r="90" spans="1:7" ht="18">
      <c r="A90" s="22"/>
      <c r="B90" s="35"/>
      <c r="C90" s="36" t="s">
        <v>10</v>
      </c>
      <c r="D90" s="36"/>
      <c r="E90" s="122" t="s">
        <v>11</v>
      </c>
      <c r="F90" s="122"/>
      <c r="G90" s="122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</sheetData>
  <sheetProtection/>
  <mergeCells count="20">
    <mergeCell ref="E2:J2"/>
    <mergeCell ref="A4:J4"/>
    <mergeCell ref="A5:J5"/>
    <mergeCell ref="A6:J6"/>
    <mergeCell ref="A7:J7"/>
    <mergeCell ref="E90:G90"/>
    <mergeCell ref="A9:A10"/>
    <mergeCell ref="B9:B10"/>
    <mergeCell ref="G9:J9"/>
    <mergeCell ref="C9:F9"/>
    <mergeCell ref="A70:J70"/>
    <mergeCell ref="A78:J78"/>
    <mergeCell ref="F87:G87"/>
    <mergeCell ref="E88:G88"/>
    <mergeCell ref="F89:G89"/>
    <mergeCell ref="A12:J12"/>
    <mergeCell ref="A29:J29"/>
    <mergeCell ref="A44:J44"/>
    <mergeCell ref="A55:J55"/>
    <mergeCell ref="A66:J66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2020-07-28T11:08:45Z</dcterms:modified>
  <cp:category/>
  <cp:version/>
  <cp:contentType/>
  <cp:contentStatus/>
</cp:coreProperties>
</file>