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<sst xmlns="http://schemas.openxmlformats.org/spreadsheetml/2006/main" count="388" uniqueCount="263">
  <si>
    <t>Ідентифікатор закупівлі</t>
  </si>
  <si>
    <t>Назва товару</t>
  </si>
  <si>
    <t>Класифікатор</t>
  </si>
  <si>
    <t>Тип процедури</t>
  </si>
  <si>
    <t>Дата закінчення процедури</t>
  </si>
  <si>
    <t>Фактичний переможець</t>
  </si>
  <si>
    <t>ЄДРПОУ переможця</t>
  </si>
  <si>
    <t>Посилання на редукціон</t>
  </si>
  <si>
    <t>Статус</t>
  </si>
  <si>
    <t>Номер договору</t>
  </si>
  <si>
    <t>Фактична сума договору</t>
  </si>
  <si>
    <t>Спрощена/допорогова закупівля</t>
  </si>
  <si>
    <t>33600000-6 - Фармацевтична продукція</t>
  </si>
  <si>
    <t>Відкриті торги</t>
  </si>
  <si>
    <t>33190000-8 - Медичне обладнання та вироби медичного призначення різні</t>
  </si>
  <si>
    <t>33140000-3 - Медичні матеріали</t>
  </si>
  <si>
    <t>33192000-2 - Меблі медичного призначення</t>
  </si>
  <si>
    <t>Переговорна процедура</t>
  </si>
  <si>
    <t>ТОВАРИСТВО З ОБМЕЖЕНОЮ ВІДПОВІДАЛЬНІСТЮ "БАДМ-Б"</t>
  </si>
  <si>
    <t>39273420</t>
  </si>
  <si>
    <t>01995663</t>
  </si>
  <si>
    <t>завершено</t>
  </si>
  <si>
    <t>09310000-5 - Електрична енергія</t>
  </si>
  <si>
    <t>09320000-8 - Пара, гаряча вода та пов’язана продукція</t>
  </si>
  <si>
    <t>32688148</t>
  </si>
  <si>
    <t>30982775</t>
  </si>
  <si>
    <t>Переговорна процедура, скорочена</t>
  </si>
  <si>
    <t>15880000-0 - Спеціальні продукти харчування, збагачені поживними речовинами</t>
  </si>
  <si>
    <t>45000000-7 - Будівельні роботи та поточний ремонт</t>
  </si>
  <si>
    <t>послуги спеціалізованого санітарного транспорту</t>
  </si>
  <si>
    <t>85140000-2 - Послуги у сфері охорони здоров’я різні</t>
  </si>
  <si>
    <t>№133</t>
  </si>
  <si>
    <t>65110000-7 - Розподіл води</t>
  </si>
  <si>
    <t>03341305</t>
  </si>
  <si>
    <t>80560000-7 - Послуги з професійної підготовки у сфері охорони здоров’я та надання першої медичної допомоги</t>
  </si>
  <si>
    <t>Закупівля без використання електронної системи</t>
  </si>
  <si>
    <t>33700000-7 - Засоби особистої гігієни</t>
  </si>
  <si>
    <t>№ 10</t>
  </si>
  <si>
    <t>КОМУНАЛЬНЕ ПІДПРИЄМСТВО "АВТОПІДПРИЄМСТВО САНІТАРНОГО ТРАНСПОРТУ" ДНІПРОВСЬКОЇ МІСЬКОЇ РАДИ</t>
  </si>
  <si>
    <t>№ 3</t>
  </si>
  <si>
    <t>КОМУНАЛЬНЕ ПІДПРИЄМСТВО "ДНІПРОТЕПЛОЕНЕРГО" ДНІПРОПЕТРОВСЬКОЇ ОБЛАСНОЇ РАДИ"</t>
  </si>
  <si>
    <t>КОМУНАЛЬНЕ ПІДПРИЄМСТВО "ТЕПЛОЕНЕРГО" ДНІПРОВСЬКОЇ МІСЬКОЇ РАДИ</t>
  </si>
  <si>
    <t>КОМУНАЛЬНЕ ПІДПРИЄМСТВО "ДНІПРОВОДОКАНАЛ" ДНІПРОВСЬКОЇ МІСЬКОЇ РАДИ</t>
  </si>
  <si>
    <t>№ 11786</t>
  </si>
  <si>
    <t>ТОВАРИСТВО З ОБМЕЖЕНОЮ ВІДПОВІДАЛЬНІСТЮ "ДНІПРОВСЬКІ ЕНЕРГЕТИЧНІ ПОСЛУГИ"</t>
  </si>
  <si>
    <t>42082379</t>
  </si>
  <si>
    <t>31348357</t>
  </si>
  <si>
    <t>30190000-7 - Офісне устаткування та приладдя різне</t>
  </si>
  <si>
    <t>50730000-1 «Послуги з ремонту і технічного обслуговування охолоджувальних установок» для зберігання медичних імунобіологічних препаратів та лікарських засобів.</t>
  </si>
  <si>
    <t>50730000-1 - Послуги з ремонту і технічного обслуговування охолоджувальних установок</t>
  </si>
  <si>
    <t>41630954</t>
  </si>
  <si>
    <t>34990000-3 - Регулювальне, запобіжне, сигнальне та освітлювальне обладнання</t>
  </si>
  <si>
    <t>UA-2019-12-19-000581-b</t>
  </si>
  <si>
    <t>№ 8</t>
  </si>
  <si>
    <t>UA-2020-01-11-000074-c</t>
  </si>
  <si>
    <t>09310000-5 «Електрична енергія»</t>
  </si>
  <si>
    <t>№066022</t>
  </si>
  <si>
    <t>UA-2020-01-20-001276-c</t>
  </si>
  <si>
    <t xml:space="preserve"> 65000000-3: Комунальні послуги</t>
  </si>
  <si>
    <t>65000000-3 - Комунальні послуги</t>
  </si>
  <si>
    <t>КОМУНАЛЬНЕ ПІДПРИЄМСТВО "ЖИЛСЕРВІС-2" ДНІПРОВСЬКОЇ МІСЬКОЇ РАДИ</t>
  </si>
  <si>
    <t>32350310</t>
  </si>
  <si>
    <t>25/8/н</t>
  </si>
  <si>
    <t>UA-2020-01-21-001401-a</t>
  </si>
  <si>
    <t>Теплова енергія.</t>
  </si>
  <si>
    <t>№ 050875</t>
  </si>
  <si>
    <t>UA-2020-01-21-001986-a</t>
  </si>
  <si>
    <t>09320000-8 Пара, гаряча вода та пов’язана продукція. Теплова енергія.</t>
  </si>
  <si>
    <t>UA-2020-01-23-003420-a</t>
  </si>
  <si>
    <t>65110000-7 Розподіл води (водопостачання та водовідведення).</t>
  </si>
  <si>
    <t>UA-2020-01-24-001703-b</t>
  </si>
  <si>
    <t>90500000-2 «Послуги у сфері поводження зі сміттям та відходами».</t>
  </si>
  <si>
    <t>90500000-2 - Послуги у сфері поводження зі сміттям та відходами</t>
  </si>
  <si>
    <t>М/79/01/2020</t>
  </si>
  <si>
    <t xml:space="preserve">79710000-4 «Охоронні послуги» </t>
  </si>
  <si>
    <t>79710000-4 - Охоронні послуги</t>
  </si>
  <si>
    <t>UA-2020-02-07-002753-a</t>
  </si>
  <si>
    <t>№ 066022/2020</t>
  </si>
  <si>
    <t>80560000-7 - Послуги з професійної підготовки у сфері охорони здоров’я та надання першої медичної допомоги. Стажування за фахом «Загальна практика-сімейна медицина».</t>
  </si>
  <si>
    <t>UA-2020-03-04-002955-a</t>
  </si>
  <si>
    <t>2015:50410000-2 «Послуги з ремонту і технічного обслуговування вимірювальних, випробувальних і контрольних приладів»</t>
  </si>
  <si>
    <t>50410000-2 - Послуги з ремонту і технічного обслуговування вимірювальних, випробувальних і контрольних приладів</t>
  </si>
  <si>
    <t>УПРАВЛІННЯ ПОЛІЦІЇ ОХОРОНИ В ДНІПРОПЕТРОВСЬКІЙ ОБЛАСТІ</t>
  </si>
  <si>
    <t>40109168</t>
  </si>
  <si>
    <t>644/17/201-2020</t>
  </si>
  <si>
    <t>UA-2020-03-31-001044-b</t>
  </si>
  <si>
    <t>М/143/03/2020</t>
  </si>
  <si>
    <t>UA-2020-05-06-002069-b</t>
  </si>
  <si>
    <t>33600000-6 –«Фармацевтична продукція». Адреналін / Epinephrine, Дексаметазон / Dexamethasone, Каптоприл/ Captopril, Преднізолон (МНН Prednisolone), Нітрогліцерин / Nitroglycerin, Парацетамол / Paracetamol, Анаприлін (Anaprilin), Магнію сульфат, (МНН Magnesium sulfate), Натрію хлорид, (МНН Sodium chloride), Натрію хлорид, (МНН Sodium chloride), ЭТАМЗИЛАТ (ETAMSYLATE).</t>
  </si>
  <si>
    <t>№ 19</t>
  </si>
  <si>
    <t>UA-2020-05-12-000720-b</t>
  </si>
  <si>
    <t>Комунальні послуги.</t>
  </si>
  <si>
    <t>ТОВАРИСТВО З ОБМЕЖЕНОЮ ВІДПОВІДАЛЬНІСТЮ "ЕКОЛОГІЯ-Д"</t>
  </si>
  <si>
    <t>42353652</t>
  </si>
  <si>
    <t>Н/25/8/</t>
  </si>
  <si>
    <t>UA-2020-05-14-003786-b</t>
  </si>
  <si>
    <t>33140000-3  Медичні матеріали, рукавички оглядові М.  (для боротьби с COVID 19)</t>
  </si>
  <si>
    <t>ЧЕРНИШОВ ДМИТРО ВОЛОДИМИРОВИЧ</t>
  </si>
  <si>
    <t>2752713235</t>
  </si>
  <si>
    <t>№ 18</t>
  </si>
  <si>
    <t>UA-2020-05-20-005588-c</t>
  </si>
  <si>
    <t>33140000-3 Медичні матеріали. Халат ізоляційний захисний нестерильний, стійкий до рідини. Шапочка одноразова. Рукавички латексні
неопудрені p. L. Щиток захисний.</t>
  </si>
  <si>
    <t>№ 20</t>
  </si>
  <si>
    <t>UA-2020-05-28-000132-b</t>
  </si>
  <si>
    <t>33140000-3 Медичні матеріали. Ємність для зберігання термометрів
Ємність для очищення і дезінфекції інструментів і медичних виробів 3 л
Ємність для очищення і дезінфекції інструментів і медичних виробів 5 л
Ємність для очищення і дезінфекції інструментів і медичних виробів 10 л
Контейнер для відпрацьованих голок
Контейнер для збору медичних відходів 10л.
Настінний ліктьовий дозатор закритого типу для дозованої подачі антисептиків</t>
  </si>
  <si>
    <t>РУСНАК ІРИНА ВОЛОДИМИРІВНА</t>
  </si>
  <si>
    <t>2586310885</t>
  </si>
  <si>
    <t>№ 06/02-1</t>
  </si>
  <si>
    <t>UA-2020-05-28-000479-b</t>
  </si>
  <si>
    <t>24455000-8 Дезінфекційні засоби. Неостерил безбарвний; Неостеріл блакитний. (для боротьбі із COVID-19)</t>
  </si>
  <si>
    <t>24455000-8 - Дезинфекційні засоби</t>
  </si>
  <si>
    <t>№21</t>
  </si>
  <si>
    <t>UA-2020-06-09-005250-b</t>
  </si>
  <si>
    <t>Акумулятори</t>
  </si>
  <si>
    <t>31400000-0 - Акумулятори, гальванічні елементи та гальванічні батареї</t>
  </si>
  <si>
    <t>ТОВАРИСТВО З ОБМЕЖЕНОЮ ВІДПОВІДАЛЬНІСТЮ "ВІОН"</t>
  </si>
  <si>
    <t>21936609</t>
  </si>
  <si>
    <t>№02-05-20</t>
  </si>
  <si>
    <t>UA-2020-06-09-005556-b</t>
  </si>
  <si>
    <t xml:space="preserve">50720000-8 Послуги з ремонту і технічного обслуговування систем центрального опалення.
</t>
  </si>
  <si>
    <t>50720000-8 - Послуги з ремонту і технічного обслуговування систем центрального опалення</t>
  </si>
  <si>
    <t>ЛАЗНЄВИЙ ВОЛОДИМИР ВІКТОРОВИЧ</t>
  </si>
  <si>
    <t>1944404332</t>
  </si>
  <si>
    <t>№ 22</t>
  </si>
  <si>
    <t>UA-2020-06-10-000663-b</t>
  </si>
  <si>
    <t xml:space="preserve">Послуги з системного супроводу комп’ютерної програми «M.E.DOC» </t>
  </si>
  <si>
    <t>72260000-5 - Послуги, пов’язані з програмним забезпеченням</t>
  </si>
  <si>
    <t>ОНОПРИЮК СОФІЯ ВОЛОДИМИРІВНА</t>
  </si>
  <si>
    <t>3385311126</t>
  </si>
  <si>
    <t>№ MEIS 2153</t>
  </si>
  <si>
    <t>UA-2020-06-10-003296-b</t>
  </si>
  <si>
    <t xml:space="preserve">Підмостки пересувні. </t>
  </si>
  <si>
    <t>44420000-0 - Будівельні товари</t>
  </si>
  <si>
    <t>ТОВАРИСТВО З ОБМЕЖЕНОЮ ВІДПОВІДАЛЬНІСТЮ "ТП ТЕХПРОМ"</t>
  </si>
  <si>
    <t>42583717</t>
  </si>
  <si>
    <t>№ 1182</t>
  </si>
  <si>
    <t>33696500-0 - Лабораторні реактиви</t>
  </si>
  <si>
    <t>UA-2020-05-04-001922-b</t>
  </si>
  <si>
    <t>ДБН А.2.2-3:2014 Код ДК 021:2015: 45000000-7 - Будівельні роботи та поточний ремонт (Поточний ремонт каналізації підвалу стояків та пожежних гідрантів КНП “ДЦПМСД № 5” ДМР).</t>
  </si>
  <si>
    <t>ТОВ "УКРСТРОЙДНІПРО"</t>
  </si>
  <si>
    <t>41436140</t>
  </si>
  <si>
    <t>№ 23</t>
  </si>
  <si>
    <t>UA-2020-04-01-001744-b</t>
  </si>
  <si>
    <t xml:space="preserve">15880000-0 - Спеціальні продукти харчування, збагачені поживними речовинами. Суміш суха молочна  (від 0-6 міс.)
Суміш суха молочна  ( від 6 міс. до 12 міс.) </t>
  </si>
  <si>
    <t>ТОВ ЮР-ТВІН</t>
  </si>
  <si>
    <t>№ 17</t>
  </si>
  <si>
    <t>UA-2020-04-01-000594-b</t>
  </si>
  <si>
    <t xml:space="preserve">30190000-7-Офісне устаткування та приладдя різне .Папір офісний формат А4. </t>
  </si>
  <si>
    <t>ТОВ "АВЕРС КАНЦЕЛЯРІЯ"</t>
  </si>
  <si>
    <t>39417349</t>
  </si>
  <si>
    <t>15</t>
  </si>
  <si>
    <t>UA-2020-03-30-000286-b</t>
  </si>
  <si>
    <t xml:space="preserve">33180000-5 - Апаратура для підтримування фізіологічних функцій організму (слухові апарати) </t>
  </si>
  <si>
    <t>33180000-5 - Апаратура для підтримування фізіологічних функцій організму</t>
  </si>
  <si>
    <t>ФОП Чернова Елона  Олександрівна</t>
  </si>
  <si>
    <t>2357915788</t>
  </si>
  <si>
    <t>14</t>
  </si>
  <si>
    <t>UA-2020-03-18-001261-b</t>
  </si>
  <si>
    <t xml:space="preserve">33696500-0  -  Лабораторні реактиви. Ділюент, 20 л. Лізуючий реагент, 1 л. Очищуючий розчин, 1 л. Гіпохлоритний Очищуючий Реагент, 1 л. Калібратор глюкози 10 ммоль/л-5мл . Буфер фосфатний для аналізаторів Ексан,5фл/уп. Мембрана глюкозооксидазна MG-1 для аналізатора глюкози , 5 шт/уп. Розчин ізотонічний фасування: 20л. Розчин лізуючий, фасування 500 мл. Очищуючий реагент, 20 л
Набір промивного розчину, 12 х 17 мл. Ферментний очищуючий розчин, 100 мл. Тест-смужки для загального аналізу сечі для аналізаторів  DiruiH – 100 (100 шт/уп). Трубка силіконова до аналізатора глюкози. Наконечник 5-10 мкл, 1000 шт. Наконечник 50-200 мкл, 1000 шт
Наконечник 100-1000 мкл, 500 шт. Мікропробірка типу  Eppendorf ПП 1,5 мл.,  з  пробкою та градуюванням.
</t>
  </si>
  <si>
    <t>ФОП "КОВИЛОВА ІРИНА МИКОЛАЇВНА"</t>
  </si>
  <si>
    <t>2308617325</t>
  </si>
  <si>
    <t>16</t>
  </si>
  <si>
    <t>UA-2020-03-11-001918-b</t>
  </si>
  <si>
    <t>«33700000-7 — Засоби особистої гігієни» (Підгузки для дорослих, Підгузник для дітей, Калоприймачі, Сечоприймачі)</t>
  </si>
  <si>
    <t>ФОП "БОРОДІН ВАДИМ ІГОРОВИЧ
"</t>
  </si>
  <si>
    <t>3416112436</t>
  </si>
  <si>
    <t>13</t>
  </si>
  <si>
    <t>UA-2020-03-10-001504-a</t>
  </si>
  <si>
    <t xml:space="preserve">15880000-0 -  «Спеціальні продукти харчування, збагачені поживними речовинами» (Лікувальна суміш МD мил ФКУ-3) </t>
  </si>
  <si>
    <t>ТОВ "ЗДОРОВЕ МАЙБУТНЄ"</t>
  </si>
  <si>
    <t>39204954</t>
  </si>
  <si>
    <t>2020/03/090</t>
  </si>
  <si>
    <t>UA-2020-03-18-002357-b</t>
  </si>
  <si>
    <t xml:space="preserve">22993200-9 – Термочутливі папір або картон. Стрічка діаграмна для реєстрації параметрів в реєструючих приладах з тепловим записом. </t>
  </si>
  <si>
    <t>22993200-9 - Термочутливі папір або картон</t>
  </si>
  <si>
    <t>ТОВАРИСТВО З ОБМЕЖЕНОЮ ВІДПОВІДАЛЬНІСТЮ "ФОРМАТ"</t>
  </si>
  <si>
    <t>32174630</t>
  </si>
  <si>
    <t>№ 12</t>
  </si>
  <si>
    <t>UA-2020-03-19-002578-b</t>
  </si>
  <si>
    <t>72720000-3 Послуги у сфері глобальних мереж: Послуги по підключенню до оптоволоконної мережі провайдера.</t>
  </si>
  <si>
    <t>72720000-3 - Послуги у сфері глобальних мереж</t>
  </si>
  <si>
    <t>ТОВ Укрчерметавтоматика</t>
  </si>
  <si>
    <t>32447987</t>
  </si>
  <si>
    <t>№ 3822</t>
  </si>
  <si>
    <t>UA-2020-02-26-001269-c</t>
  </si>
  <si>
    <t>33600000-6 – «Фармацевтична продукція», Туберкулін/ Tuberculin.</t>
  </si>
  <si>
    <t>ТОВ "БАДМ-Б"</t>
  </si>
  <si>
    <t>№ 11</t>
  </si>
  <si>
    <t>UA-2020-03-04-000026-a</t>
  </si>
  <si>
    <t>Державний заклад "Дніпропетровська медична академія МОН України"</t>
  </si>
  <si>
    <t>02010681</t>
  </si>
  <si>
    <t>№ 20/514807</t>
  </si>
  <si>
    <t>UA-2020-02-25-001305-c</t>
  </si>
  <si>
    <t>33180000-5 Апаратура для підтримування фізіологічних функцій організму. Апарат слуховий для компенсації слабих і середніх втрат слуху.</t>
  </si>
  <si>
    <t>UA-2020-02-10-000728-b</t>
  </si>
  <si>
    <t>№ 642/17/201/2020</t>
  </si>
  <si>
    <t>UA-2020-01-28-003003-b</t>
  </si>
  <si>
    <t>33600000-6 – «Фармацевтична продукція», АРАНЕСП, МІРЦЕРА.</t>
  </si>
  <si>
    <t>№ 7</t>
  </si>
  <si>
    <t>UA-2020-01-27-000514-b</t>
  </si>
  <si>
    <t xml:space="preserve">33192000-2 - Меблі медичного призначення. Стіл пеленальний. Стіл для внутрішньовенних ін’єкцій. Кушетка процедурна.
</t>
  </si>
  <si>
    <t>ФОП Мошура І.Г.</t>
  </si>
  <si>
    <t>3130905355</t>
  </si>
  <si>
    <t>№ 9</t>
  </si>
  <si>
    <t>UA-2020-01-30-000969-c</t>
  </si>
  <si>
    <t>79710000-4 «Охоронні послуги» Послуги з охорони майна на об’єкті за допомогою пульта центрального спостереження за сигналізацією, та обслуговування сигналізації на цьому об’єкті.</t>
  </si>
  <si>
    <t>643/10/201/2020</t>
  </si>
  <si>
    <t>UA-2020-01-22-001932-b</t>
  </si>
  <si>
    <t xml:space="preserve">33190000-8 - Медичне обладнання та вироби медичного призначення різні. Ростомір дитячий (настільний)., Апарат для вимірювання кров’яного тиску., Спалювач голок та деструктор шприців., Бактерицидний рециркулятор ORBB 15х2.
</t>
  </si>
  <si>
    <t>ФОП ЛУПИКОВ ВЛАДИСЛАВ СЕРГІЙОВИЧ</t>
  </si>
  <si>
    <t>3550502015</t>
  </si>
  <si>
    <t>UA-2020-01-28-002642-b</t>
  </si>
  <si>
    <t>50310000-1–Технічне обслуговування і ремонт офісної техніки. Технічне обслуговування та поточний ремонт офісної  техніки, заправка та відновлення  картриджів.</t>
  </si>
  <si>
    <t>50310000-1 - Технічне обслуговування і ремонт офісної техніки</t>
  </si>
  <si>
    <t>ФОП "Ольховик Михайло Васильович"</t>
  </si>
  <si>
    <t>2024200298</t>
  </si>
  <si>
    <t>№ 1</t>
  </si>
  <si>
    <t>UA-2020-01-29-002120-b</t>
  </si>
  <si>
    <t>ТОВ АЛЬФАСЕРВIС ПЛЮС</t>
  </si>
  <si>
    <t>№ 5</t>
  </si>
  <si>
    <t>UA-2020-01-20-002249-c</t>
  </si>
  <si>
    <t>«33140000-3 Медичні матеріали» Шприц 1,0  Шприц 2,0    Шприц 20,0
Система інфузійна для вливання інфузійних розчинів (з металевою голкою)</t>
  </si>
  <si>
    <t>ФОП Гребенюк  Тетяна Іванівна</t>
  </si>
  <si>
    <t>3187707384</t>
  </si>
  <si>
    <t>№ 6</t>
  </si>
  <si>
    <t>UA-2020-01-20-003069-c</t>
  </si>
  <si>
    <t>«33190000-8 - Медичне обладнання та вироби медичного призначення різні» Пробірка 6,0 мл.</t>
  </si>
  <si>
    <t>ТОВ "ЛЕДУМ"</t>
  </si>
  <si>
    <t>21869802</t>
  </si>
  <si>
    <t>№ 4</t>
  </si>
  <si>
    <t>UA-2020-01-28-002812-a</t>
  </si>
  <si>
    <t xml:space="preserve">34990000 -3 Регулювальне, запобіжне, сигнальне та освітлювальне обладнання. Мнемосхема приміщень, 
Ложемент до мнемосхеми,
Поручні до ложементу,
Знак доступності «Інформація» , 
Таблички з назвою кабінетів з шрифтом Брайля,
Кнопка виклику зі шрифтом Брайля,
Вивіска фасадна з режимом роботи закладу зі шрифтом Брайля, 
Контрастне коло, 
</t>
  </si>
  <si>
    <t>ТОВ 'Укрмедіатренд'</t>
  </si>
  <si>
    <t>33642724</t>
  </si>
  <si>
    <t>№ 01-14/02</t>
  </si>
  <si>
    <t>UA-2020-01-17-002886-c</t>
  </si>
  <si>
    <t>33696500-0  -  Лабораторні реактиви. Контроль гематологічний Diacon 3 норма, DN35002-SET для Abacus 3 CT - система закритого типу</t>
  </si>
  <si>
    <t>ФОП Курачевський П.О.</t>
  </si>
  <si>
    <t>2953524895</t>
  </si>
  <si>
    <t xml:space="preserve">№ 2 </t>
  </si>
  <si>
    <t>UA-2020-01-27-000856-b</t>
  </si>
  <si>
    <t xml:space="preserve">39174000-2 - Вивіски. 
Табличка на двері з назвою
Табличка на двері з номером
Кишеня А4 (горизонтальна)
Вивіска - каталог
Вивіска - розклад
Інформаційна табличка «Графік роботи»
Табличка - піктограма (інфографіка)
Вивіска фасадна з назвою закладу
</t>
  </si>
  <si>
    <t>39174000-2 - Вивіски</t>
  </si>
  <si>
    <t>ФОП ТАЛАНОВА ГАННА ВАЛЕНТИНІВНА</t>
  </si>
  <si>
    <t>2774607763</t>
  </si>
  <si>
    <t>UA-2020-01-21-003024-a</t>
  </si>
  <si>
    <t>90520000-8 Послуги у сфері поводження з радіоактивними, токсичними, медичними та небезпечними відходами.</t>
  </si>
  <si>
    <t>90520000-8 - Послуги у сфері поводження з радіоактивними, токсичними, медичними та небезпечними відходами</t>
  </si>
  <si>
    <t>ТОВАРИСТВО З ОБМЕЖЕНОЮ ВІДПОВІДАЛЬНІСТЮ "ЕКОЛОГІЧНІ ПЕРЕРОБНІ ТЕХНОЛОГІЇ"</t>
  </si>
  <si>
    <t>37797799</t>
  </si>
  <si>
    <t>№ 155/20НВ-Б</t>
  </si>
  <si>
    <t>UA-2020-01-15-002757-c</t>
  </si>
  <si>
    <t>Послуги цілодобового протипожежного спостереження та технічного обслуговування автоматичної пожежної сигналізації.</t>
  </si>
  <si>
    <t>ПРИВАТНЕ ПІДПРИЄМСТВО "ПОЖЦЕНТР"</t>
  </si>
  <si>
    <t>30619226</t>
  </si>
  <si>
    <t>№ ДН-19ТО/ПЦН</t>
  </si>
  <si>
    <t>UA-2020-01-15-002923-c</t>
  </si>
  <si>
    <t>Послуги з технічного обслуговування ліфтів.</t>
  </si>
  <si>
    <t>50750000-7 - Послуги з технічного обслуговування ліфтів</t>
  </si>
  <si>
    <t>ФОП Хлебас Павло Вікторович</t>
  </si>
  <si>
    <t>3192912955</t>
  </si>
  <si>
    <t>№ 26</t>
  </si>
  <si>
    <t>Перелік договорів за 2020 р.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</si>
</sst>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dd\.mm\.yyyy"/>
  </numFmts>
  <fonts count="37">
    <font>
      <sz val="10"/>
      <name val="Arial"/>
      <family val="0"/>
    </font>
    <font>
      <b/>
      <sz val="10"/>
      <color indexed="9"/>
      <name val="Arial"/>
      <family val="0"/>
    </font>
    <font>
      <sz val="10"/>
      <color indexed="12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0"/>
      <color indexed="17"/>
      <name val="Times New Roman"/>
      <family val="2"/>
    </font>
    <font>
      <sz val="10"/>
      <color indexed="20"/>
      <name val="Times New Roman"/>
      <family val="2"/>
    </font>
    <font>
      <sz val="10"/>
      <color indexed="60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sz val="10"/>
      <color indexed="10"/>
      <name val="Times New Roman"/>
      <family val="2"/>
    </font>
    <font>
      <i/>
      <sz val="10"/>
      <color indexed="23"/>
      <name val="Times New Roman"/>
      <family val="2"/>
    </font>
    <font>
      <b/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8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sz val="18"/>
      <color theme="3"/>
      <name val="Calibri Light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</borders>
  <cellStyleXfs count="56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 wrapText="1"/>
      <protection/>
    </xf>
    <xf numFmtId="164" fontId="0" fillId="0" borderId="0" xfId="0" applyNumberFormat="1" applyFont="1" applyFill="1" applyBorder="1" applyAlignment="1" applyProtection="1">
      <alignment/>
      <protection/>
    </xf>
    <xf numFmtId="4" fontId="0" fillId="0" borderId="0" xfId="0" applyNumberFormat="1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wrapText="1"/>
      <protection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K51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25.00390625" style="0" customWidth="1"/>
    <col min="2" max="3" width="45.00390625" style="0" customWidth="1"/>
    <col min="4" max="4" width="38.7109375" style="0" customWidth="1"/>
    <col min="5" max="6" width="20.00390625" style="0" customWidth="1"/>
    <col min="7" max="7" width="19.57421875" style="0" customWidth="1"/>
    <col min="8" max="8" width="10.00390625" style="0" customWidth="1"/>
    <col min="9" max="9" width="13.57421875" style="0" customWidth="1"/>
    <col min="11" max="11" width="12.00390625" style="0" customWidth="1"/>
  </cols>
  <sheetData>
    <row r="2" ht="12.75">
      <c r="A2" t="s">
        <v>262</v>
      </c>
    </row>
    <row r="4" spans="1:11" ht="51.75" thickBot="1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2" t="s">
        <v>9</v>
      </c>
      <c r="K4" s="2" t="s">
        <v>10</v>
      </c>
    </row>
    <row r="5" spans="1:11" ht="17.25" customHeight="1">
      <c r="A5" s="1" t="s">
        <v>52</v>
      </c>
      <c r="B5" s="3" t="s">
        <v>29</v>
      </c>
      <c r="C5" s="1" t="s">
        <v>30</v>
      </c>
      <c r="D5" s="1" t="s">
        <v>17</v>
      </c>
      <c r="E5" s="4">
        <v>43841</v>
      </c>
      <c r="F5" s="1" t="s">
        <v>38</v>
      </c>
      <c r="G5" s="1" t="s">
        <v>20</v>
      </c>
      <c r="H5" s="6" t="str">
        <f>HYPERLINK("https://my.zakupki.prom.ua/cabinet/purchases/state_purchase/view/14165502")</f>
        <v>https://my.zakupki.prom.ua/cabinet/purchases/state_purchase/view/14165502</v>
      </c>
      <c r="I5" s="1" t="s">
        <v>21</v>
      </c>
      <c r="J5" s="1" t="s">
        <v>53</v>
      </c>
      <c r="K5" s="5">
        <v>2784000</v>
      </c>
    </row>
    <row r="6" spans="1:11" ht="17.25" customHeight="1">
      <c r="A6" s="1" t="s">
        <v>54</v>
      </c>
      <c r="B6" s="3" t="s">
        <v>55</v>
      </c>
      <c r="C6" s="1" t="s">
        <v>22</v>
      </c>
      <c r="D6" s="1" t="s">
        <v>17</v>
      </c>
      <c r="E6" s="4">
        <v>43852</v>
      </c>
      <c r="F6" s="1" t="s">
        <v>44</v>
      </c>
      <c r="G6" s="1" t="s">
        <v>45</v>
      </c>
      <c r="H6" s="6" t="str">
        <f>HYPERLINK("https://my.zakupki.prom.ua/cabinet/purchases/state_purchase/view/14432554")</f>
        <v>https://my.zakupki.prom.ua/cabinet/purchases/state_purchase/view/14432554</v>
      </c>
      <c r="I6" s="1" t="s">
        <v>21</v>
      </c>
      <c r="J6" s="1" t="s">
        <v>56</v>
      </c>
      <c r="K6" s="5">
        <v>719997.33</v>
      </c>
    </row>
    <row r="7" spans="1:11" ht="17.25" customHeight="1">
      <c r="A7" s="1" t="s">
        <v>251</v>
      </c>
      <c r="B7" s="3" t="s">
        <v>252</v>
      </c>
      <c r="C7" s="1" t="s">
        <v>81</v>
      </c>
      <c r="D7" s="1" t="s">
        <v>11</v>
      </c>
      <c r="E7" s="4">
        <v>43868</v>
      </c>
      <c r="F7" s="1" t="s">
        <v>253</v>
      </c>
      <c r="G7" s="1" t="s">
        <v>254</v>
      </c>
      <c r="H7" s="6" t="str">
        <f>HYPERLINK("https://my.zakupki.prom.ua/cabinet/purchases/state_purchase/view/14512431")</f>
        <v>https://my.zakupki.prom.ua/cabinet/purchases/state_purchase/view/14512431</v>
      </c>
      <c r="I7" s="1" t="s">
        <v>21</v>
      </c>
      <c r="J7" s="1" t="s">
        <v>255</v>
      </c>
      <c r="K7" s="5">
        <v>8976</v>
      </c>
    </row>
    <row r="8" spans="1:11" ht="17.25" customHeight="1">
      <c r="A8" s="1" t="s">
        <v>256</v>
      </c>
      <c r="B8" s="3" t="s">
        <v>257</v>
      </c>
      <c r="C8" s="1" t="s">
        <v>258</v>
      </c>
      <c r="D8" s="1" t="s">
        <v>11</v>
      </c>
      <c r="E8" s="4">
        <v>43858</v>
      </c>
      <c r="F8" s="1" t="s">
        <v>259</v>
      </c>
      <c r="G8" s="1" t="s">
        <v>260</v>
      </c>
      <c r="H8" s="6" t="str">
        <f>HYPERLINK("https://my.zakupki.prom.ua/cabinet/purchases/state_purchase/view/14513954")</f>
        <v>https://my.zakupki.prom.ua/cabinet/purchases/state_purchase/view/14513954</v>
      </c>
      <c r="I8" s="1" t="s">
        <v>21</v>
      </c>
      <c r="J8" s="1" t="s">
        <v>261</v>
      </c>
      <c r="K8" s="5">
        <v>36720</v>
      </c>
    </row>
    <row r="9" spans="1:11" ht="17.25" customHeight="1">
      <c r="A9" s="1" t="s">
        <v>235</v>
      </c>
      <c r="B9" s="3" t="s">
        <v>236</v>
      </c>
      <c r="C9" s="1" t="s">
        <v>136</v>
      </c>
      <c r="D9" s="1" t="s">
        <v>13</v>
      </c>
      <c r="E9" s="4">
        <v>43880</v>
      </c>
      <c r="F9" s="1" t="s">
        <v>237</v>
      </c>
      <c r="G9" s="1" t="s">
        <v>238</v>
      </c>
      <c r="H9" s="6" t="str">
        <f>HYPERLINK("https://my.zakupki.prom.ua/cabinet/purchases/state_purchase/view/14596204")</f>
        <v>https://my.zakupki.prom.ua/cabinet/purchases/state_purchase/view/14596204</v>
      </c>
      <c r="I9" s="1" t="s">
        <v>21</v>
      </c>
      <c r="J9" s="1" t="s">
        <v>239</v>
      </c>
      <c r="K9" s="5">
        <v>50737.5</v>
      </c>
    </row>
    <row r="10" spans="1:11" ht="17.25" customHeight="1">
      <c r="A10" s="1" t="s">
        <v>57</v>
      </c>
      <c r="B10" s="3" t="s">
        <v>58</v>
      </c>
      <c r="C10" s="1" t="s">
        <v>59</v>
      </c>
      <c r="D10" s="1" t="s">
        <v>35</v>
      </c>
      <c r="E10" s="4">
        <v>43850</v>
      </c>
      <c r="F10" s="1" t="s">
        <v>60</v>
      </c>
      <c r="G10" s="1" t="s">
        <v>61</v>
      </c>
      <c r="H10" s="6" t="str">
        <f>HYPERLINK("https://my.zakupki.prom.ua/cabinet/purchases/state_purchase/view/14613952")</f>
        <v>https://my.zakupki.prom.ua/cabinet/purchases/state_purchase/view/14613952</v>
      </c>
      <c r="I10" s="1" t="s">
        <v>21</v>
      </c>
      <c r="J10" s="1" t="s">
        <v>62</v>
      </c>
      <c r="K10" s="5">
        <v>3205.19</v>
      </c>
    </row>
    <row r="11" spans="1:11" ht="17.25" customHeight="1">
      <c r="A11" s="1" t="s">
        <v>220</v>
      </c>
      <c r="B11" s="3" t="s">
        <v>221</v>
      </c>
      <c r="C11" s="1" t="s">
        <v>15</v>
      </c>
      <c r="D11" s="1" t="s">
        <v>13</v>
      </c>
      <c r="E11" s="4">
        <v>43887</v>
      </c>
      <c r="F11" s="1" t="s">
        <v>222</v>
      </c>
      <c r="G11" s="1" t="s">
        <v>223</v>
      </c>
      <c r="H11" s="6" t="str">
        <f>HYPERLINK("https://my.zakupki.prom.ua/cabinet/purchases/state_purchase/view/14621378")</f>
        <v>https://my.zakupki.prom.ua/cabinet/purchases/state_purchase/view/14621378</v>
      </c>
      <c r="I11" s="1" t="s">
        <v>21</v>
      </c>
      <c r="J11" s="1" t="s">
        <v>224</v>
      </c>
      <c r="K11" s="5">
        <v>31140.1</v>
      </c>
    </row>
    <row r="12" spans="1:11" ht="17.25" customHeight="1">
      <c r="A12" s="1" t="s">
        <v>225</v>
      </c>
      <c r="B12" s="3" t="s">
        <v>226</v>
      </c>
      <c r="C12" s="1" t="s">
        <v>14</v>
      </c>
      <c r="D12" s="1" t="s">
        <v>13</v>
      </c>
      <c r="E12" s="4">
        <v>43882</v>
      </c>
      <c r="F12" s="1" t="s">
        <v>227</v>
      </c>
      <c r="G12" s="1" t="s">
        <v>228</v>
      </c>
      <c r="H12" s="6" t="str">
        <f>HYPERLINK("https://my.zakupki.prom.ua/cabinet/purchases/state_purchase/view/14627427")</f>
        <v>https://my.zakupki.prom.ua/cabinet/purchases/state_purchase/view/14627427</v>
      </c>
      <c r="I12" s="1" t="s">
        <v>21</v>
      </c>
      <c r="J12" s="1" t="s">
        <v>229</v>
      </c>
      <c r="K12" s="5">
        <v>2928.59</v>
      </c>
    </row>
    <row r="13" spans="1:11" ht="17.25" customHeight="1">
      <c r="A13" s="1" t="s">
        <v>63</v>
      </c>
      <c r="B13" s="3" t="s">
        <v>64</v>
      </c>
      <c r="C13" s="1" t="s">
        <v>23</v>
      </c>
      <c r="D13" s="1" t="s">
        <v>17</v>
      </c>
      <c r="E13" s="4">
        <v>43866</v>
      </c>
      <c r="F13" s="1" t="s">
        <v>41</v>
      </c>
      <c r="G13" s="1" t="s">
        <v>24</v>
      </c>
      <c r="H13" s="6" t="str">
        <f>HYPERLINK("https://my.zakupki.prom.ua/cabinet/purchases/state_purchase/view/14662124")</f>
        <v>https://my.zakupki.prom.ua/cabinet/purchases/state_purchase/view/14662124</v>
      </c>
      <c r="I13" s="1" t="s">
        <v>21</v>
      </c>
      <c r="J13" s="1" t="s">
        <v>65</v>
      </c>
      <c r="K13" s="5">
        <v>125292.8</v>
      </c>
    </row>
    <row r="14" spans="1:11" ht="17.25" customHeight="1">
      <c r="A14" s="1" t="s">
        <v>66</v>
      </c>
      <c r="B14" s="3" t="s">
        <v>67</v>
      </c>
      <c r="C14" s="1" t="s">
        <v>23</v>
      </c>
      <c r="D14" s="1" t="s">
        <v>17</v>
      </c>
      <c r="E14" s="4">
        <v>43868</v>
      </c>
      <c r="F14" s="1" t="s">
        <v>40</v>
      </c>
      <c r="G14" s="1" t="s">
        <v>25</v>
      </c>
      <c r="H14" s="6" t="str">
        <f>HYPERLINK("https://my.zakupki.prom.ua/cabinet/purchases/state_purchase/view/14664697")</f>
        <v>https://my.zakupki.prom.ua/cabinet/purchases/state_purchase/view/14664697</v>
      </c>
      <c r="I14" s="1" t="s">
        <v>21</v>
      </c>
      <c r="J14" s="1" t="s">
        <v>31</v>
      </c>
      <c r="K14" s="5">
        <v>2445786</v>
      </c>
    </row>
    <row r="15" spans="1:11" ht="17.25" customHeight="1">
      <c r="A15" s="1" t="s">
        <v>245</v>
      </c>
      <c r="B15" s="3" t="s">
        <v>246</v>
      </c>
      <c r="C15" s="1" t="s">
        <v>247</v>
      </c>
      <c r="D15" s="1" t="s">
        <v>11</v>
      </c>
      <c r="E15" s="4">
        <v>43881</v>
      </c>
      <c r="F15" s="1" t="s">
        <v>248</v>
      </c>
      <c r="G15" s="1" t="s">
        <v>249</v>
      </c>
      <c r="H15" s="6" t="str">
        <f>HYPERLINK("https://my.zakupki.prom.ua/cabinet/purchases/state_purchase/view/14669360")</f>
        <v>https://my.zakupki.prom.ua/cabinet/purchases/state_purchase/view/14669360</v>
      </c>
      <c r="I15" s="1" t="s">
        <v>21</v>
      </c>
      <c r="J15" s="1" t="s">
        <v>250</v>
      </c>
      <c r="K15" s="5">
        <v>7980</v>
      </c>
    </row>
    <row r="16" spans="1:11" ht="17.25" customHeight="1">
      <c r="A16" s="1" t="s">
        <v>207</v>
      </c>
      <c r="B16" s="3" t="s">
        <v>208</v>
      </c>
      <c r="C16" s="1" t="s">
        <v>14</v>
      </c>
      <c r="D16" s="1" t="s">
        <v>13</v>
      </c>
      <c r="E16" s="4">
        <v>43886</v>
      </c>
      <c r="F16" s="1" t="s">
        <v>209</v>
      </c>
      <c r="G16" s="1" t="s">
        <v>210</v>
      </c>
      <c r="H16" s="6" t="str">
        <f>HYPERLINK("https://my.zakupki.prom.ua/cabinet/purchases/state_purchase/view/14710377")</f>
        <v>https://my.zakupki.prom.ua/cabinet/purchases/state_purchase/view/14710377</v>
      </c>
      <c r="I16" s="1" t="s">
        <v>21</v>
      </c>
      <c r="J16" s="1" t="s">
        <v>39</v>
      </c>
      <c r="K16" s="5">
        <v>85322.92</v>
      </c>
    </row>
    <row r="17" spans="1:11" ht="17.25" customHeight="1">
      <c r="A17" s="1" t="s">
        <v>68</v>
      </c>
      <c r="B17" s="3" t="s">
        <v>69</v>
      </c>
      <c r="C17" s="1" t="s">
        <v>32</v>
      </c>
      <c r="D17" s="1" t="s">
        <v>35</v>
      </c>
      <c r="E17" s="4">
        <v>43853</v>
      </c>
      <c r="F17" s="1" t="s">
        <v>42</v>
      </c>
      <c r="G17" s="1" t="s">
        <v>33</v>
      </c>
      <c r="H17" s="6" t="str">
        <f>HYPERLINK("https://my.zakupki.prom.ua/cabinet/purchases/state_purchase/view/14766136")</f>
        <v>https://my.zakupki.prom.ua/cabinet/purchases/state_purchase/view/14766136</v>
      </c>
      <c r="I17" s="1" t="s">
        <v>21</v>
      </c>
      <c r="J17" s="1" t="s">
        <v>43</v>
      </c>
      <c r="K17" s="5">
        <v>110500</v>
      </c>
    </row>
    <row r="18" spans="1:11" ht="17.25" customHeight="1">
      <c r="A18" s="1" t="s">
        <v>70</v>
      </c>
      <c r="B18" s="3" t="s">
        <v>71</v>
      </c>
      <c r="C18" s="1" t="s">
        <v>72</v>
      </c>
      <c r="D18" s="1" t="s">
        <v>35</v>
      </c>
      <c r="E18" s="4">
        <v>43854</v>
      </c>
      <c r="F18" s="1" t="s">
        <v>60</v>
      </c>
      <c r="G18" s="1" t="s">
        <v>61</v>
      </c>
      <c r="H18" s="6" t="str">
        <f>HYPERLINK("https://my.zakupki.prom.ua/cabinet/purchases/state_purchase/view/14803868")</f>
        <v>https://my.zakupki.prom.ua/cabinet/purchases/state_purchase/view/14803868</v>
      </c>
      <c r="I18" s="1" t="s">
        <v>21</v>
      </c>
      <c r="J18" s="1" t="s">
        <v>73</v>
      </c>
      <c r="K18" s="5">
        <v>53191.36</v>
      </c>
    </row>
    <row r="19" spans="1:11" ht="17.25" customHeight="1">
      <c r="A19" s="1" t="s">
        <v>199</v>
      </c>
      <c r="B19" s="3" t="s">
        <v>200</v>
      </c>
      <c r="C19" s="1" t="s">
        <v>16</v>
      </c>
      <c r="D19" s="1" t="s">
        <v>13</v>
      </c>
      <c r="E19" s="4">
        <v>43896</v>
      </c>
      <c r="F19" s="1" t="s">
        <v>201</v>
      </c>
      <c r="G19" s="1" t="s">
        <v>202</v>
      </c>
      <c r="H19" s="6" t="str">
        <f>HYPERLINK("https://my.zakupki.prom.ua/cabinet/purchases/state_purchase/view/14839155")</f>
        <v>https://my.zakupki.prom.ua/cabinet/purchases/state_purchase/view/14839155</v>
      </c>
      <c r="I19" s="1" t="s">
        <v>21</v>
      </c>
      <c r="J19" s="1" t="s">
        <v>203</v>
      </c>
      <c r="K19" s="5">
        <v>100000</v>
      </c>
    </row>
    <row r="20" spans="1:11" ht="17.25" customHeight="1">
      <c r="A20" s="1" t="s">
        <v>240</v>
      </c>
      <c r="B20" s="3" t="s">
        <v>241</v>
      </c>
      <c r="C20" s="1" t="s">
        <v>242</v>
      </c>
      <c r="D20" s="1" t="s">
        <v>11</v>
      </c>
      <c r="E20" s="4">
        <v>43894</v>
      </c>
      <c r="F20" s="1" t="s">
        <v>243</v>
      </c>
      <c r="G20" s="1" t="s">
        <v>244</v>
      </c>
      <c r="H20" s="6" t="str">
        <f>HYPERLINK("https://my.zakupki.prom.ua/cabinet/purchases/state_purchase/view/14842005")</f>
        <v>https://my.zakupki.prom.ua/cabinet/purchases/state_purchase/view/14842005</v>
      </c>
      <c r="I20" s="1" t="s">
        <v>21</v>
      </c>
      <c r="J20" s="1" t="s">
        <v>53</v>
      </c>
      <c r="K20" s="5">
        <v>6772</v>
      </c>
    </row>
    <row r="21" spans="1:11" ht="17.25" customHeight="1">
      <c r="A21" s="1" t="s">
        <v>196</v>
      </c>
      <c r="B21" s="3" t="s">
        <v>197</v>
      </c>
      <c r="C21" s="1" t="s">
        <v>12</v>
      </c>
      <c r="D21" s="1" t="s">
        <v>13</v>
      </c>
      <c r="E21" s="4">
        <v>43893</v>
      </c>
      <c r="F21" s="1" t="s">
        <v>186</v>
      </c>
      <c r="G21" s="1" t="s">
        <v>19</v>
      </c>
      <c r="H21" s="6" t="str">
        <f>HYPERLINK("https://my.zakupki.prom.ua/cabinet/purchases/state_purchase/view/14895333")</f>
        <v>https://my.zakupki.prom.ua/cabinet/purchases/state_purchase/view/14895333</v>
      </c>
      <c r="I21" s="1" t="s">
        <v>21</v>
      </c>
      <c r="J21" s="1" t="s">
        <v>198</v>
      </c>
      <c r="K21" s="5">
        <v>470062.58</v>
      </c>
    </row>
    <row r="22" spans="1:11" ht="17.25" customHeight="1">
      <c r="A22" s="1" t="s">
        <v>211</v>
      </c>
      <c r="B22" s="3" t="s">
        <v>212</v>
      </c>
      <c r="C22" s="1" t="s">
        <v>213</v>
      </c>
      <c r="D22" s="1" t="s">
        <v>11</v>
      </c>
      <c r="E22" s="4">
        <v>43880</v>
      </c>
      <c r="F22" s="1" t="s">
        <v>214</v>
      </c>
      <c r="G22" s="1" t="s">
        <v>215</v>
      </c>
      <c r="H22" s="6" t="str">
        <f>HYPERLINK("https://my.zakupki.prom.ua/cabinet/purchases/state_purchase/view/14893997")</f>
        <v>https://my.zakupki.prom.ua/cabinet/purchases/state_purchase/view/14893997</v>
      </c>
      <c r="I22" s="1" t="s">
        <v>21</v>
      </c>
      <c r="J22" s="1" t="s">
        <v>216</v>
      </c>
      <c r="K22" s="5">
        <v>61160</v>
      </c>
    </row>
    <row r="23" spans="1:11" ht="17.25" customHeight="1">
      <c r="A23" s="1" t="s">
        <v>230</v>
      </c>
      <c r="B23" s="3" t="s">
        <v>231</v>
      </c>
      <c r="C23" s="1" t="s">
        <v>51</v>
      </c>
      <c r="D23" s="1" t="s">
        <v>11</v>
      </c>
      <c r="E23" s="4">
        <v>43888</v>
      </c>
      <c r="F23" s="1" t="s">
        <v>232</v>
      </c>
      <c r="G23" s="1" t="s">
        <v>233</v>
      </c>
      <c r="H23" s="6" t="str">
        <f>HYPERLINK("https://my.zakupki.prom.ua/cabinet/purchases/state_purchase/view/14884311")</f>
        <v>https://my.zakupki.prom.ua/cabinet/purchases/state_purchase/view/14884311</v>
      </c>
      <c r="I23" s="1" t="s">
        <v>21</v>
      </c>
      <c r="J23" s="1" t="s">
        <v>234</v>
      </c>
      <c r="K23" s="5">
        <v>11760</v>
      </c>
    </row>
    <row r="24" spans="1:11" ht="17.25" customHeight="1">
      <c r="A24" s="1" t="s">
        <v>217</v>
      </c>
      <c r="B24" s="3" t="s">
        <v>48</v>
      </c>
      <c r="C24" s="1" t="s">
        <v>49</v>
      </c>
      <c r="D24" s="1" t="s">
        <v>11</v>
      </c>
      <c r="E24" s="4">
        <v>43886</v>
      </c>
      <c r="F24" s="1" t="s">
        <v>218</v>
      </c>
      <c r="G24" s="1" t="s">
        <v>50</v>
      </c>
      <c r="H24" s="6" t="str">
        <f>HYPERLINK("https://my.zakupki.prom.ua/cabinet/purchases/state_purchase/view/14930394")</f>
        <v>https://my.zakupki.prom.ua/cabinet/purchases/state_purchase/view/14930394</v>
      </c>
      <c r="I24" s="1" t="s">
        <v>21</v>
      </c>
      <c r="J24" s="1" t="s">
        <v>219</v>
      </c>
      <c r="K24" s="5">
        <v>67199</v>
      </c>
    </row>
    <row r="25" spans="1:11" ht="17.25" customHeight="1">
      <c r="A25" s="1" t="s">
        <v>204</v>
      </c>
      <c r="B25" s="3" t="s">
        <v>205</v>
      </c>
      <c r="C25" s="1" t="s">
        <v>75</v>
      </c>
      <c r="D25" s="1" t="s">
        <v>11</v>
      </c>
      <c r="E25" s="4">
        <v>43894</v>
      </c>
      <c r="F25" s="1" t="s">
        <v>82</v>
      </c>
      <c r="G25" s="1" t="s">
        <v>83</v>
      </c>
      <c r="H25" s="6" t="str">
        <f>HYPERLINK("https://my.zakupki.prom.ua/cabinet/purchases/state_purchase/view/14958728")</f>
        <v>https://my.zakupki.prom.ua/cabinet/purchases/state_purchase/view/14958728</v>
      </c>
      <c r="I25" s="1" t="s">
        <v>21</v>
      </c>
      <c r="J25" s="1" t="s">
        <v>206</v>
      </c>
      <c r="K25" s="5">
        <v>48000</v>
      </c>
    </row>
    <row r="26" spans="1:11" ht="17.25" customHeight="1">
      <c r="A26" s="1" t="s">
        <v>76</v>
      </c>
      <c r="B26" s="3" t="s">
        <v>55</v>
      </c>
      <c r="C26" s="1" t="s">
        <v>22</v>
      </c>
      <c r="D26" s="1" t="s">
        <v>26</v>
      </c>
      <c r="E26" s="4">
        <v>43875</v>
      </c>
      <c r="F26" s="1" t="s">
        <v>44</v>
      </c>
      <c r="G26" s="1" t="s">
        <v>45</v>
      </c>
      <c r="H26" s="6" t="str">
        <f>HYPERLINK("https://my.zakupki.prom.ua/cabinet/purchases/state_purchase/view/15166543")</f>
        <v>https://my.zakupki.prom.ua/cabinet/purchases/state_purchase/view/15166543</v>
      </c>
      <c r="I26" s="1" t="s">
        <v>21</v>
      </c>
      <c r="J26" s="1" t="s">
        <v>77</v>
      </c>
      <c r="K26" s="5">
        <v>719997.33</v>
      </c>
    </row>
    <row r="27" spans="1:11" ht="17.25" customHeight="1">
      <c r="A27" s="1" t="s">
        <v>194</v>
      </c>
      <c r="B27" s="3" t="s">
        <v>74</v>
      </c>
      <c r="C27" s="1" t="s">
        <v>75</v>
      </c>
      <c r="D27" s="1" t="s">
        <v>11</v>
      </c>
      <c r="E27" s="4">
        <v>43894</v>
      </c>
      <c r="F27" s="1" t="s">
        <v>82</v>
      </c>
      <c r="G27" s="1" t="s">
        <v>83</v>
      </c>
      <c r="H27" s="6" t="str">
        <f>HYPERLINK("https://my.zakupki.prom.ua/cabinet/purchases/state_purchase/view/15184564")</f>
        <v>https://my.zakupki.prom.ua/cabinet/purchases/state_purchase/view/15184564</v>
      </c>
      <c r="I27" s="1" t="s">
        <v>21</v>
      </c>
      <c r="J27" s="1" t="s">
        <v>195</v>
      </c>
      <c r="K27" s="5">
        <v>8400</v>
      </c>
    </row>
    <row r="28" spans="1:11" ht="17.25" customHeight="1">
      <c r="A28" s="1" t="s">
        <v>192</v>
      </c>
      <c r="B28" s="3" t="s">
        <v>193</v>
      </c>
      <c r="C28" s="1" t="s">
        <v>153</v>
      </c>
      <c r="D28" s="1" t="s">
        <v>11</v>
      </c>
      <c r="E28" s="4">
        <v>43909</v>
      </c>
      <c r="F28" s="1" t="s">
        <v>154</v>
      </c>
      <c r="G28" s="1" t="s">
        <v>155</v>
      </c>
      <c r="H28" s="6" t="str">
        <f>HYPERLINK("https://my.zakupki.prom.ua/cabinet/purchases/state_purchase/view/15467067")</f>
        <v>https://my.zakupki.prom.ua/cabinet/purchases/state_purchase/view/15467067</v>
      </c>
      <c r="I28" s="1" t="s">
        <v>21</v>
      </c>
      <c r="J28" s="1" t="s">
        <v>37</v>
      </c>
      <c r="K28" s="5">
        <v>5600</v>
      </c>
    </row>
    <row r="29" spans="1:11" ht="17.25" customHeight="1">
      <c r="A29" s="1" t="s">
        <v>184</v>
      </c>
      <c r="B29" s="3" t="s">
        <v>185</v>
      </c>
      <c r="C29" s="1" t="s">
        <v>12</v>
      </c>
      <c r="D29" s="1" t="s">
        <v>13</v>
      </c>
      <c r="E29" s="4">
        <v>43920</v>
      </c>
      <c r="F29" s="1" t="s">
        <v>186</v>
      </c>
      <c r="G29" s="1" t="s">
        <v>19</v>
      </c>
      <c r="H29" s="6" t="str">
        <f>HYPERLINK("https://my.zakupki.prom.ua/cabinet/purchases/state_purchase/view/15487188")</f>
        <v>https://my.zakupki.prom.ua/cabinet/purchases/state_purchase/view/15487188</v>
      </c>
      <c r="I29" s="1" t="s">
        <v>21</v>
      </c>
      <c r="J29" s="1" t="s">
        <v>187</v>
      </c>
      <c r="K29" s="5">
        <v>419815.02</v>
      </c>
    </row>
    <row r="30" spans="1:11" ht="17.25" customHeight="1">
      <c r="A30" s="1" t="s">
        <v>79</v>
      </c>
      <c r="B30" s="3" t="s">
        <v>80</v>
      </c>
      <c r="C30" s="1" t="s">
        <v>81</v>
      </c>
      <c r="D30" s="1" t="s">
        <v>35</v>
      </c>
      <c r="E30" s="4">
        <v>43894</v>
      </c>
      <c r="F30" s="1" t="s">
        <v>82</v>
      </c>
      <c r="G30" s="1" t="s">
        <v>83</v>
      </c>
      <c r="H30" s="6" t="str">
        <f>HYPERLINK("https://my.zakupki.prom.ua/cabinet/purchases/state_purchase/view/15608179")</f>
        <v>https://my.zakupki.prom.ua/cabinet/purchases/state_purchase/view/15608179</v>
      </c>
      <c r="I30" s="1" t="s">
        <v>21</v>
      </c>
      <c r="J30" s="1" t="s">
        <v>84</v>
      </c>
      <c r="K30" s="5">
        <v>1793</v>
      </c>
    </row>
    <row r="31" spans="1:11" ht="17.25" customHeight="1">
      <c r="A31" s="1" t="s">
        <v>188</v>
      </c>
      <c r="B31" s="3" t="s">
        <v>78</v>
      </c>
      <c r="C31" s="1" t="s">
        <v>34</v>
      </c>
      <c r="D31" s="1" t="s">
        <v>11</v>
      </c>
      <c r="E31" s="4">
        <v>43914</v>
      </c>
      <c r="F31" s="1" t="s">
        <v>189</v>
      </c>
      <c r="G31" s="1" t="s">
        <v>190</v>
      </c>
      <c r="H31" s="6" t="str">
        <f>HYPERLINK("https://my.zakupki.prom.ua/cabinet/purchases/state_purchase/view/15594883")</f>
        <v>https://my.zakupki.prom.ua/cabinet/purchases/state_purchase/view/15594883</v>
      </c>
      <c r="I31" s="1" t="s">
        <v>21</v>
      </c>
      <c r="J31" s="1" t="s">
        <v>191</v>
      </c>
      <c r="K31" s="5">
        <v>4764</v>
      </c>
    </row>
    <row r="32" spans="1:11" ht="17.25" customHeight="1">
      <c r="A32" s="1" t="s">
        <v>167</v>
      </c>
      <c r="B32" s="3" t="s">
        <v>168</v>
      </c>
      <c r="C32" s="1" t="s">
        <v>27</v>
      </c>
      <c r="D32" s="1" t="s">
        <v>13</v>
      </c>
      <c r="E32" s="4">
        <v>43935</v>
      </c>
      <c r="F32" s="1" t="s">
        <v>169</v>
      </c>
      <c r="G32" s="1" t="s">
        <v>170</v>
      </c>
      <c r="H32" s="6" t="str">
        <f>HYPERLINK("https://my.zakupki.prom.ua/cabinet/purchases/state_purchase/view/15675664")</f>
        <v>https://my.zakupki.prom.ua/cabinet/purchases/state_purchase/view/15675664</v>
      </c>
      <c r="I32" s="1" t="s">
        <v>21</v>
      </c>
      <c r="J32" s="1" t="s">
        <v>171</v>
      </c>
      <c r="K32" s="5">
        <v>512373.6</v>
      </c>
    </row>
    <row r="33" spans="1:11" ht="17.25" customHeight="1">
      <c r="A33" s="1" t="s">
        <v>162</v>
      </c>
      <c r="B33" s="3" t="s">
        <v>163</v>
      </c>
      <c r="C33" s="1" t="s">
        <v>36</v>
      </c>
      <c r="D33" s="1" t="s">
        <v>13</v>
      </c>
      <c r="E33" s="4">
        <v>43935</v>
      </c>
      <c r="F33" s="1" t="s">
        <v>164</v>
      </c>
      <c r="G33" s="1" t="s">
        <v>165</v>
      </c>
      <c r="H33" s="6" t="str">
        <f>HYPERLINK("https://my.zakupki.prom.ua/cabinet/purchases/state_purchase/view/15697795")</f>
        <v>https://my.zakupki.prom.ua/cabinet/purchases/state_purchase/view/15697795</v>
      </c>
      <c r="I33" s="1" t="s">
        <v>21</v>
      </c>
      <c r="J33" s="1" t="s">
        <v>166</v>
      </c>
      <c r="K33" s="5">
        <v>510981.04</v>
      </c>
    </row>
    <row r="34" spans="1:11" ht="17.25" customHeight="1">
      <c r="A34" s="1" t="s">
        <v>157</v>
      </c>
      <c r="B34" s="3" t="s">
        <v>158</v>
      </c>
      <c r="C34" s="1" t="s">
        <v>136</v>
      </c>
      <c r="D34" s="1" t="s">
        <v>13</v>
      </c>
      <c r="E34" s="4">
        <v>43939</v>
      </c>
      <c r="F34" s="1" t="s">
        <v>159</v>
      </c>
      <c r="G34" s="1" t="s">
        <v>160</v>
      </c>
      <c r="H34" s="6" t="str">
        <f>HYPERLINK("https://my.zakupki.prom.ua/cabinet/purchases/state_purchase/view/15827322")</f>
        <v>https://my.zakupki.prom.ua/cabinet/purchases/state_purchase/view/15827322</v>
      </c>
      <c r="I34" s="1" t="s">
        <v>21</v>
      </c>
      <c r="J34" s="1" t="s">
        <v>161</v>
      </c>
      <c r="K34" s="5">
        <v>219037.03</v>
      </c>
    </row>
    <row r="35" spans="1:11" ht="17.25" customHeight="1">
      <c r="A35" s="1" t="s">
        <v>172</v>
      </c>
      <c r="B35" s="3" t="s">
        <v>173</v>
      </c>
      <c r="C35" s="1" t="s">
        <v>174</v>
      </c>
      <c r="D35" s="1" t="s">
        <v>11</v>
      </c>
      <c r="E35" s="4">
        <v>43924</v>
      </c>
      <c r="F35" s="1" t="s">
        <v>175</v>
      </c>
      <c r="G35" s="1" t="s">
        <v>176</v>
      </c>
      <c r="H35" s="6" t="str">
        <f>HYPERLINK("https://my.zakupki.prom.ua/cabinet/purchases/state_purchase/view/15835074")</f>
        <v>https://my.zakupki.prom.ua/cabinet/purchases/state_purchase/view/15835074</v>
      </c>
      <c r="I35" s="1" t="s">
        <v>21</v>
      </c>
      <c r="J35" s="1" t="s">
        <v>177</v>
      </c>
      <c r="K35" s="5">
        <v>5772</v>
      </c>
    </row>
    <row r="36" spans="1:11" ht="17.25" customHeight="1">
      <c r="A36" s="1" t="s">
        <v>178</v>
      </c>
      <c r="B36" s="3" t="s">
        <v>179</v>
      </c>
      <c r="C36" s="1" t="s">
        <v>180</v>
      </c>
      <c r="D36" s="1" t="s">
        <v>11</v>
      </c>
      <c r="E36" s="4">
        <v>43928</v>
      </c>
      <c r="F36" s="1" t="s">
        <v>181</v>
      </c>
      <c r="G36" s="1" t="s">
        <v>182</v>
      </c>
      <c r="H36" s="6" t="str">
        <f>HYPERLINK("https://my.zakupki.prom.ua/cabinet/purchases/state_purchase/view/15855466")</f>
        <v>https://my.zakupki.prom.ua/cabinet/purchases/state_purchase/view/15855466</v>
      </c>
      <c r="I36" s="1" t="s">
        <v>21</v>
      </c>
      <c r="J36" s="1" t="s">
        <v>183</v>
      </c>
      <c r="K36" s="5">
        <v>48500</v>
      </c>
    </row>
    <row r="37" spans="1:11" ht="17.25" customHeight="1">
      <c r="A37" s="1" t="s">
        <v>151</v>
      </c>
      <c r="B37" s="3" t="s">
        <v>152</v>
      </c>
      <c r="C37" s="1" t="s">
        <v>153</v>
      </c>
      <c r="D37" s="1" t="s">
        <v>11</v>
      </c>
      <c r="E37" s="4">
        <v>43936</v>
      </c>
      <c r="F37" s="1" t="s">
        <v>154</v>
      </c>
      <c r="G37" s="1" t="s">
        <v>155</v>
      </c>
      <c r="H37" s="6" t="str">
        <f>HYPERLINK("https://my.zakupki.prom.ua/cabinet/purchases/state_purchase/view/16016496")</f>
        <v>https://my.zakupki.prom.ua/cabinet/purchases/state_purchase/view/16016496</v>
      </c>
      <c r="I37" s="1" t="s">
        <v>21</v>
      </c>
      <c r="J37" s="1" t="s">
        <v>156</v>
      </c>
      <c r="K37" s="5">
        <v>9720</v>
      </c>
    </row>
    <row r="38" spans="1:11" ht="17.25" customHeight="1">
      <c r="A38" s="1" t="s">
        <v>85</v>
      </c>
      <c r="B38" s="3" t="s">
        <v>71</v>
      </c>
      <c r="C38" s="1" t="s">
        <v>72</v>
      </c>
      <c r="D38" s="1" t="s">
        <v>35</v>
      </c>
      <c r="E38" s="4">
        <v>43921</v>
      </c>
      <c r="F38" s="1" t="s">
        <v>60</v>
      </c>
      <c r="G38" s="1" t="s">
        <v>61</v>
      </c>
      <c r="H38" s="6" t="str">
        <f>HYPERLINK("https://my.zakupki.prom.ua/cabinet/purchases/state_purchase/view/16041795")</f>
        <v>https://my.zakupki.prom.ua/cabinet/purchases/state_purchase/view/16041795</v>
      </c>
      <c r="I38" s="1" t="s">
        <v>21</v>
      </c>
      <c r="J38" s="1" t="s">
        <v>86</v>
      </c>
      <c r="K38" s="5">
        <v>4654.24</v>
      </c>
    </row>
    <row r="39" spans="1:11" ht="17.25" customHeight="1">
      <c r="A39" s="1" t="s">
        <v>142</v>
      </c>
      <c r="B39" s="3" t="s">
        <v>143</v>
      </c>
      <c r="C39" s="1" t="s">
        <v>27</v>
      </c>
      <c r="D39" s="1" t="s">
        <v>13</v>
      </c>
      <c r="E39" s="4">
        <v>43963</v>
      </c>
      <c r="F39" s="1" t="s">
        <v>144</v>
      </c>
      <c r="G39" s="1" t="s">
        <v>46</v>
      </c>
      <c r="H39" s="6" t="str">
        <f>HYPERLINK("https://my.zakupki.prom.ua/cabinet/purchases/state_purchase/view/16063369")</f>
        <v>https://my.zakupki.prom.ua/cabinet/purchases/state_purchase/view/16063369</v>
      </c>
      <c r="I39" s="1" t="s">
        <v>21</v>
      </c>
      <c r="J39" s="1" t="s">
        <v>145</v>
      </c>
      <c r="K39" s="5">
        <v>8586.42</v>
      </c>
    </row>
    <row r="40" spans="1:11" ht="17.25" customHeight="1">
      <c r="A40" s="1" t="s">
        <v>146</v>
      </c>
      <c r="B40" s="3" t="s">
        <v>147</v>
      </c>
      <c r="C40" s="1" t="s">
        <v>47</v>
      </c>
      <c r="D40" s="1" t="s">
        <v>11</v>
      </c>
      <c r="E40" s="4">
        <v>43937</v>
      </c>
      <c r="F40" s="1" t="s">
        <v>148</v>
      </c>
      <c r="G40" s="1" t="s">
        <v>149</v>
      </c>
      <c r="H40" s="6" t="str">
        <f>HYPERLINK("https://my.zakupki.prom.ua/cabinet/purchases/state_purchase/view/16056786")</f>
        <v>https://my.zakupki.prom.ua/cabinet/purchases/state_purchase/view/16056786</v>
      </c>
      <c r="I40" s="1" t="s">
        <v>21</v>
      </c>
      <c r="J40" s="1" t="s">
        <v>150</v>
      </c>
      <c r="K40" s="5">
        <v>20736</v>
      </c>
    </row>
    <row r="41" spans="1:11" ht="17.25" customHeight="1">
      <c r="A41" s="1" t="s">
        <v>137</v>
      </c>
      <c r="B41" s="3" t="s">
        <v>138</v>
      </c>
      <c r="C41" s="1" t="s">
        <v>28</v>
      </c>
      <c r="D41" s="1" t="s">
        <v>13</v>
      </c>
      <c r="E41" s="4">
        <v>43992</v>
      </c>
      <c r="F41" s="1" t="s">
        <v>139</v>
      </c>
      <c r="G41" s="1" t="s">
        <v>140</v>
      </c>
      <c r="H41" s="6" t="str">
        <f>HYPERLINK("https://my.zakupki.prom.ua/cabinet/purchases/state_purchase/view/16533061")</f>
        <v>https://my.zakupki.prom.ua/cabinet/purchases/state_purchase/view/16533061</v>
      </c>
      <c r="I41" s="1" t="s">
        <v>21</v>
      </c>
      <c r="J41" s="1" t="s">
        <v>141</v>
      </c>
      <c r="K41" s="5">
        <v>372274</v>
      </c>
    </row>
    <row r="42" spans="1:11" ht="17.25" customHeight="1">
      <c r="A42" s="1" t="s">
        <v>87</v>
      </c>
      <c r="B42" s="3" t="s">
        <v>88</v>
      </c>
      <c r="C42" s="1" t="s">
        <v>12</v>
      </c>
      <c r="D42" s="1" t="s">
        <v>17</v>
      </c>
      <c r="E42" s="4">
        <v>43970</v>
      </c>
      <c r="F42" s="1" t="s">
        <v>18</v>
      </c>
      <c r="G42" s="1" t="s">
        <v>19</v>
      </c>
      <c r="H42" s="6" t="str">
        <f>HYPERLINK("https://my.zakupki.prom.ua/cabinet/purchases/state_purchase/view/16565699")</f>
        <v>https://my.zakupki.prom.ua/cabinet/purchases/state_purchase/view/16565699</v>
      </c>
      <c r="I42" s="1" t="s">
        <v>21</v>
      </c>
      <c r="J42" s="1" t="s">
        <v>89</v>
      </c>
      <c r="K42" s="5">
        <v>7150</v>
      </c>
    </row>
    <row r="43" spans="1:11" ht="17.25" customHeight="1">
      <c r="A43" s="1" t="s">
        <v>90</v>
      </c>
      <c r="B43" s="3" t="s">
        <v>91</v>
      </c>
      <c r="C43" s="1" t="s">
        <v>59</v>
      </c>
      <c r="D43" s="1" t="s">
        <v>35</v>
      </c>
      <c r="E43" s="4">
        <v>43963</v>
      </c>
      <c r="F43" s="1" t="s">
        <v>92</v>
      </c>
      <c r="G43" s="1" t="s">
        <v>93</v>
      </c>
      <c r="H43" s="6" t="str">
        <f>HYPERLINK("https://my.zakupki.prom.ua/cabinet/purchases/state_purchase/view/16618026")</f>
        <v>https://my.zakupki.prom.ua/cabinet/purchases/state_purchase/view/16618026</v>
      </c>
      <c r="I43" s="1" t="s">
        <v>21</v>
      </c>
      <c r="J43" s="1" t="s">
        <v>94</v>
      </c>
      <c r="K43" s="5">
        <v>30313.1</v>
      </c>
    </row>
    <row r="44" spans="1:11" ht="17.25" customHeight="1">
      <c r="A44" s="1" t="s">
        <v>95</v>
      </c>
      <c r="B44" s="3" t="s">
        <v>96</v>
      </c>
      <c r="C44" s="1" t="s">
        <v>15</v>
      </c>
      <c r="D44" s="1" t="s">
        <v>35</v>
      </c>
      <c r="E44" s="4">
        <v>43965</v>
      </c>
      <c r="F44" s="1" t="s">
        <v>97</v>
      </c>
      <c r="G44" s="1" t="s">
        <v>98</v>
      </c>
      <c r="H44" s="6" t="str">
        <f>HYPERLINK("https://my.zakupki.prom.ua/cabinet/purchases/state_purchase/view/16675001")</f>
        <v>https://my.zakupki.prom.ua/cabinet/purchases/state_purchase/view/16675001</v>
      </c>
      <c r="I44" s="1" t="s">
        <v>21</v>
      </c>
      <c r="J44" s="1" t="s">
        <v>99</v>
      </c>
      <c r="K44" s="5">
        <v>9000</v>
      </c>
    </row>
    <row r="45" spans="1:11" ht="17.25" customHeight="1">
      <c r="A45" s="1" t="s">
        <v>100</v>
      </c>
      <c r="B45" s="3" t="s">
        <v>101</v>
      </c>
      <c r="C45" s="1" t="s">
        <v>15</v>
      </c>
      <c r="D45" s="1" t="s">
        <v>35</v>
      </c>
      <c r="E45" s="4">
        <v>43971</v>
      </c>
      <c r="F45" s="1" t="s">
        <v>97</v>
      </c>
      <c r="G45" s="1" t="s">
        <v>98</v>
      </c>
      <c r="H45" s="6" t="str">
        <f>HYPERLINK("https://my.zakupki.prom.ua/cabinet/purchases/state_purchase/view/16774748")</f>
        <v>https://my.zakupki.prom.ua/cabinet/purchases/state_purchase/view/16774748</v>
      </c>
      <c r="I45" s="1" t="s">
        <v>21</v>
      </c>
      <c r="J45" s="1" t="s">
        <v>102</v>
      </c>
      <c r="K45" s="5">
        <v>19870</v>
      </c>
    </row>
    <row r="46" spans="1:11" ht="17.25" customHeight="1">
      <c r="A46" s="1" t="s">
        <v>103</v>
      </c>
      <c r="B46" s="3" t="s">
        <v>104</v>
      </c>
      <c r="C46" s="1" t="s">
        <v>15</v>
      </c>
      <c r="D46" s="1" t="s">
        <v>17</v>
      </c>
      <c r="E46" s="4">
        <v>43992</v>
      </c>
      <c r="F46" s="1" t="s">
        <v>105</v>
      </c>
      <c r="G46" s="1" t="s">
        <v>106</v>
      </c>
      <c r="H46" s="6" t="str">
        <f>HYPERLINK("https://my.zakupki.prom.ua/cabinet/purchases/state_purchase/view/16906807")</f>
        <v>https://my.zakupki.prom.ua/cabinet/purchases/state_purchase/view/16906807</v>
      </c>
      <c r="I46" s="1" t="s">
        <v>21</v>
      </c>
      <c r="J46" s="1" t="s">
        <v>107</v>
      </c>
      <c r="K46" s="5">
        <v>30156</v>
      </c>
    </row>
    <row r="47" spans="1:11" ht="17.25" customHeight="1">
      <c r="A47" s="1" t="s">
        <v>108</v>
      </c>
      <c r="B47" s="3" t="s">
        <v>109</v>
      </c>
      <c r="C47" s="1" t="s">
        <v>110</v>
      </c>
      <c r="D47" s="1" t="s">
        <v>35</v>
      </c>
      <c r="E47" s="4">
        <v>43979</v>
      </c>
      <c r="F47" s="1" t="s">
        <v>105</v>
      </c>
      <c r="G47" s="1" t="s">
        <v>106</v>
      </c>
      <c r="H47" s="6" t="str">
        <f>HYPERLINK("https://my.zakupki.prom.ua/cabinet/purchases/state_purchase/view/16907913")</f>
        <v>https://my.zakupki.prom.ua/cabinet/purchases/state_purchase/view/16907913</v>
      </c>
      <c r="I47" s="1" t="s">
        <v>21</v>
      </c>
      <c r="J47" s="1" t="s">
        <v>111</v>
      </c>
      <c r="K47" s="5">
        <v>50250</v>
      </c>
    </row>
    <row r="48" spans="1:11" ht="17.25" customHeight="1">
      <c r="A48" s="1" t="s">
        <v>112</v>
      </c>
      <c r="B48" s="3" t="s">
        <v>113</v>
      </c>
      <c r="C48" s="1" t="s">
        <v>114</v>
      </c>
      <c r="D48" s="1" t="s">
        <v>35</v>
      </c>
      <c r="E48" s="4">
        <v>43991</v>
      </c>
      <c r="F48" s="1" t="s">
        <v>115</v>
      </c>
      <c r="G48" s="1" t="s">
        <v>116</v>
      </c>
      <c r="H48" s="6" t="str">
        <f>HYPERLINK("https://my.zakupki.prom.ua/cabinet/purchases/state_purchase/view/17118227")</f>
        <v>https://my.zakupki.prom.ua/cabinet/purchases/state_purchase/view/17118227</v>
      </c>
      <c r="I48" s="1" t="s">
        <v>21</v>
      </c>
      <c r="J48" s="1" t="s">
        <v>117</v>
      </c>
      <c r="K48" s="5">
        <v>650</v>
      </c>
    </row>
    <row r="49" spans="1:11" ht="17.25" customHeight="1">
      <c r="A49" s="1" t="s">
        <v>118</v>
      </c>
      <c r="B49" s="3" t="s">
        <v>119</v>
      </c>
      <c r="C49" s="1" t="s">
        <v>120</v>
      </c>
      <c r="D49" s="1" t="s">
        <v>35</v>
      </c>
      <c r="E49" s="4">
        <v>43991</v>
      </c>
      <c r="F49" s="1" t="s">
        <v>121</v>
      </c>
      <c r="G49" s="1" t="s">
        <v>122</v>
      </c>
      <c r="H49" s="6" t="str">
        <f>HYPERLINK("https://my.zakupki.prom.ua/cabinet/purchases/state_purchase/view/17119561")</f>
        <v>https://my.zakupki.prom.ua/cabinet/purchases/state_purchase/view/17119561</v>
      </c>
      <c r="I49" s="1" t="s">
        <v>21</v>
      </c>
      <c r="J49" s="1" t="s">
        <v>123</v>
      </c>
      <c r="K49" s="5">
        <v>2973.16</v>
      </c>
    </row>
    <row r="50" spans="1:11" ht="17.25" customHeight="1">
      <c r="A50" s="1" t="s">
        <v>124</v>
      </c>
      <c r="B50" s="3" t="s">
        <v>125</v>
      </c>
      <c r="C50" s="1" t="s">
        <v>126</v>
      </c>
      <c r="D50" s="1" t="s">
        <v>35</v>
      </c>
      <c r="E50" s="4">
        <v>43992</v>
      </c>
      <c r="F50" s="1" t="s">
        <v>127</v>
      </c>
      <c r="G50" s="1" t="s">
        <v>128</v>
      </c>
      <c r="H50" s="6" t="str">
        <f>HYPERLINK("https://my.zakupki.prom.ua/cabinet/purchases/state_purchase/view/17128885")</f>
        <v>https://my.zakupki.prom.ua/cabinet/purchases/state_purchase/view/17128885</v>
      </c>
      <c r="I50" s="1" t="s">
        <v>21</v>
      </c>
      <c r="J50" s="1" t="s">
        <v>129</v>
      </c>
      <c r="K50" s="5">
        <v>2000</v>
      </c>
    </row>
    <row r="51" spans="1:11" ht="17.25" customHeight="1">
      <c r="A51" s="1" t="s">
        <v>130</v>
      </c>
      <c r="B51" s="3" t="s">
        <v>131</v>
      </c>
      <c r="C51" s="1" t="s">
        <v>132</v>
      </c>
      <c r="D51" s="1" t="s">
        <v>35</v>
      </c>
      <c r="E51" s="4">
        <v>43992</v>
      </c>
      <c r="F51" s="1" t="s">
        <v>133</v>
      </c>
      <c r="G51" s="1" t="s">
        <v>134</v>
      </c>
      <c r="H51" s="6" t="str">
        <f>HYPERLINK("https://my.zakupki.prom.ua/cabinet/purchases/state_purchase/view/17135836")</f>
        <v>https://my.zakupki.prom.ua/cabinet/purchases/state_purchase/view/17135836</v>
      </c>
      <c r="I51" s="1" t="s">
        <v>21</v>
      </c>
      <c r="J51" s="1" t="s">
        <v>135</v>
      </c>
      <c r="K51" s="5">
        <v>2230</v>
      </c>
    </row>
    <row r="52" ht="17.25" customHeight="1"/>
    <row r="53" ht="32.25" customHeight="1"/>
    <row r="54" ht="32.25" customHeight="1"/>
    <row r="55" ht="32.25" customHeight="1"/>
    <row r="56" ht="32.25" customHeight="1"/>
    <row r="57" ht="32.25" customHeight="1"/>
    <row r="58" ht="32.25" customHeight="1"/>
    <row r="59" ht="32.25" customHeight="1"/>
    <row r="60" ht="32.25" customHeight="1"/>
    <row r="61" ht="32.25" customHeight="1"/>
    <row r="62" ht="32.25" customHeight="1"/>
    <row r="63" ht="32.25" customHeight="1"/>
    <row r="64" ht="32.25" customHeight="1"/>
    <row r="65" ht="32.25" customHeight="1"/>
    <row r="66" ht="32.25" customHeight="1"/>
    <row r="67" ht="32.25" customHeight="1"/>
    <row r="68" ht="32.25" customHeight="1"/>
    <row r="69" ht="32.25" customHeight="1"/>
    <row r="70" ht="32.25" customHeight="1"/>
    <row r="71" ht="32.25" customHeight="1"/>
    <row r="72" ht="32.25" customHeight="1"/>
    <row r="73" ht="32.25" customHeight="1"/>
    <row r="74" ht="32.25" customHeight="1"/>
    <row r="75" ht="32.25" customHeight="1"/>
    <row r="76" ht="32.25" customHeight="1"/>
    <row r="77" ht="32.25" customHeight="1"/>
    <row r="78" ht="32.25" customHeight="1"/>
    <row r="79" ht="32.25" customHeight="1"/>
    <row r="80" ht="32.25" customHeight="1"/>
    <row r="81" ht="32.25" customHeight="1"/>
    <row r="82" ht="32.25" customHeight="1"/>
    <row r="83" ht="32.25" customHeight="1"/>
    <row r="84" ht="32.25" customHeight="1"/>
    <row r="85" ht="32.25" customHeight="1"/>
    <row r="86" ht="32.25" customHeight="1"/>
    <row r="87" ht="32.25" customHeight="1"/>
    <row r="88" ht="32.25" customHeight="1"/>
    <row r="89" ht="32.25" customHeight="1"/>
    <row r="90" ht="32.25" customHeight="1"/>
    <row r="91" ht="32.25" customHeight="1"/>
    <row r="92" ht="32.25" customHeight="1"/>
    <row r="93" ht="32.25" customHeight="1"/>
    <row r="94" ht="32.25" customHeight="1"/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dcterms:created xsi:type="dcterms:W3CDTF">2020-06-11T13:36:17Z</dcterms:created>
  <dcterms:modified xsi:type="dcterms:W3CDTF">2020-06-11T14:18:50Z</dcterms:modified>
  <cp:category/>
  <cp:version/>
  <cp:contentType/>
  <cp:contentStatus/>
</cp:coreProperties>
</file>