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90" yWindow="615" windowWidth="20775" windowHeight="9150"/>
  </bookViews>
  <sheets>
    <sheet name="Sheet" sheetId="1" r:id="rId1"/>
  </sheets>
  <definedNames>
    <definedName name="_xlnm._FilterDatabase" localSheetId="0" hidden="1">Sheet!$A$4:$AD$54</definedName>
  </definedNames>
  <calcPr calcId="125725"/>
</workbook>
</file>

<file path=xl/calcChain.xml><?xml version="1.0" encoding="utf-8"?>
<calcChain xmlns="http://schemas.openxmlformats.org/spreadsheetml/2006/main">
  <c r="T54" i="1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</calcChain>
</file>

<file path=xl/sharedStrings.xml><?xml version="1.0" encoding="utf-8"?>
<sst xmlns="http://schemas.openxmlformats.org/spreadsheetml/2006/main" count="568" uniqueCount="204">
  <si>
    <t>% зниження</t>
  </si>
  <si>
    <t>03-3403/23-БО-Т</t>
  </si>
  <si>
    <t>03-4403/23-Б-ОТ</t>
  </si>
  <si>
    <t>03-5403/24-БО-Т</t>
  </si>
  <si>
    <t>03341305</t>
  </si>
  <si>
    <t>09120000-6 - Газове паливо</t>
  </si>
  <si>
    <t>09310000-5 - Електрична енергія</t>
  </si>
  <si>
    <t>1</t>
  </si>
  <si>
    <t>10</t>
  </si>
  <si>
    <t>10231</t>
  </si>
  <si>
    <t>11</t>
  </si>
  <si>
    <t>12</t>
  </si>
  <si>
    <t>13</t>
  </si>
  <si>
    <t>14</t>
  </si>
  <si>
    <t>15</t>
  </si>
  <si>
    <t>1506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</si>
  <si>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</si>
  <si>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</si>
  <si>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</si>
  <si>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</si>
  <si>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</si>
  <si>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</si>
  <si>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</si>
  <si>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</si>
  <si>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</si>
  <si>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</si>
  <si>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</si>
  <si>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26154/2024</t>
  </si>
  <si>
    <t>27</t>
  </si>
  <si>
    <t>28</t>
  </si>
  <si>
    <t>29</t>
  </si>
  <si>
    <t>3</t>
  </si>
  <si>
    <t>30</t>
  </si>
  <si>
    <t>3070618358</t>
  </si>
  <si>
    <t>3070618358,ФОП Шевченко Євген Григорович,Україна</t>
  </si>
  <si>
    <t>31</t>
  </si>
  <si>
    <t>32</t>
  </si>
  <si>
    <t>33</t>
  </si>
  <si>
    <t>34</t>
  </si>
  <si>
    <t>35</t>
  </si>
  <si>
    <t>36</t>
  </si>
  <si>
    <t>37</t>
  </si>
  <si>
    <t>38</t>
  </si>
  <si>
    <t>38242187</t>
  </si>
  <si>
    <t>38242187,ТОВ ТРАНССТРОЙ-ДНЕПР,Україна</t>
  </si>
  <si>
    <t>39</t>
  </si>
  <si>
    <t>39583282</t>
  </si>
  <si>
    <t>39583282,ТОВ "КОМ+ТРАНС",Україна</t>
  </si>
  <si>
    <t>39583282,ТОВ "КОМ+ТРАНС",Україна;40944521,ТОВ "АВТОМАГІСТРАЛЬ 2016",Україна</t>
  </si>
  <si>
    <t>4</t>
  </si>
  <si>
    <t>42082379</t>
  </si>
  <si>
    <t>42399676</t>
  </si>
  <si>
    <t>43989481</t>
  </si>
  <si>
    <t>43989481,ТОВАРИСТВО З ОБМЕЖЕНОЮ ВІДПОВІДАЛЬНІСТЮ "АЛЬЯНСТОРГ ЛТД",Україна</t>
  </si>
  <si>
    <t>45230000-8 - Будівництво трубопроводів, ліній зв’язку та електропередач, шосе, доріг, аеродромів і залізничних доріг; вирівнювання поверхонь</t>
  </si>
  <si>
    <t>5</t>
  </si>
  <si>
    <t>6</t>
  </si>
  <si>
    <t>60180000-3 - Прокат вантажних транспортних засобів із водієм для перевезення товарів</t>
  </si>
  <si>
    <t>65110000-7 - Розподіл води</t>
  </si>
  <si>
    <t>77310000-6 - Послуги з озеленення територій та утримання зелених насаджень</t>
  </si>
  <si>
    <t>8</t>
  </si>
  <si>
    <t>9</t>
  </si>
  <si>
    <t>90510000-5 - Утилізація/видалення сміття та поводження зі сміттям</t>
  </si>
  <si>
    <t>90610000-6 - Послуги з прибирання та підмітання вулиць</t>
  </si>
  <si>
    <t>90620000-9 - Послуги з прибирання снігу</t>
  </si>
  <si>
    <t>UA-2023-01-24-006938-a</t>
  </si>
  <si>
    <t>UA-2023-02-02-015462-a</t>
  </si>
  <si>
    <t>UA-2023-02-06-010829-a</t>
  </si>
  <si>
    <t>UA-2023-02-06-010909-a</t>
  </si>
  <si>
    <t>UA-2023-04-14-007021-a</t>
  </si>
  <si>
    <t>UA-2023-04-21-005800-a</t>
  </si>
  <si>
    <t>UA-2023-04-28-003640-a</t>
  </si>
  <si>
    <t>UA-2023-05-12-006962-a</t>
  </si>
  <si>
    <t>UA-2023-05-26-003077-a</t>
  </si>
  <si>
    <t>UA-2023-09-06-012321-a</t>
  </si>
  <si>
    <t>UA-2023-09-07-008682-a</t>
  </si>
  <si>
    <t>UA-2023-09-07-011217-a</t>
  </si>
  <si>
    <t>UA-2023-09-07-011266-a</t>
  </si>
  <si>
    <t>UA-2023-09-07-011330-a</t>
  </si>
  <si>
    <t>UA-2023-09-07-011358-a</t>
  </si>
  <si>
    <t>UA-2023-09-07-011377-a</t>
  </si>
  <si>
    <t>UA-2023-09-07-011466-a</t>
  </si>
  <si>
    <t>UA-2023-09-07-011490-a</t>
  </si>
  <si>
    <t>UA-2023-09-15-009374-a</t>
  </si>
  <si>
    <t>UA-2023-09-18-013534-a</t>
  </si>
  <si>
    <t>UA-2023-09-22-010065-a</t>
  </si>
  <si>
    <t>UA-2023-09-22-010232-a</t>
  </si>
  <si>
    <t>UA-2023-09-25-011186-a</t>
  </si>
  <si>
    <t>UA-2023-09-25-011543-a</t>
  </si>
  <si>
    <t>UA-2023-09-29-009116-a</t>
  </si>
  <si>
    <t>UA-2023-09-29-009134-a</t>
  </si>
  <si>
    <t>UA-2023-09-29-009158-a</t>
  </si>
  <si>
    <t>UA-2023-09-29-009185-a</t>
  </si>
  <si>
    <t>UA-2023-10-05-010989-a</t>
  </si>
  <si>
    <t>UA-2023-10-12-014071-a</t>
  </si>
  <si>
    <t>UA-2023-11-03-010679-a</t>
  </si>
  <si>
    <t>UA-2023-11-03-010703-a</t>
  </si>
  <si>
    <t>UA-2023-11-03-010746-a</t>
  </si>
  <si>
    <t>UA-2023-11-03-010790-a</t>
  </si>
  <si>
    <t>UA-2023-11-08-014668-a</t>
  </si>
  <si>
    <t>UA-2023-11-28-008895-a</t>
  </si>
  <si>
    <t>UA-2023-11-28-011301-a</t>
  </si>
  <si>
    <t>UA-2023-11-28-011487-a</t>
  </si>
  <si>
    <t>UA-2023-11-28-011674-a</t>
  </si>
  <si>
    <t>UA-2023-11-28-011931-a</t>
  </si>
  <si>
    <t>UA-2023-11-29-001841-a</t>
  </si>
  <si>
    <t>UA-2023-11-29-001989-a</t>
  </si>
  <si>
    <t>UA-2023-11-29-002406-a</t>
  </si>
  <si>
    <t>UA-2023-11-29-002796-a</t>
  </si>
  <si>
    <t>UA-2023-11-29-003206-a</t>
  </si>
  <si>
    <t>UA-2023-11-29-003602-a</t>
  </si>
  <si>
    <t>UA-2023-11-29-004003-a</t>
  </si>
  <si>
    <t>UA-2023-12-11-011066-a</t>
  </si>
  <si>
    <t>UA-2023-12-28-003362-a</t>
  </si>
  <si>
    <t>UA-2023-12-28-004675-a</t>
  </si>
  <si>
    <t>UAH</t>
  </si>
  <si>
    <t>report-feedback@zakupivli.pro</t>
  </si>
  <si>
    <t>ЄДРПОУ переможця</t>
  </si>
  <si>
    <t>Ідентифікатор закупівлі</t>
  </si>
  <si>
    <t>Валюта</t>
  </si>
  <si>
    <t>Всі учасники закупки</t>
  </si>
  <si>
    <t>Відкриті торги з особливостями</t>
  </si>
  <si>
    <t>Дата закінчення процедури</t>
  </si>
  <si>
    <t>Дата проведення аукціону або розгляду</t>
  </si>
  <si>
    <t>Дата публікації закупівлі</t>
  </si>
  <si>
    <t>Електрична енергія (універсальна послуга)</t>
  </si>
  <si>
    <t>Закупівля без використання електронної системи</t>
  </si>
  <si>
    <t>Звіт створено 11 квітня в 11:26 з використанням http://zakupivli.pro</t>
  </si>
  <si>
    <t>КОМУНАЛЬНЕ ПІДПРИЄМСТВО "ДНІПРОВОДОКАНАЛ" ДНІПРОВСЬКОЇ МІСЬКОЇ РАДИ</t>
  </si>
  <si>
    <t>Класифікатор</t>
  </si>
  <si>
    <t>Кількість запрошених постачальників</t>
  </si>
  <si>
    <t>Кількість одиниць</t>
  </si>
  <si>
    <t>Кількість учасників аукціону</t>
  </si>
  <si>
    <t>Назва потенційного переможця (з найменшою ціною)</t>
  </si>
  <si>
    <t>Назва товару</t>
  </si>
  <si>
    <t>Номер договору</t>
  </si>
  <si>
    <t>Очікувана вартість, грн</t>
  </si>
  <si>
    <t>Очікувана вартість, одиниця.</t>
  </si>
  <si>
    <t>Посилання на тендер</t>
  </si>
  <si>
    <t>Послуги з завозу питної води мешканцям колишнього смт Таромське м. Дніпра</t>
  </si>
  <si>
    <t>Послуги з ліквідації стихійних звалищ, збирання розкиданого сміття на території колишнього смт Таромське м. Дніпра</t>
  </si>
  <si>
    <t xml:space="preserve">Послуги з покосу трави, карантинних рослин  на території колишнього смт Таромське </t>
  </si>
  <si>
    <t>Послуги з поточного ремонту з`їзду з вул. Старий шлях до відділення пошти  м. Дніпра</t>
  </si>
  <si>
    <t>Послуги з поточного ремонту проїзної частини дороги вул. Єфрейтора Пирогова м. Дніпра</t>
  </si>
  <si>
    <t>Послуги з поточного ремонту проїзної частини дороги вул. Батальйонна м. Дніпра</t>
  </si>
  <si>
    <t>Послуги з поточного ремонту проїзної частини дороги вул. Бортницька м. Дніпра</t>
  </si>
  <si>
    <t>Послуги з поточного ремонту проїзної частини дороги вул. Бунчукова м. Дніпра</t>
  </si>
  <si>
    <t>Послуги з поточного ремонту проїзної частини дороги вул. Водяна м. Дніпра</t>
  </si>
  <si>
    <t>Послуги з поточного ремонту проїзної частини дороги вул. Генерала Ткаченка м. Дніпра</t>
  </si>
  <si>
    <t>Послуги з поточного ремонту проїзної частини дороги вул. Григорія Сковороди м. Дніпра</t>
  </si>
  <si>
    <t>Послуги з поточного ремонту проїзної частини дороги вул. Гірська м. Дніпра</t>
  </si>
  <si>
    <t>Послуги з поточного ремонту проїзної частини дороги вул. Залізнична м. Дніпра</t>
  </si>
  <si>
    <t>Послуги з поточного ремонту проїзної частини дороги вул. Золотоосіння м. Дніпра</t>
  </si>
  <si>
    <t>Послуги з поточного ремонту проїзної частини дороги вул. Козирева м. Дніпра</t>
  </si>
  <si>
    <t>Послуги з поточного ремонту проїзної частини дороги вул. Ламана м. Дніпра</t>
  </si>
  <si>
    <t>Послуги з поточного ремонту проїзної частини дороги вул. Нова м. Дніпра</t>
  </si>
  <si>
    <t>Послуги з поточного ремонту проїзної частини дороги вул. Одарівська м. Дніпра</t>
  </si>
  <si>
    <t>Послуги з поточного ремонту проїзної частини дороги вул. Олімпійська м. Дніпра</t>
  </si>
  <si>
    <t>Послуги з поточного ремонту проїзної частини дороги вул. Петра Болбочана м. Дніпра</t>
  </si>
  <si>
    <t>Послуги з поточного ремонту проїзної частини дороги вул. Природна м. Дніпра</t>
  </si>
  <si>
    <t>Послуги з поточного ремонту проїзної частини дороги вул. Промислова м. Дніпра</t>
  </si>
  <si>
    <t>Послуги з поточного ремонту проїзної частини дороги вул. Піщана м. Дніпра</t>
  </si>
  <si>
    <t>Послуги з поточного ремонту проїзної частини дороги вул. Рильського м. Дніпра</t>
  </si>
  <si>
    <t>Послуги з поточного ремонту проїзної частини дороги вул. Роблена м. Дніпра</t>
  </si>
  <si>
    <t>Послуги з поточного ремонту проїзної частини дороги вул. Ріжкова м. Дніпра</t>
  </si>
  <si>
    <t>Послуги з поточного ремонту проїзної частини дороги вул. Степова м. Дніпра</t>
  </si>
  <si>
    <t>Послуги з поточного ремонту проїзної частини дороги вул. Футбольна м. Дніпра</t>
  </si>
  <si>
    <t>Послуги з поточного ремонту проїзної частини дороги від вул. Старий шлях, 90 до вул. Новоселівська, 41 м. Дніпра</t>
  </si>
  <si>
    <t>Послуги з поточного ремонту проїзної частини дороги пров. Івана Сохача м. Дніпра</t>
  </si>
  <si>
    <t>Послуги з поточного ремонту проїзної частини дороги пров. Вузький м. Дніпра</t>
  </si>
  <si>
    <t>Послуги з поточного ремонту проїзної частини дороги пров. Дачний м. Дніпра</t>
  </si>
  <si>
    <t>Послуги з поточного ремонту проїзної частини дороги пров. Марти Головіної м. Дніпра</t>
  </si>
  <si>
    <t>Послуги з прибирання  вулиць колишнього смт Таромське м. Дніпра від снігу та ожеледиці</t>
  </si>
  <si>
    <t>Послуги з прибирання випадкового сміття, листя на обочинах, в резервах, відкосах  на вулицях колишнього смт Таромське  м. Дніпра</t>
  </si>
  <si>
    <t>Послуги з централізованого водопостачання</t>
  </si>
  <si>
    <t>Природний газ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</si>
  <si>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</si>
  <si>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</si>
  <si>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</si>
  <si>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Статус</t>
  </si>
  <si>
    <t>Статус договору</t>
  </si>
  <si>
    <t>Сума зниження грн</t>
  </si>
  <si>
    <t>ТОВ "КОМ+ТРАНС"</t>
  </si>
  <si>
    <t>ТОВ ТРАНССТРОЙ-ДНЕПР</t>
  </si>
  <si>
    <t>ТОВАРИСТВО З ОБМЕЖЕНОЮ ВІДПОВІДАЛЬНІСТЮ "АЛЬЯНСТОРГ ЛТД"</t>
  </si>
  <si>
    <t>ТОВАРИСТВО З ОБМЕЖЕНОЮ ВІДПОВІДАЛЬНІСТЮ "ГАЗОПОСТАЧАЛЬНА КОМПАНІЯ "НАФТОГАЗ ТРЕЙДИНГ"</t>
  </si>
  <si>
    <t>ТОВАРИСТВО З ОБМЕЖЕНОЮ ВІДПОВІДАЛЬНІСТЮ "ДНІПРОВСЬКІ ЕНЕРГЕТИЧНІ ПОСЛУГИ"</t>
  </si>
  <si>
    <t>ТОВАРИСТВО З ОБМЕЖЕНОЮ ВІДПОВІДАЛЬНІСТЮ "ТРАНССТРОЙ-ДНЕПР"</t>
  </si>
  <si>
    <t>Тип процедури</t>
  </si>
  <si>
    <t>Укладення договору до</t>
  </si>
  <si>
    <t>Укладення договору з</t>
  </si>
  <si>
    <t>ФОП Шевченко Євген Григорович</t>
  </si>
  <si>
    <t>Фактична сума договору</t>
  </si>
  <si>
    <t>Фактичний переможець</t>
  </si>
  <si>
    <t>ШЕВЧЕНКО ЄВГЕН ГРИГОРОВИЧ</t>
  </si>
  <si>
    <t>Якщо ви маєте пропозицію чи побажання щодо покращення цього звіту, напишіть нам, будь ласка:</t>
  </si>
  <si>
    <t>активний</t>
  </si>
  <si>
    <t>завершений</t>
  </si>
  <si>
    <t>завершено</t>
  </si>
  <si>
    <t>закритий</t>
  </si>
  <si>
    <t>закупівля не відбулась</t>
  </si>
  <si>
    <t>неможливість усунення технічної помилки у Додатку 3 до тендерної документації</t>
  </si>
  <si>
    <t>скасована</t>
  </si>
  <si>
    <t>№</t>
  </si>
</sst>
</file>

<file path=xl/styles.xml><?xml version="1.0" encoding="utf-8"?>
<styleSheet xmlns="http://schemas.openxmlformats.org/spreadsheetml/2006/main">
  <numFmts count="1">
    <numFmt numFmtId="165" formatCode="dd\.mm\.yyyy"/>
  </numFmts>
  <fonts count="4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0" fontId="1" fillId="0" borderId="0" xfId="0" applyFont="1" applyAlignment="1">
      <alignment wrapText="1"/>
    </xf>
    <xf numFmtId="165" fontId="1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y.zakupivli.pro/cabinet/purchases/state_purchase/view/45672482" TargetMode="External"/><Relationship Id="rId18" Type="http://schemas.openxmlformats.org/officeDocument/2006/relationships/hyperlink" Target="https://my.zakupivli.pro/cabinet/purchases/state_purchase/view/46387106" TargetMode="External"/><Relationship Id="rId26" Type="http://schemas.openxmlformats.org/officeDocument/2006/relationships/hyperlink" Target="https://my.zakupivli.pro/cabinet/purchases/state_purchase/view/47079033" TargetMode="External"/><Relationship Id="rId39" Type="http://schemas.openxmlformats.org/officeDocument/2006/relationships/hyperlink" Target="https://my.zakupivli.pro/cabinet/purchases/state_purchase_lot/view/1055781" TargetMode="External"/><Relationship Id="rId3" Type="http://schemas.openxmlformats.org/officeDocument/2006/relationships/hyperlink" Target="https://my.zakupivli.pro/cabinet/purchases/state_purchase_lot/view/1038223" TargetMode="External"/><Relationship Id="rId21" Type="http://schemas.openxmlformats.org/officeDocument/2006/relationships/hyperlink" Target="https://my.zakupivli.pro/cabinet/purchases/state_purchase/view/47050848" TargetMode="External"/><Relationship Id="rId34" Type="http://schemas.openxmlformats.org/officeDocument/2006/relationships/hyperlink" Target="https://my.zakupivli.pro/cabinet/purchases/state_purchase_lot/view/1060981" TargetMode="External"/><Relationship Id="rId42" Type="http://schemas.openxmlformats.org/officeDocument/2006/relationships/hyperlink" Target="https://my.zakupivli.pro/cabinet/purchases/state_purchase_lot/view/1049359" TargetMode="External"/><Relationship Id="rId47" Type="http://schemas.openxmlformats.org/officeDocument/2006/relationships/hyperlink" Target="https://my.zakupivli.pro/cabinet/purchases/state_purchase_lot/view/1039306" TargetMode="External"/><Relationship Id="rId50" Type="http://schemas.openxmlformats.org/officeDocument/2006/relationships/hyperlink" Target="https://my.zakupivli.pro/cabinet/purchases/state_purchase_lot/view/921584" TargetMode="External"/><Relationship Id="rId7" Type="http://schemas.openxmlformats.org/officeDocument/2006/relationships/hyperlink" Target="https://my.zakupivli.pro/cabinet/purchases/state_purchase_lot/view/1141679" TargetMode="External"/><Relationship Id="rId12" Type="http://schemas.openxmlformats.org/officeDocument/2006/relationships/hyperlink" Target="https://my.zakupivli.pro/cabinet/purchases/state_purchase/view/42861509" TargetMode="External"/><Relationship Id="rId17" Type="http://schemas.openxmlformats.org/officeDocument/2006/relationships/hyperlink" Target="https://my.zakupivli.pro/cabinet/purchases/state_purchase/view/46386736" TargetMode="External"/><Relationship Id="rId25" Type="http://schemas.openxmlformats.org/officeDocument/2006/relationships/hyperlink" Target="https://my.zakupivli.pro/cabinet/purchases/state_purchase/view/47067551" TargetMode="External"/><Relationship Id="rId33" Type="http://schemas.openxmlformats.org/officeDocument/2006/relationships/hyperlink" Target="https://my.zakupivli.pro/cabinet/purchases/state_purchase_lot/view/1099072" TargetMode="External"/><Relationship Id="rId38" Type="http://schemas.openxmlformats.org/officeDocument/2006/relationships/hyperlink" Target="https://my.zakupivli.pro/cabinet/purchases/state_purchase_lot/view/1055731" TargetMode="External"/><Relationship Id="rId46" Type="http://schemas.openxmlformats.org/officeDocument/2006/relationships/hyperlink" Target="https://my.zakupivli.pro/cabinet/purchases/state_purchase_lot/view/1039282" TargetMode="External"/><Relationship Id="rId2" Type="http://schemas.openxmlformats.org/officeDocument/2006/relationships/hyperlink" Target="https://my.zakupivli.pro/cabinet/purchases/state_purchase_lot/view/931876" TargetMode="External"/><Relationship Id="rId16" Type="http://schemas.openxmlformats.org/officeDocument/2006/relationships/hyperlink" Target="https://my.zakupivli.pro/cabinet/purchases/state_purchase/view/46386343" TargetMode="External"/><Relationship Id="rId20" Type="http://schemas.openxmlformats.org/officeDocument/2006/relationships/hyperlink" Target="https://my.zakupivli.pro/cabinet/purchases/state_purchase/view/47050463" TargetMode="External"/><Relationship Id="rId29" Type="http://schemas.openxmlformats.org/officeDocument/2006/relationships/hyperlink" Target="https://my.zakupivli.pro/cabinet/purchases/state_purchase/view/47081477" TargetMode="External"/><Relationship Id="rId41" Type="http://schemas.openxmlformats.org/officeDocument/2006/relationships/hyperlink" Target="https://my.zakupivli.pro/cabinet/purchases/state_purchase_lot/view/1054297" TargetMode="External"/><Relationship Id="rId1" Type="http://schemas.openxmlformats.org/officeDocument/2006/relationships/hyperlink" Target="mailto:report-feedback@zakupivli.pro" TargetMode="External"/><Relationship Id="rId6" Type="http://schemas.openxmlformats.org/officeDocument/2006/relationships/hyperlink" Target="https://my.zakupivli.pro/cabinet/purchases/state_purchase_lot/view/1047537" TargetMode="External"/><Relationship Id="rId11" Type="http://schemas.openxmlformats.org/officeDocument/2006/relationships/hyperlink" Target="https://my.zakupivli.pro/cabinet/purchases/state_purchase/view/42120089" TargetMode="External"/><Relationship Id="rId24" Type="http://schemas.openxmlformats.org/officeDocument/2006/relationships/hyperlink" Target="https://my.zakupivli.pro/cabinet/purchases/state_purchase/view/47066917" TargetMode="External"/><Relationship Id="rId32" Type="http://schemas.openxmlformats.org/officeDocument/2006/relationships/hyperlink" Target="https://my.zakupivli.pro/cabinet/purchases/state_purchase/view/48094713" TargetMode="External"/><Relationship Id="rId37" Type="http://schemas.openxmlformats.org/officeDocument/2006/relationships/hyperlink" Target="https://my.zakupivli.pro/cabinet/purchases/state_purchase_lot/view/1060998" TargetMode="External"/><Relationship Id="rId40" Type="http://schemas.openxmlformats.org/officeDocument/2006/relationships/hyperlink" Target="https://my.zakupivli.pro/cabinet/purchases/state_purchase_lot/view/1054285" TargetMode="External"/><Relationship Id="rId45" Type="http://schemas.openxmlformats.org/officeDocument/2006/relationships/hyperlink" Target="https://my.zakupivli.pro/cabinet/purchases/state_purchase_lot/view/1039263" TargetMode="External"/><Relationship Id="rId5" Type="http://schemas.openxmlformats.org/officeDocument/2006/relationships/hyperlink" Target="https://my.zakupivli.pro/cabinet/purchases/state_purchase_lot/view/1039209" TargetMode="External"/><Relationship Id="rId15" Type="http://schemas.openxmlformats.org/officeDocument/2006/relationships/hyperlink" Target="https://my.zakupivli.pro/cabinet/purchases/state_purchase/view/46385170" TargetMode="External"/><Relationship Id="rId23" Type="http://schemas.openxmlformats.org/officeDocument/2006/relationships/hyperlink" Target="https://my.zakupivli.pro/cabinet/purchases/state_purchase/view/47060248" TargetMode="External"/><Relationship Id="rId28" Type="http://schemas.openxmlformats.org/officeDocument/2006/relationships/hyperlink" Target="https://my.zakupivli.pro/cabinet/purchases/state_purchase/view/47080589" TargetMode="External"/><Relationship Id="rId36" Type="http://schemas.openxmlformats.org/officeDocument/2006/relationships/hyperlink" Target="https://my.zakupivli.pro/cabinet/purchases/state_purchase_lot/view/1060992" TargetMode="External"/><Relationship Id="rId49" Type="http://schemas.openxmlformats.org/officeDocument/2006/relationships/hyperlink" Target="https://my.zakupivli.pro/cabinet/purchases/state_purchase_lot/view/943286" TargetMode="External"/><Relationship Id="rId10" Type="http://schemas.openxmlformats.org/officeDocument/2006/relationships/hyperlink" Target="https://my.zakupivli.pro/cabinet/purchases/state_purchase/view/40636705" TargetMode="External"/><Relationship Id="rId19" Type="http://schemas.openxmlformats.org/officeDocument/2006/relationships/hyperlink" Target="https://my.zakupivli.pro/cabinet/purchases/state_purchase/view/47049993" TargetMode="External"/><Relationship Id="rId31" Type="http://schemas.openxmlformats.org/officeDocument/2006/relationships/hyperlink" Target="https://my.zakupivli.pro/cabinet/purchases/state_purchase/view/48093839" TargetMode="External"/><Relationship Id="rId44" Type="http://schemas.openxmlformats.org/officeDocument/2006/relationships/hyperlink" Target="https://my.zakupivli.pro/cabinet/purchases/state_purchase_lot/view/1039231" TargetMode="External"/><Relationship Id="rId4" Type="http://schemas.openxmlformats.org/officeDocument/2006/relationships/hyperlink" Target="https://my.zakupivli.pro/cabinet/purchases/state_purchase_lot/view/1039154" TargetMode="External"/><Relationship Id="rId9" Type="http://schemas.openxmlformats.org/officeDocument/2006/relationships/hyperlink" Target="https://my.zakupivli.pro/cabinet/purchases/state_purchase/view/40635821" TargetMode="External"/><Relationship Id="rId14" Type="http://schemas.openxmlformats.org/officeDocument/2006/relationships/hyperlink" Target="https://my.zakupivli.pro/cabinet/purchases/state_purchase/view/45847067" TargetMode="External"/><Relationship Id="rId22" Type="http://schemas.openxmlformats.org/officeDocument/2006/relationships/hyperlink" Target="https://my.zakupivli.pro/cabinet/purchases/state_purchase/view/47051185" TargetMode="External"/><Relationship Id="rId27" Type="http://schemas.openxmlformats.org/officeDocument/2006/relationships/hyperlink" Target="https://my.zakupivli.pro/cabinet/purchases/state_purchase/view/47079788" TargetMode="External"/><Relationship Id="rId30" Type="http://schemas.openxmlformats.org/officeDocument/2006/relationships/hyperlink" Target="https://my.zakupivli.pro/cabinet/purchases/state_purchase/view/47082326" TargetMode="External"/><Relationship Id="rId35" Type="http://schemas.openxmlformats.org/officeDocument/2006/relationships/hyperlink" Target="https://my.zakupivli.pro/cabinet/purchases/state_purchase_lot/view/1060987" TargetMode="External"/><Relationship Id="rId43" Type="http://schemas.openxmlformats.org/officeDocument/2006/relationships/hyperlink" Target="https://my.zakupivli.pro/cabinet/purchases/state_purchase_lot/view/1039185" TargetMode="External"/><Relationship Id="rId48" Type="http://schemas.openxmlformats.org/officeDocument/2006/relationships/hyperlink" Target="https://my.zakupivli.pro/cabinet/purchases/state_purchase_lot/view/1039332" TargetMode="External"/><Relationship Id="rId8" Type="http://schemas.openxmlformats.org/officeDocument/2006/relationships/hyperlink" Target="https://my.zakupivli.pro/cabinet/purchases/state_purchase/view/40566330" TargetMode="External"/><Relationship Id="rId51" Type="http://schemas.openxmlformats.org/officeDocument/2006/relationships/hyperlink" Target="https://my.zakupivli.pro/cabinet/purchases/state_purchase_lot/view/853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"/>
  <sheetViews>
    <sheetView tabSelected="1" workbookViewId="0">
      <pane ySplit="4" topLeftCell="A5" activePane="bottomLeft" state="frozen"/>
      <selection pane="bottomLeft"/>
    </sheetView>
  </sheetViews>
  <sheetFormatPr defaultColWidth="11.42578125" defaultRowHeight="15"/>
  <cols>
    <col min="1" max="1" width="10"/>
    <col min="2" max="2" width="25"/>
    <col min="3" max="5" width="45"/>
    <col min="6" max="8" width="20"/>
    <col min="9" max="10" width="10"/>
    <col min="11" max="14" width="25"/>
    <col min="15" max="15" width="45"/>
    <col min="16" max="16" width="25"/>
    <col min="17" max="17" width="15"/>
    <col min="18" max="18" width="45"/>
    <col min="19" max="19" width="20"/>
    <col min="20" max="20" width="30"/>
    <col min="21" max="24" width="20"/>
    <col min="25" max="25" width="25"/>
    <col min="26" max="26" width="10"/>
    <col min="27" max="29" width="20"/>
    <col min="30" max="30" width="50"/>
  </cols>
  <sheetData>
    <row r="1" spans="1:30">
      <c r="A1" s="1" t="s">
        <v>195</v>
      </c>
    </row>
    <row r="2" spans="1:30">
      <c r="A2" s="2" t="s">
        <v>116</v>
      </c>
    </row>
    <row r="4" spans="1:30" ht="39">
      <c r="A4" s="3" t="s">
        <v>203</v>
      </c>
      <c r="B4" s="3" t="s">
        <v>118</v>
      </c>
      <c r="C4" s="3" t="s">
        <v>134</v>
      </c>
      <c r="D4" s="3" t="s">
        <v>129</v>
      </c>
      <c r="E4" s="3" t="s">
        <v>188</v>
      </c>
      <c r="F4" s="3" t="s">
        <v>124</v>
      </c>
      <c r="G4" s="3" t="s">
        <v>123</v>
      </c>
      <c r="H4" s="3" t="s">
        <v>122</v>
      </c>
      <c r="I4" s="3" t="s">
        <v>132</v>
      </c>
      <c r="J4" s="3" t="s">
        <v>131</v>
      </c>
      <c r="K4" s="3" t="s">
        <v>136</v>
      </c>
      <c r="L4" s="3" t="s">
        <v>137</v>
      </c>
      <c r="M4" s="3" t="s">
        <v>177</v>
      </c>
      <c r="N4" s="3" t="s">
        <v>178</v>
      </c>
      <c r="O4" s="3" t="s">
        <v>133</v>
      </c>
      <c r="P4" s="3" t="s">
        <v>181</v>
      </c>
      <c r="Q4" s="3" t="s">
        <v>0</v>
      </c>
      <c r="R4" s="3" t="s">
        <v>193</v>
      </c>
      <c r="S4" s="3" t="s">
        <v>117</v>
      </c>
      <c r="T4" s="3" t="s">
        <v>138</v>
      </c>
      <c r="U4" s="3" t="s">
        <v>179</v>
      </c>
      <c r="V4" s="3" t="s">
        <v>130</v>
      </c>
      <c r="W4" s="3" t="s">
        <v>176</v>
      </c>
      <c r="X4" s="3" t="s">
        <v>135</v>
      </c>
      <c r="Y4" s="3" t="s">
        <v>192</v>
      </c>
      <c r="Z4" s="3" t="s">
        <v>119</v>
      </c>
      <c r="AA4" s="3" t="s">
        <v>180</v>
      </c>
      <c r="AB4" s="3" t="s">
        <v>190</v>
      </c>
      <c r="AC4" s="3" t="s">
        <v>189</v>
      </c>
      <c r="AD4" s="3" t="s">
        <v>120</v>
      </c>
    </row>
    <row r="5" spans="1:30" ht="26.25">
      <c r="A5" s="4">
        <v>1</v>
      </c>
      <c r="B5" s="1" t="s">
        <v>71</v>
      </c>
      <c r="C5" s="5" t="s">
        <v>141</v>
      </c>
      <c r="D5" s="1" t="s">
        <v>59</v>
      </c>
      <c r="E5" s="1" t="s">
        <v>121</v>
      </c>
      <c r="F5" s="6">
        <v>45044</v>
      </c>
      <c r="G5" s="1"/>
      <c r="H5" s="6">
        <v>45052</v>
      </c>
      <c r="I5" s="4">
        <v>0</v>
      </c>
      <c r="J5" s="7">
        <v>1</v>
      </c>
      <c r="K5" s="7">
        <v>200000</v>
      </c>
      <c r="L5" s="7">
        <v>200000</v>
      </c>
      <c r="M5" s="4">
        <v>0</v>
      </c>
      <c r="N5" s="1"/>
      <c r="O5" s="5"/>
      <c r="P5" s="1"/>
      <c r="Q5" s="1"/>
      <c r="R5" s="1"/>
      <c r="S5" s="1"/>
      <c r="T5" s="8" t="str">
        <f>HYPERLINK("https://my.zakupivli.pro/cabinet/purchases/state_purchase_lot/view/931876")</f>
        <v>https://my.zakupivli.pro/cabinet/purchases/state_purchase_lot/view/931876</v>
      </c>
      <c r="U5" s="1" t="s">
        <v>200</v>
      </c>
      <c r="V5" s="4">
        <v>0</v>
      </c>
      <c r="W5" s="1"/>
      <c r="X5" s="1"/>
      <c r="Y5" s="1"/>
      <c r="Z5" s="1"/>
      <c r="AA5" s="1"/>
      <c r="AB5" s="1"/>
      <c r="AC5" s="1"/>
      <c r="AD5" s="1"/>
    </row>
    <row r="6" spans="1:30">
      <c r="A6" s="4">
        <v>2</v>
      </c>
      <c r="B6" s="1" t="s">
        <v>74</v>
      </c>
      <c r="C6" s="5" t="s">
        <v>175</v>
      </c>
      <c r="D6" s="1" t="s">
        <v>5</v>
      </c>
      <c r="E6" s="1" t="s">
        <v>121</v>
      </c>
      <c r="F6" s="6">
        <v>45175</v>
      </c>
      <c r="G6" s="1"/>
      <c r="H6" s="6">
        <v>45183</v>
      </c>
      <c r="I6" s="4">
        <v>0</v>
      </c>
      <c r="J6" s="7">
        <v>6.3171600000000003</v>
      </c>
      <c r="K6" s="7">
        <v>103538.25</v>
      </c>
      <c r="L6" s="7">
        <v>16389.999620082443</v>
      </c>
      <c r="M6" s="4">
        <v>0</v>
      </c>
      <c r="N6" s="1"/>
      <c r="O6" s="5"/>
      <c r="P6" s="1"/>
      <c r="Q6" s="1"/>
      <c r="R6" s="1"/>
      <c r="S6" s="1"/>
      <c r="T6" s="8" t="str">
        <f>HYPERLINK("https://my.zakupivli.pro/cabinet/purchases/state_purchase_lot/view/1038223")</f>
        <v>https://my.zakupivli.pro/cabinet/purchases/state_purchase_lot/view/1038223</v>
      </c>
      <c r="U6" s="1" t="s">
        <v>200</v>
      </c>
      <c r="V6" s="4">
        <v>0</v>
      </c>
      <c r="W6" s="1"/>
      <c r="X6" s="1"/>
      <c r="Y6" s="1"/>
      <c r="Z6" s="1"/>
      <c r="AA6" s="1"/>
      <c r="AB6" s="1"/>
      <c r="AC6" s="1"/>
      <c r="AD6" s="1"/>
    </row>
    <row r="7" spans="1:30" ht="26.25">
      <c r="A7" s="4">
        <v>3</v>
      </c>
      <c r="B7" s="1" t="s">
        <v>75</v>
      </c>
      <c r="C7" s="5" t="s">
        <v>163</v>
      </c>
      <c r="D7" s="1" t="s">
        <v>54</v>
      </c>
      <c r="E7" s="1" t="s">
        <v>121</v>
      </c>
      <c r="F7" s="6">
        <v>45176</v>
      </c>
      <c r="G7" s="1"/>
      <c r="H7" s="6">
        <v>45176</v>
      </c>
      <c r="I7" s="4">
        <v>0</v>
      </c>
      <c r="J7" s="7">
        <v>1</v>
      </c>
      <c r="K7" s="7">
        <v>550000</v>
      </c>
      <c r="L7" s="7">
        <v>550000</v>
      </c>
      <c r="M7" s="4">
        <v>0</v>
      </c>
      <c r="N7" s="1"/>
      <c r="O7" s="5"/>
      <c r="P7" s="1"/>
      <c r="Q7" s="1"/>
      <c r="R7" s="1"/>
      <c r="S7" s="1"/>
      <c r="T7" s="8" t="str">
        <f>HYPERLINK("https://my.zakupivli.pro/cabinet/purchases/state_purchase_lot/view/1039154")</f>
        <v>https://my.zakupivli.pro/cabinet/purchases/state_purchase_lot/view/1039154</v>
      </c>
      <c r="U7" s="1" t="s">
        <v>202</v>
      </c>
      <c r="V7" s="4">
        <v>0</v>
      </c>
      <c r="W7" s="1" t="s">
        <v>201</v>
      </c>
      <c r="X7" s="1"/>
      <c r="Y7" s="1"/>
      <c r="Z7" s="1"/>
      <c r="AA7" s="1"/>
      <c r="AB7" s="1"/>
      <c r="AC7" s="1"/>
      <c r="AD7" s="1"/>
    </row>
    <row r="8" spans="1:30" ht="39">
      <c r="A8" s="4">
        <v>4</v>
      </c>
      <c r="B8" s="1" t="s">
        <v>81</v>
      </c>
      <c r="C8" s="5" t="s">
        <v>167</v>
      </c>
      <c r="D8" s="1" t="s">
        <v>54</v>
      </c>
      <c r="E8" s="1" t="s">
        <v>121</v>
      </c>
      <c r="F8" s="6">
        <v>45176</v>
      </c>
      <c r="G8" s="1"/>
      <c r="H8" s="6">
        <v>45176</v>
      </c>
      <c r="I8" s="4">
        <v>0</v>
      </c>
      <c r="J8" s="7">
        <v>1</v>
      </c>
      <c r="K8" s="7">
        <v>340000</v>
      </c>
      <c r="L8" s="7">
        <v>340000</v>
      </c>
      <c r="M8" s="4">
        <v>0</v>
      </c>
      <c r="N8" s="1"/>
      <c r="O8" s="5"/>
      <c r="P8" s="1"/>
      <c r="Q8" s="1"/>
      <c r="R8" s="1"/>
      <c r="S8" s="1"/>
      <c r="T8" s="8" t="str">
        <f>HYPERLINK("https://my.zakupivli.pro/cabinet/purchases/state_purchase_lot/view/1039209")</f>
        <v>https://my.zakupivli.pro/cabinet/purchases/state_purchase_lot/view/1039209</v>
      </c>
      <c r="U8" s="1" t="s">
        <v>202</v>
      </c>
      <c r="V8" s="4">
        <v>0</v>
      </c>
      <c r="W8" s="1" t="s">
        <v>201</v>
      </c>
      <c r="X8" s="1"/>
      <c r="Y8" s="1"/>
      <c r="Z8" s="1"/>
      <c r="AA8" s="1"/>
      <c r="AB8" s="1"/>
      <c r="AC8" s="1"/>
      <c r="AD8" s="1"/>
    </row>
    <row r="9" spans="1:30">
      <c r="A9" s="4">
        <v>5</v>
      </c>
      <c r="B9" s="1" t="s">
        <v>83</v>
      </c>
      <c r="C9" s="5" t="s">
        <v>175</v>
      </c>
      <c r="D9" s="1" t="s">
        <v>5</v>
      </c>
      <c r="E9" s="1" t="s">
        <v>121</v>
      </c>
      <c r="F9" s="6">
        <v>45184</v>
      </c>
      <c r="G9" s="1"/>
      <c r="H9" s="6">
        <v>45192</v>
      </c>
      <c r="I9" s="4">
        <v>0</v>
      </c>
      <c r="J9" s="7">
        <v>6.3171600000000003</v>
      </c>
      <c r="K9" s="7">
        <v>104573.57</v>
      </c>
      <c r="L9" s="7">
        <v>16553.889722596865</v>
      </c>
      <c r="M9" s="4">
        <v>0</v>
      </c>
      <c r="N9" s="1"/>
      <c r="O9" s="5"/>
      <c r="P9" s="1"/>
      <c r="Q9" s="1"/>
      <c r="R9" s="1"/>
      <c r="S9" s="1"/>
      <c r="T9" s="8" t="str">
        <f>HYPERLINK("https://my.zakupivli.pro/cabinet/purchases/state_purchase_lot/view/1047537")</f>
        <v>https://my.zakupivli.pro/cabinet/purchases/state_purchase_lot/view/1047537</v>
      </c>
      <c r="U9" s="1" t="s">
        <v>200</v>
      </c>
      <c r="V9" s="4">
        <v>0</v>
      </c>
      <c r="W9" s="1"/>
      <c r="X9" s="1"/>
      <c r="Y9" s="1"/>
      <c r="Z9" s="1"/>
      <c r="AA9" s="1"/>
      <c r="AB9" s="1"/>
      <c r="AC9" s="1"/>
      <c r="AD9" s="1"/>
    </row>
    <row r="10" spans="1:30">
      <c r="A10" s="4">
        <v>6</v>
      </c>
      <c r="B10" s="1" t="s">
        <v>112</v>
      </c>
      <c r="C10" s="5" t="s">
        <v>175</v>
      </c>
      <c r="D10" s="1" t="s">
        <v>5</v>
      </c>
      <c r="E10" s="1" t="s">
        <v>121</v>
      </c>
      <c r="F10" s="6">
        <v>45271</v>
      </c>
      <c r="G10" s="1"/>
      <c r="H10" s="6">
        <v>45279</v>
      </c>
      <c r="I10" s="4">
        <v>0</v>
      </c>
      <c r="J10" s="7">
        <v>6</v>
      </c>
      <c r="K10" s="7">
        <v>99323.34</v>
      </c>
      <c r="L10" s="7">
        <v>16553.89</v>
      </c>
      <c r="M10" s="4">
        <v>0</v>
      </c>
      <c r="N10" s="1"/>
      <c r="O10" s="5"/>
      <c r="P10" s="1"/>
      <c r="Q10" s="1"/>
      <c r="R10" s="1"/>
      <c r="S10" s="1"/>
      <c r="T10" s="8" t="str">
        <f>HYPERLINK("https://my.zakupivli.pro/cabinet/purchases/state_purchase_lot/view/1141679")</f>
        <v>https://my.zakupivli.pro/cabinet/purchases/state_purchase_lot/view/1141679</v>
      </c>
      <c r="U10" s="1" t="s">
        <v>200</v>
      </c>
      <c r="V10" s="4">
        <v>0</v>
      </c>
      <c r="W10" s="1"/>
      <c r="X10" s="1"/>
      <c r="Y10" s="1"/>
      <c r="Z10" s="1"/>
      <c r="AA10" s="1"/>
      <c r="AB10" s="1"/>
      <c r="AC10" s="1"/>
      <c r="AD10" s="1"/>
    </row>
    <row r="11" spans="1:30" ht="26.25">
      <c r="A11" s="4">
        <v>7</v>
      </c>
      <c r="B11" s="1" t="s">
        <v>66</v>
      </c>
      <c r="C11" s="5" t="s">
        <v>172</v>
      </c>
      <c r="D11" s="1" t="s">
        <v>64</v>
      </c>
      <c r="E11" s="1" t="s">
        <v>126</v>
      </c>
      <c r="F11" s="6">
        <v>44959</v>
      </c>
      <c r="G11" s="1"/>
      <c r="H11" s="6">
        <v>44959</v>
      </c>
      <c r="I11" s="4">
        <v>1</v>
      </c>
      <c r="J11" s="7">
        <v>1</v>
      </c>
      <c r="K11" s="7">
        <v>70000</v>
      </c>
      <c r="L11" s="7">
        <v>70000</v>
      </c>
      <c r="M11" s="7">
        <v>70000</v>
      </c>
      <c r="N11" s="7">
        <v>70000</v>
      </c>
      <c r="O11" s="5" t="s">
        <v>194</v>
      </c>
      <c r="P11" s="7">
        <v>0</v>
      </c>
      <c r="Q11" s="7">
        <v>0</v>
      </c>
      <c r="R11" s="1" t="s">
        <v>194</v>
      </c>
      <c r="S11" s="1" t="s">
        <v>33</v>
      </c>
      <c r="T11" s="8" t="str">
        <f>HYPERLINK("https://my.zakupivli.pro/cabinet/purchases/state_purchase/view/40566330")</f>
        <v>https://my.zakupivli.pro/cabinet/purchases/state_purchase/view/40566330</v>
      </c>
      <c r="U11" s="1" t="s">
        <v>198</v>
      </c>
      <c r="V11" s="4">
        <v>0</v>
      </c>
      <c r="W11" s="1"/>
      <c r="X11" s="1" t="s">
        <v>7</v>
      </c>
      <c r="Y11" s="7">
        <v>70000</v>
      </c>
      <c r="Z11" s="1" t="s">
        <v>115</v>
      </c>
      <c r="AA11" s="1" t="s">
        <v>199</v>
      </c>
      <c r="AB11" s="1"/>
      <c r="AC11" s="1"/>
      <c r="AD11" s="1"/>
    </row>
    <row r="12" spans="1:30" ht="26.25">
      <c r="A12" s="4">
        <v>8</v>
      </c>
      <c r="B12" s="1" t="s">
        <v>67</v>
      </c>
      <c r="C12" s="5" t="s">
        <v>174</v>
      </c>
      <c r="D12" s="1" t="s">
        <v>58</v>
      </c>
      <c r="E12" s="1" t="s">
        <v>126</v>
      </c>
      <c r="F12" s="6">
        <v>44963</v>
      </c>
      <c r="G12" s="1"/>
      <c r="H12" s="6">
        <v>44963</v>
      </c>
      <c r="I12" s="4">
        <v>1</v>
      </c>
      <c r="J12" s="7">
        <v>1</v>
      </c>
      <c r="K12" s="7">
        <v>3233</v>
      </c>
      <c r="L12" s="7">
        <v>3233</v>
      </c>
      <c r="M12" s="7">
        <v>3233</v>
      </c>
      <c r="N12" s="7">
        <v>3233</v>
      </c>
      <c r="O12" s="5" t="s">
        <v>128</v>
      </c>
      <c r="P12" s="7">
        <v>0</v>
      </c>
      <c r="Q12" s="7">
        <v>0</v>
      </c>
      <c r="R12" s="1" t="s">
        <v>128</v>
      </c>
      <c r="S12" s="1" t="s">
        <v>4</v>
      </c>
      <c r="T12" s="8" t="str">
        <f>HYPERLINK("https://my.zakupivli.pro/cabinet/purchases/state_purchase/view/40635821")</f>
        <v>https://my.zakupivli.pro/cabinet/purchases/state_purchase/view/40635821</v>
      </c>
      <c r="U12" s="1" t="s">
        <v>198</v>
      </c>
      <c r="V12" s="4">
        <v>0</v>
      </c>
      <c r="W12" s="1"/>
      <c r="X12" s="1" t="s">
        <v>15</v>
      </c>
      <c r="Y12" s="7">
        <v>3233</v>
      </c>
      <c r="Z12" s="1" t="s">
        <v>115</v>
      </c>
      <c r="AA12" s="1" t="s">
        <v>199</v>
      </c>
      <c r="AB12" s="1"/>
      <c r="AC12" s="1"/>
      <c r="AD12" s="1"/>
    </row>
    <row r="13" spans="1:30" ht="26.25">
      <c r="A13" s="4">
        <v>9</v>
      </c>
      <c r="B13" s="1" t="s">
        <v>68</v>
      </c>
      <c r="C13" s="5" t="s">
        <v>174</v>
      </c>
      <c r="D13" s="1" t="s">
        <v>58</v>
      </c>
      <c r="E13" s="1" t="s">
        <v>126</v>
      </c>
      <c r="F13" s="6">
        <v>44963</v>
      </c>
      <c r="G13" s="1"/>
      <c r="H13" s="6">
        <v>44963</v>
      </c>
      <c r="I13" s="4">
        <v>1</v>
      </c>
      <c r="J13" s="7">
        <v>1</v>
      </c>
      <c r="K13" s="7">
        <v>21240</v>
      </c>
      <c r="L13" s="7">
        <v>21240</v>
      </c>
      <c r="M13" s="7">
        <v>21240</v>
      </c>
      <c r="N13" s="7">
        <v>21240</v>
      </c>
      <c r="O13" s="5" t="s">
        <v>128</v>
      </c>
      <c r="P13" s="7">
        <v>0</v>
      </c>
      <c r="Q13" s="7">
        <v>0</v>
      </c>
      <c r="R13" s="1" t="s">
        <v>128</v>
      </c>
      <c r="S13" s="1" t="s">
        <v>4</v>
      </c>
      <c r="T13" s="8" t="str">
        <f>HYPERLINK("https://my.zakupivli.pro/cabinet/purchases/state_purchase/view/40636705")</f>
        <v>https://my.zakupivli.pro/cabinet/purchases/state_purchase/view/40636705</v>
      </c>
      <c r="U13" s="1" t="s">
        <v>198</v>
      </c>
      <c r="V13" s="4">
        <v>0</v>
      </c>
      <c r="W13" s="1"/>
      <c r="X13" s="1" t="s">
        <v>9</v>
      </c>
      <c r="Y13" s="7">
        <v>18807.099999999999</v>
      </c>
      <c r="Z13" s="1" t="s">
        <v>115</v>
      </c>
      <c r="AA13" s="1" t="s">
        <v>199</v>
      </c>
      <c r="AB13" s="1"/>
      <c r="AC13" s="1"/>
      <c r="AD13" s="1"/>
    </row>
    <row r="14" spans="1:30" ht="39">
      <c r="A14" s="4">
        <v>10</v>
      </c>
      <c r="B14" s="1" t="s">
        <v>70</v>
      </c>
      <c r="C14" s="5" t="s">
        <v>173</v>
      </c>
      <c r="D14" s="1" t="s">
        <v>63</v>
      </c>
      <c r="E14" s="1" t="s">
        <v>126</v>
      </c>
      <c r="F14" s="6">
        <v>45037</v>
      </c>
      <c r="G14" s="1"/>
      <c r="H14" s="6">
        <v>45037</v>
      </c>
      <c r="I14" s="4">
        <v>1</v>
      </c>
      <c r="J14" s="7">
        <v>1</v>
      </c>
      <c r="K14" s="7">
        <v>99000</v>
      </c>
      <c r="L14" s="7">
        <v>99000</v>
      </c>
      <c r="M14" s="7">
        <v>99000</v>
      </c>
      <c r="N14" s="7">
        <v>99000</v>
      </c>
      <c r="O14" s="5" t="s">
        <v>194</v>
      </c>
      <c r="P14" s="7">
        <v>0</v>
      </c>
      <c r="Q14" s="7">
        <v>0</v>
      </c>
      <c r="R14" s="1" t="s">
        <v>194</v>
      </c>
      <c r="S14" s="1" t="s">
        <v>33</v>
      </c>
      <c r="T14" s="8" t="str">
        <f>HYPERLINK("https://my.zakupivli.pro/cabinet/purchases/state_purchase/view/42120089")</f>
        <v>https://my.zakupivli.pro/cabinet/purchases/state_purchase/view/42120089</v>
      </c>
      <c r="U14" s="1" t="s">
        <v>198</v>
      </c>
      <c r="V14" s="4">
        <v>0</v>
      </c>
      <c r="W14" s="1"/>
      <c r="X14" s="1" t="s">
        <v>49</v>
      </c>
      <c r="Y14" s="7">
        <v>99000</v>
      </c>
      <c r="Z14" s="1" t="s">
        <v>115</v>
      </c>
      <c r="AA14" s="1" t="s">
        <v>196</v>
      </c>
      <c r="AB14" s="1"/>
      <c r="AC14" s="1"/>
      <c r="AD14" s="1"/>
    </row>
    <row r="15" spans="1:30" ht="39">
      <c r="A15" s="4">
        <v>11</v>
      </c>
      <c r="B15" s="1" t="s">
        <v>73</v>
      </c>
      <c r="C15" s="5" t="s">
        <v>175</v>
      </c>
      <c r="D15" s="1" t="s">
        <v>5</v>
      </c>
      <c r="E15" s="1" t="s">
        <v>126</v>
      </c>
      <c r="F15" s="6">
        <v>45072</v>
      </c>
      <c r="G15" s="1"/>
      <c r="H15" s="6">
        <v>45072</v>
      </c>
      <c r="I15" s="4">
        <v>1</v>
      </c>
      <c r="J15" s="7">
        <v>7.0349999999999996E-2</v>
      </c>
      <c r="K15" s="7">
        <v>1164.57</v>
      </c>
      <c r="L15" s="7">
        <v>16553.944562899786</v>
      </c>
      <c r="M15" s="7">
        <v>1164.57</v>
      </c>
      <c r="N15" s="7">
        <v>16553.944562899786</v>
      </c>
      <c r="O15" s="5" t="s">
        <v>185</v>
      </c>
      <c r="P15" s="7">
        <v>0</v>
      </c>
      <c r="Q15" s="7">
        <v>0</v>
      </c>
      <c r="R15" s="1" t="s">
        <v>185</v>
      </c>
      <c r="S15" s="1" t="s">
        <v>51</v>
      </c>
      <c r="T15" s="8" t="str">
        <f>HYPERLINK("https://my.zakupivli.pro/cabinet/purchases/state_purchase/view/42861509")</f>
        <v>https://my.zakupivli.pro/cabinet/purchases/state_purchase/view/42861509</v>
      </c>
      <c r="U15" s="1" t="s">
        <v>198</v>
      </c>
      <c r="V15" s="4">
        <v>0</v>
      </c>
      <c r="W15" s="1"/>
      <c r="X15" s="1" t="s">
        <v>1</v>
      </c>
      <c r="Y15" s="7">
        <v>1164.57</v>
      </c>
      <c r="Z15" s="1" t="s">
        <v>115</v>
      </c>
      <c r="AA15" s="1" t="s">
        <v>199</v>
      </c>
      <c r="AB15" s="1"/>
      <c r="AC15" s="1"/>
      <c r="AD15" s="1"/>
    </row>
    <row r="16" spans="1:30" ht="39">
      <c r="A16" s="4">
        <v>12</v>
      </c>
      <c r="B16" s="1" t="s">
        <v>93</v>
      </c>
      <c r="C16" s="5" t="s">
        <v>175</v>
      </c>
      <c r="D16" s="1" t="s">
        <v>5</v>
      </c>
      <c r="E16" s="1" t="s">
        <v>126</v>
      </c>
      <c r="F16" s="6">
        <v>45204</v>
      </c>
      <c r="G16" s="1"/>
      <c r="H16" s="6">
        <v>45204</v>
      </c>
      <c r="I16" s="4">
        <v>1</v>
      </c>
      <c r="J16" s="7">
        <v>6.3171600000000003</v>
      </c>
      <c r="K16" s="7">
        <v>104573.57</v>
      </c>
      <c r="L16" s="7">
        <v>16553.889722596865</v>
      </c>
      <c r="M16" s="7">
        <v>104573.57</v>
      </c>
      <c r="N16" s="7">
        <v>16553.889722596865</v>
      </c>
      <c r="O16" s="5" t="s">
        <v>185</v>
      </c>
      <c r="P16" s="7">
        <v>0</v>
      </c>
      <c r="Q16" s="7">
        <v>0</v>
      </c>
      <c r="R16" s="1" t="s">
        <v>185</v>
      </c>
      <c r="S16" s="1" t="s">
        <v>51</v>
      </c>
      <c r="T16" s="8" t="str">
        <f>HYPERLINK("https://my.zakupivli.pro/cabinet/purchases/state_purchase/view/45672482")</f>
        <v>https://my.zakupivli.pro/cabinet/purchases/state_purchase/view/45672482</v>
      </c>
      <c r="U16" s="1" t="s">
        <v>198</v>
      </c>
      <c r="V16" s="4">
        <v>0</v>
      </c>
      <c r="W16" s="1"/>
      <c r="X16" s="1" t="s">
        <v>2</v>
      </c>
      <c r="Y16" s="7">
        <v>104573.57</v>
      </c>
      <c r="Z16" s="1" t="s">
        <v>115</v>
      </c>
      <c r="AA16" s="1" t="s">
        <v>199</v>
      </c>
      <c r="AB16" s="1"/>
      <c r="AC16" s="1"/>
      <c r="AD16" s="1"/>
    </row>
    <row r="17" spans="1:30" ht="26.25">
      <c r="A17" s="4">
        <v>13</v>
      </c>
      <c r="B17" s="1" t="s">
        <v>94</v>
      </c>
      <c r="C17" s="5" t="s">
        <v>174</v>
      </c>
      <c r="D17" s="1" t="s">
        <v>58</v>
      </c>
      <c r="E17" s="1" t="s">
        <v>126</v>
      </c>
      <c r="F17" s="6">
        <v>45211</v>
      </c>
      <c r="G17" s="1"/>
      <c r="H17" s="6">
        <v>45211</v>
      </c>
      <c r="I17" s="4">
        <v>1</v>
      </c>
      <c r="J17" s="7">
        <v>1</v>
      </c>
      <c r="K17" s="7">
        <v>27000</v>
      </c>
      <c r="L17" s="7">
        <v>27000</v>
      </c>
      <c r="M17" s="7">
        <v>27000</v>
      </c>
      <c r="N17" s="7">
        <v>27000</v>
      </c>
      <c r="O17" s="5" t="s">
        <v>128</v>
      </c>
      <c r="P17" s="7">
        <v>0</v>
      </c>
      <c r="Q17" s="7">
        <v>0</v>
      </c>
      <c r="R17" s="1" t="s">
        <v>128</v>
      </c>
      <c r="S17" s="1" t="s">
        <v>4</v>
      </c>
      <c r="T17" s="8" t="str">
        <f>HYPERLINK("https://my.zakupivli.pro/cabinet/purchases/state_purchase/view/45847067")</f>
        <v>https://my.zakupivli.pro/cabinet/purchases/state_purchase/view/45847067</v>
      </c>
      <c r="U17" s="1" t="s">
        <v>198</v>
      </c>
      <c r="V17" s="4">
        <v>0</v>
      </c>
      <c r="W17" s="1"/>
      <c r="X17" s="1" t="s">
        <v>9</v>
      </c>
      <c r="Y17" s="7">
        <v>27000</v>
      </c>
      <c r="Z17" s="1" t="s">
        <v>115</v>
      </c>
      <c r="AA17" s="1" t="s">
        <v>199</v>
      </c>
      <c r="AB17" s="1"/>
      <c r="AC17" s="1"/>
      <c r="AD17" s="1"/>
    </row>
    <row r="18" spans="1:30" ht="26.25">
      <c r="A18" s="4">
        <v>14</v>
      </c>
      <c r="B18" s="1" t="s">
        <v>95</v>
      </c>
      <c r="C18" s="5" t="s">
        <v>150</v>
      </c>
      <c r="D18" s="1" t="s">
        <v>54</v>
      </c>
      <c r="E18" s="1" t="s">
        <v>126</v>
      </c>
      <c r="F18" s="6">
        <v>45233</v>
      </c>
      <c r="G18" s="1"/>
      <c r="H18" s="6">
        <v>45233</v>
      </c>
      <c r="I18" s="4">
        <v>1</v>
      </c>
      <c r="J18" s="7">
        <v>1</v>
      </c>
      <c r="K18" s="7">
        <v>199015.88</v>
      </c>
      <c r="L18" s="7">
        <v>199015.88</v>
      </c>
      <c r="M18" s="7">
        <v>199015.88</v>
      </c>
      <c r="N18" s="7">
        <v>199015.88</v>
      </c>
      <c r="O18" s="5" t="s">
        <v>187</v>
      </c>
      <c r="P18" s="7">
        <v>0</v>
      </c>
      <c r="Q18" s="7">
        <v>0</v>
      </c>
      <c r="R18" s="1" t="s">
        <v>187</v>
      </c>
      <c r="S18" s="1" t="s">
        <v>43</v>
      </c>
      <c r="T18" s="8" t="str">
        <f>HYPERLINK("https://my.zakupivli.pro/cabinet/purchases/state_purchase/view/46385170")</f>
        <v>https://my.zakupivli.pro/cabinet/purchases/state_purchase/view/46385170</v>
      </c>
      <c r="U18" s="1" t="s">
        <v>198</v>
      </c>
      <c r="V18" s="4">
        <v>0</v>
      </c>
      <c r="W18" s="1"/>
      <c r="X18" s="1" t="s">
        <v>23</v>
      </c>
      <c r="Y18" s="7">
        <v>199015.88</v>
      </c>
      <c r="Z18" s="1" t="s">
        <v>115</v>
      </c>
      <c r="AA18" s="1" t="s">
        <v>199</v>
      </c>
      <c r="AB18" s="1"/>
      <c r="AC18" s="1"/>
      <c r="AD18" s="1"/>
    </row>
    <row r="19" spans="1:30" ht="26.25">
      <c r="A19" s="4">
        <v>15</v>
      </c>
      <c r="B19" s="1" t="s">
        <v>96</v>
      </c>
      <c r="C19" s="5" t="s">
        <v>147</v>
      </c>
      <c r="D19" s="1" t="s">
        <v>54</v>
      </c>
      <c r="E19" s="1" t="s">
        <v>126</v>
      </c>
      <c r="F19" s="6">
        <v>45233</v>
      </c>
      <c r="G19" s="1"/>
      <c r="H19" s="6">
        <v>45233</v>
      </c>
      <c r="I19" s="4">
        <v>1</v>
      </c>
      <c r="J19" s="7">
        <v>1</v>
      </c>
      <c r="K19" s="7">
        <v>199015.88</v>
      </c>
      <c r="L19" s="7">
        <v>199015.88</v>
      </c>
      <c r="M19" s="7">
        <v>199015.88</v>
      </c>
      <c r="N19" s="7">
        <v>199015.88</v>
      </c>
      <c r="O19" s="5" t="s">
        <v>187</v>
      </c>
      <c r="P19" s="7">
        <v>0</v>
      </c>
      <c r="Q19" s="7">
        <v>0</v>
      </c>
      <c r="R19" s="1" t="s">
        <v>187</v>
      </c>
      <c r="S19" s="1" t="s">
        <v>43</v>
      </c>
      <c r="T19" s="8" t="str">
        <f>HYPERLINK("https://my.zakupivli.pro/cabinet/purchases/state_purchase/view/46386343")</f>
        <v>https://my.zakupivli.pro/cabinet/purchases/state_purchase/view/46386343</v>
      </c>
      <c r="U19" s="1" t="s">
        <v>198</v>
      </c>
      <c r="V19" s="4">
        <v>0</v>
      </c>
      <c r="W19" s="1"/>
      <c r="X19" s="1" t="s">
        <v>24</v>
      </c>
      <c r="Y19" s="7">
        <v>199015.88</v>
      </c>
      <c r="Z19" s="1" t="s">
        <v>115</v>
      </c>
      <c r="AA19" s="1" t="s">
        <v>199</v>
      </c>
      <c r="AB19" s="1"/>
      <c r="AC19" s="1"/>
      <c r="AD19" s="1"/>
    </row>
    <row r="20" spans="1:30" ht="26.25">
      <c r="A20" s="4">
        <v>16</v>
      </c>
      <c r="B20" s="1" t="s">
        <v>97</v>
      </c>
      <c r="C20" s="5" t="s">
        <v>153</v>
      </c>
      <c r="D20" s="1" t="s">
        <v>54</v>
      </c>
      <c r="E20" s="1" t="s">
        <v>126</v>
      </c>
      <c r="F20" s="6">
        <v>45233</v>
      </c>
      <c r="G20" s="1"/>
      <c r="H20" s="6">
        <v>45233</v>
      </c>
      <c r="I20" s="4">
        <v>1</v>
      </c>
      <c r="J20" s="7">
        <v>1</v>
      </c>
      <c r="K20" s="7">
        <v>160246.6</v>
      </c>
      <c r="L20" s="7">
        <v>160246.6</v>
      </c>
      <c r="M20" s="7">
        <v>160246.6</v>
      </c>
      <c r="N20" s="7">
        <v>160246.6</v>
      </c>
      <c r="O20" s="5" t="s">
        <v>187</v>
      </c>
      <c r="P20" s="7">
        <v>0</v>
      </c>
      <c r="Q20" s="7">
        <v>0</v>
      </c>
      <c r="R20" s="1" t="s">
        <v>187</v>
      </c>
      <c r="S20" s="1" t="s">
        <v>43</v>
      </c>
      <c r="T20" s="8" t="str">
        <f>HYPERLINK("https://my.zakupivli.pro/cabinet/purchases/state_purchase/view/46386736")</f>
        <v>https://my.zakupivli.pro/cabinet/purchases/state_purchase/view/46386736</v>
      </c>
      <c r="U20" s="1" t="s">
        <v>198</v>
      </c>
      <c r="V20" s="4">
        <v>0</v>
      </c>
      <c r="W20" s="1"/>
      <c r="X20" s="1" t="s">
        <v>25</v>
      </c>
      <c r="Y20" s="7">
        <v>160246.6</v>
      </c>
      <c r="Z20" s="1" t="s">
        <v>115</v>
      </c>
      <c r="AA20" s="1" t="s">
        <v>199</v>
      </c>
      <c r="AB20" s="1"/>
      <c r="AC20" s="1"/>
      <c r="AD20" s="1"/>
    </row>
    <row r="21" spans="1:30" ht="26.25">
      <c r="A21" s="4">
        <v>17</v>
      </c>
      <c r="B21" s="1" t="s">
        <v>98</v>
      </c>
      <c r="C21" s="5" t="s">
        <v>157</v>
      </c>
      <c r="D21" s="1" t="s">
        <v>54</v>
      </c>
      <c r="E21" s="1" t="s">
        <v>126</v>
      </c>
      <c r="F21" s="6">
        <v>45233</v>
      </c>
      <c r="G21" s="1"/>
      <c r="H21" s="6">
        <v>45233</v>
      </c>
      <c r="I21" s="4">
        <v>1</v>
      </c>
      <c r="J21" s="7">
        <v>1</v>
      </c>
      <c r="K21" s="7">
        <v>155077.22</v>
      </c>
      <c r="L21" s="7">
        <v>155077.22</v>
      </c>
      <c r="M21" s="7">
        <v>155077.22</v>
      </c>
      <c r="N21" s="7">
        <v>155077.22</v>
      </c>
      <c r="O21" s="5" t="s">
        <v>187</v>
      </c>
      <c r="P21" s="7">
        <v>0</v>
      </c>
      <c r="Q21" s="7">
        <v>0</v>
      </c>
      <c r="R21" s="1" t="s">
        <v>187</v>
      </c>
      <c r="S21" s="1" t="s">
        <v>43</v>
      </c>
      <c r="T21" s="8" t="str">
        <f>HYPERLINK("https://my.zakupivli.pro/cabinet/purchases/state_purchase/view/46387106")</f>
        <v>https://my.zakupivli.pro/cabinet/purchases/state_purchase/view/46387106</v>
      </c>
      <c r="U21" s="1" t="s">
        <v>198</v>
      </c>
      <c r="V21" s="4">
        <v>0</v>
      </c>
      <c r="W21" s="1"/>
      <c r="X21" s="1" t="s">
        <v>26</v>
      </c>
      <c r="Y21" s="7">
        <v>155077.22</v>
      </c>
      <c r="Z21" s="1" t="s">
        <v>115</v>
      </c>
      <c r="AA21" s="1" t="s">
        <v>199</v>
      </c>
      <c r="AB21" s="1"/>
      <c r="AC21" s="1"/>
      <c r="AD21" s="1"/>
    </row>
    <row r="22" spans="1:30" ht="26.25">
      <c r="A22" s="4">
        <v>18</v>
      </c>
      <c r="B22" s="1" t="s">
        <v>100</v>
      </c>
      <c r="C22" s="5" t="s">
        <v>168</v>
      </c>
      <c r="D22" s="1" t="s">
        <v>54</v>
      </c>
      <c r="E22" s="1" t="s">
        <v>126</v>
      </c>
      <c r="F22" s="6">
        <v>45258</v>
      </c>
      <c r="G22" s="1"/>
      <c r="H22" s="6">
        <v>45258</v>
      </c>
      <c r="I22" s="4">
        <v>1</v>
      </c>
      <c r="J22" s="7">
        <v>1</v>
      </c>
      <c r="K22" s="7">
        <v>56194.3</v>
      </c>
      <c r="L22" s="7">
        <v>56194.3</v>
      </c>
      <c r="M22" s="7">
        <v>56194.3</v>
      </c>
      <c r="N22" s="7">
        <v>56194.3</v>
      </c>
      <c r="O22" s="5" t="s">
        <v>187</v>
      </c>
      <c r="P22" s="7">
        <v>0</v>
      </c>
      <c r="Q22" s="7">
        <v>0</v>
      </c>
      <c r="R22" s="1" t="s">
        <v>187</v>
      </c>
      <c r="S22" s="1" t="s">
        <v>43</v>
      </c>
      <c r="T22" s="8" t="str">
        <f>HYPERLINK("https://my.zakupivli.pro/cabinet/purchases/state_purchase/view/47049993")</f>
        <v>https://my.zakupivli.pro/cabinet/purchases/state_purchase/view/47049993</v>
      </c>
      <c r="U22" s="1" t="s">
        <v>198</v>
      </c>
      <c r="V22" s="4">
        <v>0</v>
      </c>
      <c r="W22" s="1"/>
      <c r="X22" s="1" t="s">
        <v>29</v>
      </c>
      <c r="Y22" s="7">
        <v>56194.3</v>
      </c>
      <c r="Z22" s="1" t="s">
        <v>115</v>
      </c>
      <c r="AA22" s="1" t="s">
        <v>199</v>
      </c>
      <c r="AB22" s="1"/>
      <c r="AC22" s="1"/>
      <c r="AD22" s="1"/>
    </row>
    <row r="23" spans="1:30" ht="26.25">
      <c r="A23" s="4">
        <v>19</v>
      </c>
      <c r="B23" s="1" t="s">
        <v>101</v>
      </c>
      <c r="C23" s="5" t="s">
        <v>161</v>
      </c>
      <c r="D23" s="1" t="s">
        <v>54</v>
      </c>
      <c r="E23" s="1" t="s">
        <v>126</v>
      </c>
      <c r="F23" s="6">
        <v>45258</v>
      </c>
      <c r="G23" s="1"/>
      <c r="H23" s="6">
        <v>45258</v>
      </c>
      <c r="I23" s="4">
        <v>1</v>
      </c>
      <c r="J23" s="7">
        <v>1</v>
      </c>
      <c r="K23" s="7">
        <v>93657.16</v>
      </c>
      <c r="L23" s="7">
        <v>93657.16</v>
      </c>
      <c r="M23" s="7">
        <v>93657.16</v>
      </c>
      <c r="N23" s="7">
        <v>93657.16</v>
      </c>
      <c r="O23" s="5" t="s">
        <v>187</v>
      </c>
      <c r="P23" s="7">
        <v>0</v>
      </c>
      <c r="Q23" s="7">
        <v>0</v>
      </c>
      <c r="R23" s="1" t="s">
        <v>187</v>
      </c>
      <c r="S23" s="1" t="s">
        <v>43</v>
      </c>
      <c r="T23" s="8" t="str">
        <f>HYPERLINK("https://my.zakupivli.pro/cabinet/purchases/state_purchase/view/47050463")</f>
        <v>https://my.zakupivli.pro/cabinet/purchases/state_purchase/view/47050463</v>
      </c>
      <c r="U23" s="1" t="s">
        <v>198</v>
      </c>
      <c r="V23" s="4">
        <v>0</v>
      </c>
      <c r="W23" s="1"/>
      <c r="X23" s="1" t="s">
        <v>30</v>
      </c>
      <c r="Y23" s="7">
        <v>93657.16</v>
      </c>
      <c r="Z23" s="1" t="s">
        <v>115</v>
      </c>
      <c r="AA23" s="1" t="s">
        <v>199</v>
      </c>
      <c r="AB23" s="1"/>
      <c r="AC23" s="1"/>
      <c r="AD23" s="1"/>
    </row>
    <row r="24" spans="1:30" ht="26.25">
      <c r="A24" s="4">
        <v>20</v>
      </c>
      <c r="B24" s="1" t="s">
        <v>102</v>
      </c>
      <c r="C24" s="5" t="s">
        <v>146</v>
      </c>
      <c r="D24" s="1" t="s">
        <v>54</v>
      </c>
      <c r="E24" s="1" t="s">
        <v>126</v>
      </c>
      <c r="F24" s="6">
        <v>45258</v>
      </c>
      <c r="G24" s="1"/>
      <c r="H24" s="6">
        <v>45258</v>
      </c>
      <c r="I24" s="4">
        <v>1</v>
      </c>
      <c r="J24" s="7">
        <v>1</v>
      </c>
      <c r="K24" s="7">
        <v>187289.27</v>
      </c>
      <c r="L24" s="7">
        <v>187289.27</v>
      </c>
      <c r="M24" s="7">
        <v>187289.27</v>
      </c>
      <c r="N24" s="7">
        <v>187289.27</v>
      </c>
      <c r="O24" s="5" t="s">
        <v>187</v>
      </c>
      <c r="P24" s="7">
        <v>0</v>
      </c>
      <c r="Q24" s="7">
        <v>0</v>
      </c>
      <c r="R24" s="1" t="s">
        <v>187</v>
      </c>
      <c r="S24" s="1" t="s">
        <v>43</v>
      </c>
      <c r="T24" s="8" t="str">
        <f>HYPERLINK("https://my.zakupivli.pro/cabinet/purchases/state_purchase/view/47050848")</f>
        <v>https://my.zakupivli.pro/cabinet/purchases/state_purchase/view/47050848</v>
      </c>
      <c r="U24" s="1" t="s">
        <v>198</v>
      </c>
      <c r="V24" s="4">
        <v>0</v>
      </c>
      <c r="W24" s="1"/>
      <c r="X24" s="1" t="s">
        <v>32</v>
      </c>
      <c r="Y24" s="7">
        <v>187289.27</v>
      </c>
      <c r="Z24" s="1" t="s">
        <v>115</v>
      </c>
      <c r="AA24" s="1" t="s">
        <v>199</v>
      </c>
      <c r="AB24" s="1"/>
      <c r="AC24" s="1"/>
      <c r="AD24" s="1"/>
    </row>
    <row r="25" spans="1:30" ht="26.25">
      <c r="A25" s="4">
        <v>21</v>
      </c>
      <c r="B25" s="1" t="s">
        <v>103</v>
      </c>
      <c r="C25" s="5" t="s">
        <v>142</v>
      </c>
      <c r="D25" s="1" t="s">
        <v>54</v>
      </c>
      <c r="E25" s="1" t="s">
        <v>126</v>
      </c>
      <c r="F25" s="6">
        <v>45258</v>
      </c>
      <c r="G25" s="1"/>
      <c r="H25" s="6">
        <v>45258</v>
      </c>
      <c r="I25" s="4">
        <v>1</v>
      </c>
      <c r="J25" s="7">
        <v>1</v>
      </c>
      <c r="K25" s="7">
        <v>35983.42</v>
      </c>
      <c r="L25" s="7">
        <v>35983.42</v>
      </c>
      <c r="M25" s="7">
        <v>35983.42</v>
      </c>
      <c r="N25" s="7">
        <v>35983.42</v>
      </c>
      <c r="O25" s="5" t="s">
        <v>187</v>
      </c>
      <c r="P25" s="7">
        <v>0</v>
      </c>
      <c r="Q25" s="7">
        <v>0</v>
      </c>
      <c r="R25" s="1" t="s">
        <v>187</v>
      </c>
      <c r="S25" s="1" t="s">
        <v>43</v>
      </c>
      <c r="T25" s="8" t="str">
        <f>HYPERLINK("https://my.zakupivli.pro/cabinet/purchases/state_purchase/view/47051185")</f>
        <v>https://my.zakupivli.pro/cabinet/purchases/state_purchase/view/47051185</v>
      </c>
      <c r="U25" s="1" t="s">
        <v>198</v>
      </c>
      <c r="V25" s="4">
        <v>0</v>
      </c>
      <c r="W25" s="1"/>
      <c r="X25" s="1" t="s">
        <v>35</v>
      </c>
      <c r="Y25" s="7">
        <v>35983.42</v>
      </c>
      <c r="Z25" s="1" t="s">
        <v>115</v>
      </c>
      <c r="AA25" s="1" t="s">
        <v>199</v>
      </c>
      <c r="AB25" s="1"/>
      <c r="AC25" s="1"/>
      <c r="AD25" s="1"/>
    </row>
    <row r="26" spans="1:30" ht="26.25">
      <c r="A26" s="4">
        <v>22</v>
      </c>
      <c r="B26" s="1" t="s">
        <v>104</v>
      </c>
      <c r="C26" s="5" t="s">
        <v>158</v>
      </c>
      <c r="D26" s="1" t="s">
        <v>54</v>
      </c>
      <c r="E26" s="1" t="s">
        <v>126</v>
      </c>
      <c r="F26" s="6">
        <v>45258</v>
      </c>
      <c r="G26" s="1"/>
      <c r="H26" s="6">
        <v>45258</v>
      </c>
      <c r="I26" s="4">
        <v>1</v>
      </c>
      <c r="J26" s="7">
        <v>1</v>
      </c>
      <c r="K26" s="7">
        <v>89018.3</v>
      </c>
      <c r="L26" s="7">
        <v>89018.3</v>
      </c>
      <c r="M26" s="7">
        <v>89018.3</v>
      </c>
      <c r="N26" s="7">
        <v>89018.3</v>
      </c>
      <c r="O26" s="5" t="s">
        <v>187</v>
      </c>
      <c r="P26" s="7">
        <v>0</v>
      </c>
      <c r="Q26" s="7">
        <v>0</v>
      </c>
      <c r="R26" s="1" t="s">
        <v>187</v>
      </c>
      <c r="S26" s="1" t="s">
        <v>43</v>
      </c>
      <c r="T26" s="8" t="str">
        <f>HYPERLINK("https://my.zakupivli.pro/cabinet/purchases/state_purchase/view/47060248")</f>
        <v>https://my.zakupivli.pro/cabinet/purchases/state_purchase/view/47060248</v>
      </c>
      <c r="U26" s="1" t="s">
        <v>198</v>
      </c>
      <c r="V26" s="4">
        <v>0</v>
      </c>
      <c r="W26" s="1"/>
      <c r="X26" s="1" t="s">
        <v>36</v>
      </c>
      <c r="Y26" s="7">
        <v>89018.3</v>
      </c>
      <c r="Z26" s="1" t="s">
        <v>115</v>
      </c>
      <c r="AA26" s="1" t="s">
        <v>199</v>
      </c>
      <c r="AB26" s="1"/>
      <c r="AC26" s="1"/>
      <c r="AD26" s="1"/>
    </row>
    <row r="27" spans="1:30" ht="26.25">
      <c r="A27" s="4">
        <v>23</v>
      </c>
      <c r="B27" s="1" t="s">
        <v>105</v>
      </c>
      <c r="C27" s="5" t="s">
        <v>159</v>
      </c>
      <c r="D27" s="1" t="s">
        <v>54</v>
      </c>
      <c r="E27" s="1" t="s">
        <v>126</v>
      </c>
      <c r="F27" s="6">
        <v>45259</v>
      </c>
      <c r="G27" s="1"/>
      <c r="H27" s="6">
        <v>45259</v>
      </c>
      <c r="I27" s="4">
        <v>1</v>
      </c>
      <c r="J27" s="7">
        <v>1</v>
      </c>
      <c r="K27" s="7">
        <v>51505.21</v>
      </c>
      <c r="L27" s="7">
        <v>51505.21</v>
      </c>
      <c r="M27" s="7">
        <v>51505.21</v>
      </c>
      <c r="N27" s="7">
        <v>51505.21</v>
      </c>
      <c r="O27" s="5" t="s">
        <v>187</v>
      </c>
      <c r="P27" s="7">
        <v>0</v>
      </c>
      <c r="Q27" s="7">
        <v>0</v>
      </c>
      <c r="R27" s="1" t="s">
        <v>187</v>
      </c>
      <c r="S27" s="1" t="s">
        <v>43</v>
      </c>
      <c r="T27" s="8" t="str">
        <f>HYPERLINK("https://my.zakupivli.pro/cabinet/purchases/state_purchase/view/47066917")</f>
        <v>https://my.zakupivli.pro/cabinet/purchases/state_purchase/view/47066917</v>
      </c>
      <c r="U27" s="1" t="s">
        <v>198</v>
      </c>
      <c r="V27" s="4">
        <v>0</v>
      </c>
      <c r="W27" s="1"/>
      <c r="X27" s="1" t="s">
        <v>37</v>
      </c>
      <c r="Y27" s="7">
        <v>51505.21</v>
      </c>
      <c r="Z27" s="1" t="s">
        <v>115</v>
      </c>
      <c r="AA27" s="1" t="s">
        <v>199</v>
      </c>
      <c r="AB27" s="1"/>
      <c r="AC27" s="1"/>
      <c r="AD27" s="1"/>
    </row>
    <row r="28" spans="1:30" ht="26.25">
      <c r="A28" s="4">
        <v>24</v>
      </c>
      <c r="B28" s="1" t="s">
        <v>106</v>
      </c>
      <c r="C28" s="5" t="s">
        <v>170</v>
      </c>
      <c r="D28" s="1" t="s">
        <v>54</v>
      </c>
      <c r="E28" s="1" t="s">
        <v>126</v>
      </c>
      <c r="F28" s="6">
        <v>45259</v>
      </c>
      <c r="G28" s="1"/>
      <c r="H28" s="6">
        <v>45259</v>
      </c>
      <c r="I28" s="4">
        <v>1</v>
      </c>
      <c r="J28" s="7">
        <v>1</v>
      </c>
      <c r="K28" s="7">
        <v>19809.7</v>
      </c>
      <c r="L28" s="7">
        <v>19809.7</v>
      </c>
      <c r="M28" s="7">
        <v>19809.7</v>
      </c>
      <c r="N28" s="7">
        <v>19809.7</v>
      </c>
      <c r="O28" s="5" t="s">
        <v>187</v>
      </c>
      <c r="P28" s="7">
        <v>0</v>
      </c>
      <c r="Q28" s="7">
        <v>0</v>
      </c>
      <c r="R28" s="1" t="s">
        <v>187</v>
      </c>
      <c r="S28" s="1" t="s">
        <v>43</v>
      </c>
      <c r="T28" s="8" t="str">
        <f>HYPERLINK("https://my.zakupivli.pro/cabinet/purchases/state_purchase/view/47067551")</f>
        <v>https://my.zakupivli.pro/cabinet/purchases/state_purchase/view/47067551</v>
      </c>
      <c r="U28" s="1" t="s">
        <v>198</v>
      </c>
      <c r="V28" s="4">
        <v>0</v>
      </c>
      <c r="W28" s="1"/>
      <c r="X28" s="1" t="s">
        <v>38</v>
      </c>
      <c r="Y28" s="7">
        <v>19809.7</v>
      </c>
      <c r="Z28" s="1" t="s">
        <v>115</v>
      </c>
      <c r="AA28" s="1" t="s">
        <v>199</v>
      </c>
      <c r="AB28" s="1"/>
      <c r="AC28" s="1"/>
      <c r="AD28" s="1"/>
    </row>
    <row r="29" spans="1:30" ht="26.25">
      <c r="A29" s="4">
        <v>25</v>
      </c>
      <c r="B29" s="1" t="s">
        <v>107</v>
      </c>
      <c r="C29" s="5" t="s">
        <v>143</v>
      </c>
      <c r="D29" s="1" t="s">
        <v>54</v>
      </c>
      <c r="E29" s="1" t="s">
        <v>126</v>
      </c>
      <c r="F29" s="6">
        <v>45259</v>
      </c>
      <c r="G29" s="1"/>
      <c r="H29" s="6">
        <v>45259</v>
      </c>
      <c r="I29" s="4">
        <v>1</v>
      </c>
      <c r="J29" s="7">
        <v>1</v>
      </c>
      <c r="K29" s="7">
        <v>56181.78</v>
      </c>
      <c r="L29" s="7">
        <v>56181.78</v>
      </c>
      <c r="M29" s="7">
        <v>56181.78</v>
      </c>
      <c r="N29" s="7">
        <v>56181.78</v>
      </c>
      <c r="O29" s="5" t="s">
        <v>187</v>
      </c>
      <c r="P29" s="7">
        <v>0</v>
      </c>
      <c r="Q29" s="7">
        <v>0</v>
      </c>
      <c r="R29" s="1" t="s">
        <v>187</v>
      </c>
      <c r="S29" s="1" t="s">
        <v>43</v>
      </c>
      <c r="T29" s="8" t="str">
        <f>HYPERLINK("https://my.zakupivli.pro/cabinet/purchases/state_purchase/view/47079033")</f>
        <v>https://my.zakupivli.pro/cabinet/purchases/state_purchase/view/47079033</v>
      </c>
      <c r="U29" s="1" t="s">
        <v>198</v>
      </c>
      <c r="V29" s="4">
        <v>0</v>
      </c>
      <c r="W29" s="1"/>
      <c r="X29" s="1" t="s">
        <v>39</v>
      </c>
      <c r="Y29" s="7">
        <v>56181.78</v>
      </c>
      <c r="Z29" s="1" t="s">
        <v>115</v>
      </c>
      <c r="AA29" s="1" t="s">
        <v>199</v>
      </c>
      <c r="AB29" s="1"/>
      <c r="AC29" s="1"/>
      <c r="AD29" s="1"/>
    </row>
    <row r="30" spans="1:30" ht="26.25">
      <c r="A30" s="4">
        <v>26</v>
      </c>
      <c r="B30" s="1" t="s">
        <v>108</v>
      </c>
      <c r="C30" s="5" t="s">
        <v>156</v>
      </c>
      <c r="D30" s="1" t="s">
        <v>54</v>
      </c>
      <c r="E30" s="1" t="s">
        <v>126</v>
      </c>
      <c r="F30" s="6">
        <v>45259</v>
      </c>
      <c r="G30" s="1"/>
      <c r="H30" s="6">
        <v>45259</v>
      </c>
      <c r="I30" s="4">
        <v>1</v>
      </c>
      <c r="J30" s="7">
        <v>1</v>
      </c>
      <c r="K30" s="7">
        <v>93657.16</v>
      </c>
      <c r="L30" s="7">
        <v>93657.16</v>
      </c>
      <c r="M30" s="7">
        <v>93657.16</v>
      </c>
      <c r="N30" s="7">
        <v>93657.16</v>
      </c>
      <c r="O30" s="5" t="s">
        <v>187</v>
      </c>
      <c r="P30" s="7">
        <v>0</v>
      </c>
      <c r="Q30" s="7">
        <v>0</v>
      </c>
      <c r="R30" s="1" t="s">
        <v>187</v>
      </c>
      <c r="S30" s="1" t="s">
        <v>43</v>
      </c>
      <c r="T30" s="8" t="str">
        <f>HYPERLINK("https://my.zakupivli.pro/cabinet/purchases/state_purchase/view/47079788")</f>
        <v>https://my.zakupivli.pro/cabinet/purchases/state_purchase/view/47079788</v>
      </c>
      <c r="U30" s="1" t="s">
        <v>198</v>
      </c>
      <c r="V30" s="4">
        <v>0</v>
      </c>
      <c r="W30" s="1"/>
      <c r="X30" s="1" t="s">
        <v>40</v>
      </c>
      <c r="Y30" s="7">
        <v>93657.16</v>
      </c>
      <c r="Z30" s="1" t="s">
        <v>115</v>
      </c>
      <c r="AA30" s="1" t="s">
        <v>199</v>
      </c>
      <c r="AB30" s="1"/>
      <c r="AC30" s="1"/>
      <c r="AD30" s="1"/>
    </row>
    <row r="31" spans="1:30" ht="26.25">
      <c r="A31" s="4">
        <v>27</v>
      </c>
      <c r="B31" s="1" t="s">
        <v>109</v>
      </c>
      <c r="C31" s="5" t="s">
        <v>152</v>
      </c>
      <c r="D31" s="1" t="s">
        <v>54</v>
      </c>
      <c r="E31" s="1" t="s">
        <v>126</v>
      </c>
      <c r="F31" s="6">
        <v>45259</v>
      </c>
      <c r="G31" s="1"/>
      <c r="H31" s="6">
        <v>45259</v>
      </c>
      <c r="I31" s="4">
        <v>1</v>
      </c>
      <c r="J31" s="7">
        <v>1</v>
      </c>
      <c r="K31" s="7">
        <v>93657.16</v>
      </c>
      <c r="L31" s="7">
        <v>93657.16</v>
      </c>
      <c r="M31" s="7">
        <v>93657.16</v>
      </c>
      <c r="N31" s="7">
        <v>93657.16</v>
      </c>
      <c r="O31" s="5" t="s">
        <v>187</v>
      </c>
      <c r="P31" s="7">
        <v>0</v>
      </c>
      <c r="Q31" s="7">
        <v>0</v>
      </c>
      <c r="R31" s="1" t="s">
        <v>187</v>
      </c>
      <c r="S31" s="1" t="s">
        <v>43</v>
      </c>
      <c r="T31" s="8" t="str">
        <f>HYPERLINK("https://my.zakupivli.pro/cabinet/purchases/state_purchase/view/47080589")</f>
        <v>https://my.zakupivli.pro/cabinet/purchases/state_purchase/view/47080589</v>
      </c>
      <c r="U31" s="1" t="s">
        <v>198</v>
      </c>
      <c r="V31" s="4">
        <v>0</v>
      </c>
      <c r="W31" s="1"/>
      <c r="X31" s="1" t="s">
        <v>41</v>
      </c>
      <c r="Y31" s="7">
        <v>93657.16</v>
      </c>
      <c r="Z31" s="1" t="s">
        <v>115</v>
      </c>
      <c r="AA31" s="1" t="s">
        <v>199</v>
      </c>
      <c r="AB31" s="1"/>
      <c r="AC31" s="1"/>
      <c r="AD31" s="1"/>
    </row>
    <row r="32" spans="1:30" ht="26.25">
      <c r="A32" s="4">
        <v>28</v>
      </c>
      <c r="B32" s="1" t="s">
        <v>110</v>
      </c>
      <c r="C32" s="5" t="s">
        <v>144</v>
      </c>
      <c r="D32" s="1" t="s">
        <v>54</v>
      </c>
      <c r="E32" s="1" t="s">
        <v>126</v>
      </c>
      <c r="F32" s="6">
        <v>45259</v>
      </c>
      <c r="G32" s="1"/>
      <c r="H32" s="6">
        <v>45259</v>
      </c>
      <c r="I32" s="4">
        <v>1</v>
      </c>
      <c r="J32" s="7">
        <v>1</v>
      </c>
      <c r="K32" s="7">
        <v>93657.16</v>
      </c>
      <c r="L32" s="7">
        <v>93657.16</v>
      </c>
      <c r="M32" s="7">
        <v>93657.16</v>
      </c>
      <c r="N32" s="7">
        <v>93657.16</v>
      </c>
      <c r="O32" s="5" t="s">
        <v>187</v>
      </c>
      <c r="P32" s="7">
        <v>0</v>
      </c>
      <c r="Q32" s="7">
        <v>0</v>
      </c>
      <c r="R32" s="1" t="s">
        <v>187</v>
      </c>
      <c r="S32" s="1" t="s">
        <v>43</v>
      </c>
      <c r="T32" s="8" t="str">
        <f>HYPERLINK("https://my.zakupivli.pro/cabinet/purchases/state_purchase/view/47081477")</f>
        <v>https://my.zakupivli.pro/cabinet/purchases/state_purchase/view/47081477</v>
      </c>
      <c r="U32" s="1" t="s">
        <v>198</v>
      </c>
      <c r="V32" s="4">
        <v>0</v>
      </c>
      <c r="W32" s="1"/>
      <c r="X32" s="1" t="s">
        <v>42</v>
      </c>
      <c r="Y32" s="7">
        <v>93657.16</v>
      </c>
      <c r="Z32" s="1" t="s">
        <v>115</v>
      </c>
      <c r="AA32" s="1" t="s">
        <v>199</v>
      </c>
      <c r="AB32" s="1"/>
      <c r="AC32" s="1"/>
      <c r="AD32" s="1"/>
    </row>
    <row r="33" spans="1:30" ht="26.25">
      <c r="A33" s="4">
        <v>29</v>
      </c>
      <c r="B33" s="1" t="s">
        <v>111</v>
      </c>
      <c r="C33" s="5" t="s">
        <v>169</v>
      </c>
      <c r="D33" s="1" t="s">
        <v>54</v>
      </c>
      <c r="E33" s="1" t="s">
        <v>126</v>
      </c>
      <c r="F33" s="6">
        <v>45259</v>
      </c>
      <c r="G33" s="1"/>
      <c r="H33" s="6">
        <v>45259</v>
      </c>
      <c r="I33" s="4">
        <v>1</v>
      </c>
      <c r="J33" s="7">
        <v>1</v>
      </c>
      <c r="K33" s="7">
        <v>187314.59</v>
      </c>
      <c r="L33" s="7">
        <v>187314.59</v>
      </c>
      <c r="M33" s="7">
        <v>187314.59</v>
      </c>
      <c r="N33" s="7">
        <v>187314.59</v>
      </c>
      <c r="O33" s="5" t="s">
        <v>187</v>
      </c>
      <c r="P33" s="7">
        <v>0</v>
      </c>
      <c r="Q33" s="7">
        <v>0</v>
      </c>
      <c r="R33" s="1" t="s">
        <v>187</v>
      </c>
      <c r="S33" s="1" t="s">
        <v>43</v>
      </c>
      <c r="T33" s="8" t="str">
        <f>HYPERLINK("https://my.zakupivli.pro/cabinet/purchases/state_purchase/view/47082326")</f>
        <v>https://my.zakupivli.pro/cabinet/purchases/state_purchase/view/47082326</v>
      </c>
      <c r="U33" s="1" t="s">
        <v>198</v>
      </c>
      <c r="V33" s="4">
        <v>0</v>
      </c>
      <c r="W33" s="1"/>
      <c r="X33" s="1" t="s">
        <v>45</v>
      </c>
      <c r="Y33" s="7">
        <v>187314.59</v>
      </c>
      <c r="Z33" s="1" t="s">
        <v>115</v>
      </c>
      <c r="AA33" s="1" t="s">
        <v>199</v>
      </c>
      <c r="AB33" s="1"/>
      <c r="AC33" s="1"/>
      <c r="AD33" s="1"/>
    </row>
    <row r="34" spans="1:30" ht="26.25">
      <c r="A34" s="4">
        <v>30</v>
      </c>
      <c r="B34" s="1" t="s">
        <v>113</v>
      </c>
      <c r="C34" s="5" t="s">
        <v>125</v>
      </c>
      <c r="D34" s="1" t="s">
        <v>6</v>
      </c>
      <c r="E34" s="1" t="s">
        <v>126</v>
      </c>
      <c r="F34" s="6">
        <v>45288</v>
      </c>
      <c r="G34" s="1"/>
      <c r="H34" s="6">
        <v>45288</v>
      </c>
      <c r="I34" s="4">
        <v>1</v>
      </c>
      <c r="J34" s="7">
        <v>12516.74</v>
      </c>
      <c r="K34" s="7">
        <v>93102</v>
      </c>
      <c r="L34" s="7">
        <v>7.4381987642149632</v>
      </c>
      <c r="M34" s="7">
        <v>93102</v>
      </c>
      <c r="N34" s="7">
        <v>7.4381987642149632</v>
      </c>
      <c r="O34" s="5" t="s">
        <v>186</v>
      </c>
      <c r="P34" s="7">
        <v>0</v>
      </c>
      <c r="Q34" s="7">
        <v>0</v>
      </c>
      <c r="R34" s="1" t="s">
        <v>186</v>
      </c>
      <c r="S34" s="1" t="s">
        <v>50</v>
      </c>
      <c r="T34" s="8" t="str">
        <f>HYPERLINK("https://my.zakupivli.pro/cabinet/purchases/state_purchase/view/48093839")</f>
        <v>https://my.zakupivli.pro/cabinet/purchases/state_purchase/view/48093839</v>
      </c>
      <c r="U34" s="1" t="s">
        <v>198</v>
      </c>
      <c r="V34" s="4">
        <v>0</v>
      </c>
      <c r="W34" s="1"/>
      <c r="X34" s="1" t="s">
        <v>27</v>
      </c>
      <c r="Y34" s="7">
        <v>93102</v>
      </c>
      <c r="Z34" s="1" t="s">
        <v>115</v>
      </c>
      <c r="AA34" s="1" t="s">
        <v>196</v>
      </c>
      <c r="AB34" s="1"/>
      <c r="AC34" s="1"/>
      <c r="AD34" s="1"/>
    </row>
    <row r="35" spans="1:30" ht="39">
      <c r="A35" s="4">
        <v>31</v>
      </c>
      <c r="B35" s="1" t="s">
        <v>114</v>
      </c>
      <c r="C35" s="5" t="s">
        <v>175</v>
      </c>
      <c r="D35" s="1" t="s">
        <v>5</v>
      </c>
      <c r="E35" s="1" t="s">
        <v>126</v>
      </c>
      <c r="F35" s="6">
        <v>45288</v>
      </c>
      <c r="G35" s="1"/>
      <c r="H35" s="6">
        <v>45288</v>
      </c>
      <c r="I35" s="4">
        <v>1</v>
      </c>
      <c r="J35" s="7">
        <v>6000</v>
      </c>
      <c r="K35" s="7">
        <v>99323.34</v>
      </c>
      <c r="L35" s="7">
        <v>16.553889999999999</v>
      </c>
      <c r="M35" s="7">
        <v>99323.34</v>
      </c>
      <c r="N35" s="7">
        <v>16.553889999999999</v>
      </c>
      <c r="O35" s="5" t="s">
        <v>185</v>
      </c>
      <c r="P35" s="7">
        <v>0</v>
      </c>
      <c r="Q35" s="7">
        <v>0</v>
      </c>
      <c r="R35" s="1" t="s">
        <v>185</v>
      </c>
      <c r="S35" s="1" t="s">
        <v>51</v>
      </c>
      <c r="T35" s="8" t="str">
        <f>HYPERLINK("https://my.zakupivli.pro/cabinet/purchases/state_purchase/view/48094713")</f>
        <v>https://my.zakupivli.pro/cabinet/purchases/state_purchase/view/48094713</v>
      </c>
      <c r="U35" s="1" t="s">
        <v>198</v>
      </c>
      <c r="V35" s="4">
        <v>0</v>
      </c>
      <c r="W35" s="1"/>
      <c r="X35" s="1" t="s">
        <v>3</v>
      </c>
      <c r="Y35" s="7">
        <v>99323.34</v>
      </c>
      <c r="Z35" s="1" t="s">
        <v>115</v>
      </c>
      <c r="AA35" s="1" t="s">
        <v>196</v>
      </c>
      <c r="AB35" s="1"/>
      <c r="AC35" s="1"/>
      <c r="AD35" s="1"/>
    </row>
    <row r="36" spans="1:30" ht="39">
      <c r="A36" s="4">
        <v>32</v>
      </c>
      <c r="B36" s="1" t="s">
        <v>99</v>
      </c>
      <c r="C36" s="5" t="s">
        <v>140</v>
      </c>
      <c r="D36" s="1" t="s">
        <v>62</v>
      </c>
      <c r="E36" s="1" t="s">
        <v>121</v>
      </c>
      <c r="F36" s="6">
        <v>45238</v>
      </c>
      <c r="G36" s="6">
        <v>45246</v>
      </c>
      <c r="H36" s="6">
        <v>45254</v>
      </c>
      <c r="I36" s="4">
        <v>1</v>
      </c>
      <c r="J36" s="7">
        <v>1</v>
      </c>
      <c r="K36" s="7">
        <v>1270000</v>
      </c>
      <c r="L36" s="7">
        <v>1270000</v>
      </c>
      <c r="M36" s="7">
        <v>1267500</v>
      </c>
      <c r="N36" s="7">
        <v>1267500</v>
      </c>
      <c r="O36" s="5" t="s">
        <v>184</v>
      </c>
      <c r="P36" s="7">
        <v>2500</v>
      </c>
      <c r="Q36" s="7">
        <v>0.2</v>
      </c>
      <c r="R36" s="1" t="s">
        <v>184</v>
      </c>
      <c r="S36" s="1" t="s">
        <v>52</v>
      </c>
      <c r="T36" s="8" t="str">
        <f>HYPERLINK("https://my.zakupivli.pro/cabinet/purchases/state_purchase_lot/view/1099072")</f>
        <v>https://my.zakupivli.pro/cabinet/purchases/state_purchase_lot/view/1099072</v>
      </c>
      <c r="U36" s="1" t="s">
        <v>197</v>
      </c>
      <c r="V36" s="4">
        <v>0</v>
      </c>
      <c r="W36" s="1"/>
      <c r="X36" s="1" t="s">
        <v>28</v>
      </c>
      <c r="Y36" s="7">
        <v>1267500</v>
      </c>
      <c r="Z36" s="1" t="s">
        <v>115</v>
      </c>
      <c r="AA36" s="1" t="s">
        <v>199</v>
      </c>
      <c r="AB36" s="1"/>
      <c r="AC36" s="1"/>
      <c r="AD36" s="1" t="s">
        <v>53</v>
      </c>
    </row>
    <row r="37" spans="1:30" ht="26.25">
      <c r="A37" s="4">
        <v>33</v>
      </c>
      <c r="B37" s="1" t="s">
        <v>89</v>
      </c>
      <c r="C37" s="5" t="s">
        <v>154</v>
      </c>
      <c r="D37" s="1" t="s">
        <v>54</v>
      </c>
      <c r="E37" s="1" t="s">
        <v>121</v>
      </c>
      <c r="F37" s="6">
        <v>45198</v>
      </c>
      <c r="G37" s="6">
        <v>45206</v>
      </c>
      <c r="H37" s="6">
        <v>45215</v>
      </c>
      <c r="I37" s="4">
        <v>1</v>
      </c>
      <c r="J37" s="7">
        <v>1</v>
      </c>
      <c r="K37" s="7">
        <v>550000</v>
      </c>
      <c r="L37" s="7">
        <v>550000</v>
      </c>
      <c r="M37" s="7">
        <v>505732.97</v>
      </c>
      <c r="N37" s="7">
        <v>505732.97</v>
      </c>
      <c r="O37" s="5" t="s">
        <v>183</v>
      </c>
      <c r="P37" s="7">
        <v>44267.03</v>
      </c>
      <c r="Q37" s="7">
        <v>8.0500000000000007</v>
      </c>
      <c r="R37" s="1" t="s">
        <v>183</v>
      </c>
      <c r="S37" s="1" t="s">
        <v>43</v>
      </c>
      <c r="T37" s="8" t="str">
        <f>HYPERLINK("https://my.zakupivli.pro/cabinet/purchases/state_purchase_lot/view/1060981")</f>
        <v>https://my.zakupivli.pro/cabinet/purchases/state_purchase_lot/view/1060981</v>
      </c>
      <c r="U37" s="1" t="s">
        <v>197</v>
      </c>
      <c r="V37" s="4">
        <v>0</v>
      </c>
      <c r="W37" s="1"/>
      <c r="X37" s="1" t="s">
        <v>22</v>
      </c>
      <c r="Y37" s="7">
        <v>505732.97</v>
      </c>
      <c r="Z37" s="1" t="s">
        <v>115</v>
      </c>
      <c r="AA37" s="1" t="s">
        <v>199</v>
      </c>
      <c r="AB37" s="1"/>
      <c r="AC37" s="1"/>
      <c r="AD37" s="1" t="s">
        <v>44</v>
      </c>
    </row>
    <row r="38" spans="1:30" ht="26.25">
      <c r="A38" s="4">
        <v>34</v>
      </c>
      <c r="B38" s="1" t="s">
        <v>90</v>
      </c>
      <c r="C38" s="5" t="s">
        <v>149</v>
      </c>
      <c r="D38" s="1" t="s">
        <v>54</v>
      </c>
      <c r="E38" s="1" t="s">
        <v>121</v>
      </c>
      <c r="F38" s="6">
        <v>45198</v>
      </c>
      <c r="G38" s="6">
        <v>45206</v>
      </c>
      <c r="H38" s="6">
        <v>45215</v>
      </c>
      <c r="I38" s="4">
        <v>1</v>
      </c>
      <c r="J38" s="7">
        <v>1</v>
      </c>
      <c r="K38" s="7">
        <v>240000</v>
      </c>
      <c r="L38" s="7">
        <v>240000</v>
      </c>
      <c r="M38" s="7">
        <v>207480.36</v>
      </c>
      <c r="N38" s="7">
        <v>207480.36</v>
      </c>
      <c r="O38" s="5" t="s">
        <v>183</v>
      </c>
      <c r="P38" s="7">
        <v>32519.64</v>
      </c>
      <c r="Q38" s="7">
        <v>13.55</v>
      </c>
      <c r="R38" s="1" t="s">
        <v>183</v>
      </c>
      <c r="S38" s="1" t="s">
        <v>43</v>
      </c>
      <c r="T38" s="8" t="str">
        <f>HYPERLINK("https://my.zakupivli.pro/cabinet/purchases/state_purchase_lot/view/1060987")</f>
        <v>https://my.zakupivli.pro/cabinet/purchases/state_purchase_lot/view/1060987</v>
      </c>
      <c r="U38" s="1" t="s">
        <v>197</v>
      </c>
      <c r="V38" s="4">
        <v>0</v>
      </c>
      <c r="W38" s="1"/>
      <c r="X38" s="1" t="s">
        <v>20</v>
      </c>
      <c r="Y38" s="7">
        <v>207480.36</v>
      </c>
      <c r="Z38" s="1" t="s">
        <v>115</v>
      </c>
      <c r="AA38" s="1" t="s">
        <v>199</v>
      </c>
      <c r="AB38" s="1"/>
      <c r="AC38" s="1"/>
      <c r="AD38" s="1" t="s">
        <v>44</v>
      </c>
    </row>
    <row r="39" spans="1:30" ht="26.25">
      <c r="A39" s="4">
        <v>35</v>
      </c>
      <c r="B39" s="1" t="s">
        <v>91</v>
      </c>
      <c r="C39" s="5" t="s">
        <v>166</v>
      </c>
      <c r="D39" s="1" t="s">
        <v>54</v>
      </c>
      <c r="E39" s="1" t="s">
        <v>121</v>
      </c>
      <c r="F39" s="6">
        <v>45198</v>
      </c>
      <c r="G39" s="6">
        <v>45206</v>
      </c>
      <c r="H39" s="6">
        <v>45215</v>
      </c>
      <c r="I39" s="4">
        <v>1</v>
      </c>
      <c r="J39" s="7">
        <v>1</v>
      </c>
      <c r="K39" s="7">
        <v>250000</v>
      </c>
      <c r="L39" s="7">
        <v>250000</v>
      </c>
      <c r="M39" s="7">
        <v>213967.98</v>
      </c>
      <c r="N39" s="7">
        <v>213967.98</v>
      </c>
      <c r="O39" s="5" t="s">
        <v>183</v>
      </c>
      <c r="P39" s="7">
        <v>36032.019999999997</v>
      </c>
      <c r="Q39" s="7">
        <v>14.41</v>
      </c>
      <c r="R39" s="1" t="s">
        <v>183</v>
      </c>
      <c r="S39" s="1" t="s">
        <v>43</v>
      </c>
      <c r="T39" s="8" t="str">
        <f>HYPERLINK("https://my.zakupivli.pro/cabinet/purchases/state_purchase_lot/view/1060992")</f>
        <v>https://my.zakupivli.pro/cabinet/purchases/state_purchase_lot/view/1060992</v>
      </c>
      <c r="U39" s="1" t="s">
        <v>197</v>
      </c>
      <c r="V39" s="4">
        <v>0</v>
      </c>
      <c r="W39" s="1"/>
      <c r="X39" s="1" t="s">
        <v>21</v>
      </c>
      <c r="Y39" s="7">
        <v>213967.98</v>
      </c>
      <c r="Z39" s="1" t="s">
        <v>115</v>
      </c>
      <c r="AA39" s="1" t="s">
        <v>199</v>
      </c>
      <c r="AB39" s="1"/>
      <c r="AC39" s="1"/>
      <c r="AD39" s="1" t="s">
        <v>44</v>
      </c>
    </row>
    <row r="40" spans="1:30" ht="26.25">
      <c r="A40" s="4">
        <v>36</v>
      </c>
      <c r="B40" s="1" t="s">
        <v>92</v>
      </c>
      <c r="C40" s="5" t="s">
        <v>151</v>
      </c>
      <c r="D40" s="1" t="s">
        <v>54</v>
      </c>
      <c r="E40" s="1" t="s">
        <v>121</v>
      </c>
      <c r="F40" s="6">
        <v>45198</v>
      </c>
      <c r="G40" s="6">
        <v>45206</v>
      </c>
      <c r="H40" s="6">
        <v>45215</v>
      </c>
      <c r="I40" s="4">
        <v>1</v>
      </c>
      <c r="J40" s="7">
        <v>1</v>
      </c>
      <c r="K40" s="7">
        <v>450000</v>
      </c>
      <c r="L40" s="7">
        <v>450000</v>
      </c>
      <c r="M40" s="7">
        <v>389024.41</v>
      </c>
      <c r="N40" s="7">
        <v>389024.41</v>
      </c>
      <c r="O40" s="5" t="s">
        <v>183</v>
      </c>
      <c r="P40" s="7">
        <v>60975.59</v>
      </c>
      <c r="Q40" s="7">
        <v>13.55</v>
      </c>
      <c r="R40" s="1" t="s">
        <v>183</v>
      </c>
      <c r="S40" s="1" t="s">
        <v>43</v>
      </c>
      <c r="T40" s="8" t="str">
        <f>HYPERLINK("https://my.zakupivli.pro/cabinet/purchases/state_purchase_lot/view/1060998")</f>
        <v>https://my.zakupivli.pro/cabinet/purchases/state_purchase_lot/view/1060998</v>
      </c>
      <c r="U40" s="1" t="s">
        <v>197</v>
      </c>
      <c r="V40" s="4">
        <v>0</v>
      </c>
      <c r="W40" s="1"/>
      <c r="X40" s="1" t="s">
        <v>19</v>
      </c>
      <c r="Y40" s="7">
        <v>389024.41</v>
      </c>
      <c r="Z40" s="1" t="s">
        <v>115</v>
      </c>
      <c r="AA40" s="1" t="s">
        <v>199</v>
      </c>
      <c r="AB40" s="1"/>
      <c r="AC40" s="1"/>
      <c r="AD40" s="1" t="s">
        <v>44</v>
      </c>
    </row>
    <row r="41" spans="1:30" ht="26.25">
      <c r="A41" s="4">
        <v>37</v>
      </c>
      <c r="B41" s="1" t="s">
        <v>87</v>
      </c>
      <c r="C41" s="5" t="s">
        <v>171</v>
      </c>
      <c r="D41" s="1" t="s">
        <v>54</v>
      </c>
      <c r="E41" s="1" t="s">
        <v>121</v>
      </c>
      <c r="F41" s="6">
        <v>45194</v>
      </c>
      <c r="G41" s="6">
        <v>45203</v>
      </c>
      <c r="H41" s="6">
        <v>45210</v>
      </c>
      <c r="I41" s="4">
        <v>2</v>
      </c>
      <c r="J41" s="7">
        <v>1</v>
      </c>
      <c r="K41" s="7">
        <v>463000</v>
      </c>
      <c r="L41" s="7">
        <v>463000</v>
      </c>
      <c r="M41" s="7">
        <v>385780.7</v>
      </c>
      <c r="N41" s="7">
        <v>385780.7</v>
      </c>
      <c r="O41" s="5" t="s">
        <v>182</v>
      </c>
      <c r="P41" s="7">
        <v>77219.3</v>
      </c>
      <c r="Q41" s="7">
        <v>16.68</v>
      </c>
      <c r="R41" s="1" t="s">
        <v>182</v>
      </c>
      <c r="S41" s="1" t="s">
        <v>46</v>
      </c>
      <c r="T41" s="8" t="str">
        <f>HYPERLINK("https://my.zakupivli.pro/cabinet/purchases/state_purchase_lot/view/1055731")</f>
        <v>https://my.zakupivli.pro/cabinet/purchases/state_purchase_lot/view/1055731</v>
      </c>
      <c r="U41" s="1" t="s">
        <v>197</v>
      </c>
      <c r="V41" s="4">
        <v>0</v>
      </c>
      <c r="W41" s="1"/>
      <c r="X41" s="1" t="s">
        <v>18</v>
      </c>
      <c r="Y41" s="7">
        <v>385780.7</v>
      </c>
      <c r="Z41" s="1" t="s">
        <v>115</v>
      </c>
      <c r="AA41" s="1" t="s">
        <v>199</v>
      </c>
      <c r="AB41" s="1"/>
      <c r="AC41" s="1"/>
      <c r="AD41" s="1" t="s">
        <v>48</v>
      </c>
    </row>
    <row r="42" spans="1:30" ht="26.25">
      <c r="A42" s="4">
        <v>38</v>
      </c>
      <c r="B42" s="1" t="s">
        <v>88</v>
      </c>
      <c r="C42" s="5" t="s">
        <v>145</v>
      </c>
      <c r="D42" s="1" t="s">
        <v>54</v>
      </c>
      <c r="E42" s="1" t="s">
        <v>121</v>
      </c>
      <c r="F42" s="6">
        <v>45194</v>
      </c>
      <c r="G42" s="6">
        <v>45203</v>
      </c>
      <c r="H42" s="6">
        <v>45210</v>
      </c>
      <c r="I42" s="4">
        <v>2</v>
      </c>
      <c r="J42" s="7">
        <v>1</v>
      </c>
      <c r="K42" s="7">
        <v>408200</v>
      </c>
      <c r="L42" s="7">
        <v>408200</v>
      </c>
      <c r="M42" s="7">
        <v>340118.1</v>
      </c>
      <c r="N42" s="7">
        <v>340118.1</v>
      </c>
      <c r="O42" s="5" t="s">
        <v>182</v>
      </c>
      <c r="P42" s="7">
        <v>68081.899999999994</v>
      </c>
      <c r="Q42" s="7">
        <v>16.68</v>
      </c>
      <c r="R42" s="1" t="s">
        <v>182</v>
      </c>
      <c r="S42" s="1" t="s">
        <v>46</v>
      </c>
      <c r="T42" s="8" t="str">
        <f>HYPERLINK("https://my.zakupivli.pro/cabinet/purchases/state_purchase_lot/view/1055781")</f>
        <v>https://my.zakupivli.pro/cabinet/purchases/state_purchase_lot/view/1055781</v>
      </c>
      <c r="U42" s="1" t="s">
        <v>197</v>
      </c>
      <c r="V42" s="4">
        <v>0</v>
      </c>
      <c r="W42" s="1"/>
      <c r="X42" s="1" t="s">
        <v>17</v>
      </c>
      <c r="Y42" s="7">
        <v>340118.1</v>
      </c>
      <c r="Z42" s="1" t="s">
        <v>115</v>
      </c>
      <c r="AA42" s="1" t="s">
        <v>199</v>
      </c>
      <c r="AB42" s="1"/>
      <c r="AC42" s="1"/>
      <c r="AD42" s="1" t="s">
        <v>48</v>
      </c>
    </row>
    <row r="43" spans="1:30" ht="26.25">
      <c r="A43" s="4">
        <v>39</v>
      </c>
      <c r="B43" s="1" t="s">
        <v>85</v>
      </c>
      <c r="C43" s="5" t="s">
        <v>163</v>
      </c>
      <c r="D43" s="1" t="s">
        <v>54</v>
      </c>
      <c r="E43" s="1" t="s">
        <v>121</v>
      </c>
      <c r="F43" s="6">
        <v>45191</v>
      </c>
      <c r="G43" s="6">
        <v>45201</v>
      </c>
      <c r="H43" s="6">
        <v>45210</v>
      </c>
      <c r="I43" s="4">
        <v>2</v>
      </c>
      <c r="J43" s="7">
        <v>1</v>
      </c>
      <c r="K43" s="7">
        <v>1036300</v>
      </c>
      <c r="L43" s="7">
        <v>1036300</v>
      </c>
      <c r="M43" s="7">
        <v>863638</v>
      </c>
      <c r="N43" s="7">
        <v>863638</v>
      </c>
      <c r="O43" s="5" t="s">
        <v>182</v>
      </c>
      <c r="P43" s="7">
        <v>172662</v>
      </c>
      <c r="Q43" s="7">
        <v>16.66</v>
      </c>
      <c r="R43" s="1" t="s">
        <v>182</v>
      </c>
      <c r="S43" s="1" t="s">
        <v>46</v>
      </c>
      <c r="T43" s="8" t="str">
        <f>HYPERLINK("https://my.zakupivli.pro/cabinet/purchases/state_purchase_lot/view/1054285")</f>
        <v>https://my.zakupivli.pro/cabinet/purchases/state_purchase_lot/view/1054285</v>
      </c>
      <c r="U43" s="1" t="s">
        <v>197</v>
      </c>
      <c r="V43" s="4">
        <v>0</v>
      </c>
      <c r="W43" s="1"/>
      <c r="X43" s="1" t="s">
        <v>14</v>
      </c>
      <c r="Y43" s="7">
        <v>863638</v>
      </c>
      <c r="Z43" s="1" t="s">
        <v>115</v>
      </c>
      <c r="AA43" s="1" t="s">
        <v>199</v>
      </c>
      <c r="AB43" s="1"/>
      <c r="AC43" s="1"/>
      <c r="AD43" s="1" t="s">
        <v>48</v>
      </c>
    </row>
    <row r="44" spans="1:30" ht="39">
      <c r="A44" s="4">
        <v>40</v>
      </c>
      <c r="B44" s="1" t="s">
        <v>86</v>
      </c>
      <c r="C44" s="5" t="s">
        <v>167</v>
      </c>
      <c r="D44" s="1" t="s">
        <v>54</v>
      </c>
      <c r="E44" s="1" t="s">
        <v>121</v>
      </c>
      <c r="F44" s="6">
        <v>45191</v>
      </c>
      <c r="G44" s="6">
        <v>45201</v>
      </c>
      <c r="H44" s="6">
        <v>45208</v>
      </c>
      <c r="I44" s="4">
        <v>2</v>
      </c>
      <c r="J44" s="7">
        <v>1</v>
      </c>
      <c r="K44" s="7">
        <v>499200</v>
      </c>
      <c r="L44" s="7">
        <v>499200</v>
      </c>
      <c r="M44" s="7">
        <v>415928.76</v>
      </c>
      <c r="N44" s="7">
        <v>415928.76</v>
      </c>
      <c r="O44" s="5" t="s">
        <v>182</v>
      </c>
      <c r="P44" s="7">
        <v>83271.240000000005</v>
      </c>
      <c r="Q44" s="7">
        <v>16.68</v>
      </c>
      <c r="R44" s="1" t="s">
        <v>182</v>
      </c>
      <c r="S44" s="1" t="s">
        <v>46</v>
      </c>
      <c r="T44" s="8" t="str">
        <f>HYPERLINK("https://my.zakupivli.pro/cabinet/purchases/state_purchase_lot/view/1054297")</f>
        <v>https://my.zakupivli.pro/cabinet/purchases/state_purchase_lot/view/1054297</v>
      </c>
      <c r="U44" s="1" t="s">
        <v>197</v>
      </c>
      <c r="V44" s="4">
        <v>0</v>
      </c>
      <c r="W44" s="1"/>
      <c r="X44" s="1" t="s">
        <v>16</v>
      </c>
      <c r="Y44" s="7">
        <v>415928.76</v>
      </c>
      <c r="Z44" s="1" t="s">
        <v>115</v>
      </c>
      <c r="AA44" s="1" t="s">
        <v>199</v>
      </c>
      <c r="AB44" s="1"/>
      <c r="AC44" s="1"/>
      <c r="AD44" s="1" t="s">
        <v>48</v>
      </c>
    </row>
    <row r="45" spans="1:30" ht="39">
      <c r="A45" s="4">
        <v>41</v>
      </c>
      <c r="B45" s="1" t="s">
        <v>84</v>
      </c>
      <c r="C45" s="5" t="s">
        <v>140</v>
      </c>
      <c r="D45" s="1" t="s">
        <v>62</v>
      </c>
      <c r="E45" s="1" t="s">
        <v>121</v>
      </c>
      <c r="F45" s="6">
        <v>45187</v>
      </c>
      <c r="G45" s="6">
        <v>45195</v>
      </c>
      <c r="H45" s="6">
        <v>45208</v>
      </c>
      <c r="I45" s="4">
        <v>1</v>
      </c>
      <c r="J45" s="7">
        <v>1</v>
      </c>
      <c r="K45" s="7">
        <v>3450000</v>
      </c>
      <c r="L45" s="7">
        <v>3450000</v>
      </c>
      <c r="M45" s="7">
        <v>2999442.6</v>
      </c>
      <c r="N45" s="7">
        <v>2999442.6</v>
      </c>
      <c r="O45" s="5" t="s">
        <v>184</v>
      </c>
      <c r="P45" s="7">
        <v>450557.4</v>
      </c>
      <c r="Q45" s="7">
        <v>13.06</v>
      </c>
      <c r="R45" s="1" t="s">
        <v>184</v>
      </c>
      <c r="S45" s="1" t="s">
        <v>52</v>
      </c>
      <c r="T45" s="8" t="str">
        <f>HYPERLINK("https://my.zakupivli.pro/cabinet/purchases/state_purchase_lot/view/1049359")</f>
        <v>https://my.zakupivli.pro/cabinet/purchases/state_purchase_lot/view/1049359</v>
      </c>
      <c r="U45" s="1" t="s">
        <v>197</v>
      </c>
      <c r="V45" s="4">
        <v>0</v>
      </c>
      <c r="W45" s="1"/>
      <c r="X45" s="1" t="s">
        <v>13</v>
      </c>
      <c r="Y45" s="7">
        <v>2999442.6</v>
      </c>
      <c r="Z45" s="1" t="s">
        <v>115</v>
      </c>
      <c r="AA45" s="1" t="s">
        <v>199</v>
      </c>
      <c r="AB45" s="1"/>
      <c r="AC45" s="1"/>
      <c r="AD45" s="1" t="s">
        <v>53</v>
      </c>
    </row>
    <row r="46" spans="1:30" ht="26.25">
      <c r="A46" s="4">
        <v>42</v>
      </c>
      <c r="B46" s="1" t="s">
        <v>76</v>
      </c>
      <c r="C46" s="5" t="s">
        <v>162</v>
      </c>
      <c r="D46" s="1" t="s">
        <v>54</v>
      </c>
      <c r="E46" s="1" t="s">
        <v>121</v>
      </c>
      <c r="F46" s="6">
        <v>45176</v>
      </c>
      <c r="G46" s="6">
        <v>45185</v>
      </c>
      <c r="H46" s="6">
        <v>45203</v>
      </c>
      <c r="I46" s="4">
        <v>1</v>
      </c>
      <c r="J46" s="7">
        <v>1</v>
      </c>
      <c r="K46" s="7">
        <v>520000</v>
      </c>
      <c r="L46" s="7">
        <v>520000</v>
      </c>
      <c r="M46" s="7">
        <v>429807.64</v>
      </c>
      <c r="N46" s="7">
        <v>429807.64</v>
      </c>
      <c r="O46" s="5" t="s">
        <v>182</v>
      </c>
      <c r="P46" s="7">
        <v>90192.36</v>
      </c>
      <c r="Q46" s="7">
        <v>17.34</v>
      </c>
      <c r="R46" s="1" t="s">
        <v>182</v>
      </c>
      <c r="S46" s="1" t="s">
        <v>46</v>
      </c>
      <c r="T46" s="8" t="str">
        <f>HYPERLINK("https://my.zakupivli.pro/cabinet/purchases/state_purchase_lot/view/1039185")</f>
        <v>https://my.zakupivli.pro/cabinet/purchases/state_purchase_lot/view/1039185</v>
      </c>
      <c r="U46" s="1" t="s">
        <v>197</v>
      </c>
      <c r="V46" s="4">
        <v>0</v>
      </c>
      <c r="W46" s="1"/>
      <c r="X46" s="1" t="s">
        <v>8</v>
      </c>
      <c r="Y46" s="7">
        <v>429807.64</v>
      </c>
      <c r="Z46" s="1" t="s">
        <v>115</v>
      </c>
      <c r="AA46" s="1" t="s">
        <v>199</v>
      </c>
      <c r="AB46" s="1"/>
      <c r="AC46" s="1"/>
      <c r="AD46" s="1" t="s">
        <v>47</v>
      </c>
    </row>
    <row r="47" spans="1:30" ht="26.25">
      <c r="A47" s="4">
        <v>43</v>
      </c>
      <c r="B47" s="1" t="s">
        <v>82</v>
      </c>
      <c r="C47" s="5" t="s">
        <v>155</v>
      </c>
      <c r="D47" s="1" t="s">
        <v>54</v>
      </c>
      <c r="E47" s="1" t="s">
        <v>121</v>
      </c>
      <c r="F47" s="6">
        <v>45176</v>
      </c>
      <c r="G47" s="6">
        <v>45185</v>
      </c>
      <c r="H47" s="6">
        <v>45203</v>
      </c>
      <c r="I47" s="4">
        <v>1</v>
      </c>
      <c r="J47" s="7">
        <v>1</v>
      </c>
      <c r="K47" s="7">
        <v>510000</v>
      </c>
      <c r="L47" s="7">
        <v>510000</v>
      </c>
      <c r="M47" s="7">
        <v>420745.66</v>
      </c>
      <c r="N47" s="7">
        <v>420745.66</v>
      </c>
      <c r="O47" s="5" t="s">
        <v>182</v>
      </c>
      <c r="P47" s="7">
        <v>89254.34</v>
      </c>
      <c r="Q47" s="7">
        <v>17.5</v>
      </c>
      <c r="R47" s="1" t="s">
        <v>182</v>
      </c>
      <c r="S47" s="1" t="s">
        <v>46</v>
      </c>
      <c r="T47" s="8" t="str">
        <f>HYPERLINK("https://my.zakupivli.pro/cabinet/purchases/state_purchase_lot/view/1039231")</f>
        <v>https://my.zakupivli.pro/cabinet/purchases/state_purchase_lot/view/1039231</v>
      </c>
      <c r="U47" s="1" t="s">
        <v>197</v>
      </c>
      <c r="V47" s="4">
        <v>0</v>
      </c>
      <c r="W47" s="1"/>
      <c r="X47" s="1" t="s">
        <v>12</v>
      </c>
      <c r="Y47" s="7">
        <v>420745.66</v>
      </c>
      <c r="Z47" s="1" t="s">
        <v>115</v>
      </c>
      <c r="AA47" s="1" t="s">
        <v>199</v>
      </c>
      <c r="AB47" s="1"/>
      <c r="AC47" s="1"/>
      <c r="AD47" s="1" t="s">
        <v>47</v>
      </c>
    </row>
    <row r="48" spans="1:30" ht="26.25">
      <c r="A48" s="4">
        <v>44</v>
      </c>
      <c r="B48" s="1" t="s">
        <v>80</v>
      </c>
      <c r="C48" s="5" t="s">
        <v>148</v>
      </c>
      <c r="D48" s="1" t="s">
        <v>54</v>
      </c>
      <c r="E48" s="1" t="s">
        <v>121</v>
      </c>
      <c r="F48" s="6">
        <v>45176</v>
      </c>
      <c r="G48" s="6">
        <v>45185</v>
      </c>
      <c r="H48" s="6">
        <v>45203</v>
      </c>
      <c r="I48" s="4">
        <v>1</v>
      </c>
      <c r="J48" s="7">
        <v>1</v>
      </c>
      <c r="K48" s="7">
        <v>350000</v>
      </c>
      <c r="L48" s="7">
        <v>350000</v>
      </c>
      <c r="M48" s="7">
        <v>291285.62</v>
      </c>
      <c r="N48" s="7">
        <v>291285.62</v>
      </c>
      <c r="O48" s="5" t="s">
        <v>182</v>
      </c>
      <c r="P48" s="7">
        <v>58714.38</v>
      </c>
      <c r="Q48" s="7">
        <v>16.78</v>
      </c>
      <c r="R48" s="1" t="s">
        <v>182</v>
      </c>
      <c r="S48" s="1" t="s">
        <v>46</v>
      </c>
      <c r="T48" s="8" t="str">
        <f>HYPERLINK("https://my.zakupivli.pro/cabinet/purchases/state_purchase_lot/view/1039263")</f>
        <v>https://my.zakupivli.pro/cabinet/purchases/state_purchase_lot/view/1039263</v>
      </c>
      <c r="U48" s="1" t="s">
        <v>197</v>
      </c>
      <c r="V48" s="4">
        <v>0</v>
      </c>
      <c r="W48" s="1"/>
      <c r="X48" s="1" t="s">
        <v>11</v>
      </c>
      <c r="Y48" s="7">
        <v>291285.62</v>
      </c>
      <c r="Z48" s="1" t="s">
        <v>115</v>
      </c>
      <c r="AA48" s="1" t="s">
        <v>199</v>
      </c>
      <c r="AB48" s="1"/>
      <c r="AC48" s="1"/>
      <c r="AD48" s="1" t="s">
        <v>47</v>
      </c>
    </row>
    <row r="49" spans="1:30" ht="26.25">
      <c r="A49" s="4">
        <v>45</v>
      </c>
      <c r="B49" s="1" t="s">
        <v>78</v>
      </c>
      <c r="C49" s="5" t="s">
        <v>164</v>
      </c>
      <c r="D49" s="1" t="s">
        <v>54</v>
      </c>
      <c r="E49" s="1" t="s">
        <v>121</v>
      </c>
      <c r="F49" s="6">
        <v>45176</v>
      </c>
      <c r="G49" s="6">
        <v>45185</v>
      </c>
      <c r="H49" s="6">
        <v>45203</v>
      </c>
      <c r="I49" s="4">
        <v>1</v>
      </c>
      <c r="J49" s="7">
        <v>1</v>
      </c>
      <c r="K49" s="7">
        <v>410000</v>
      </c>
      <c r="L49" s="7">
        <v>410000</v>
      </c>
      <c r="M49" s="7">
        <v>339185.65</v>
      </c>
      <c r="N49" s="7">
        <v>339185.65</v>
      </c>
      <c r="O49" s="5" t="s">
        <v>182</v>
      </c>
      <c r="P49" s="7">
        <v>70814.350000000006</v>
      </c>
      <c r="Q49" s="7">
        <v>17.27</v>
      </c>
      <c r="R49" s="1" t="s">
        <v>182</v>
      </c>
      <c r="S49" s="1" t="s">
        <v>46</v>
      </c>
      <c r="T49" s="8" t="str">
        <f>HYPERLINK("https://my.zakupivli.pro/cabinet/purchases/state_purchase_lot/view/1039282")</f>
        <v>https://my.zakupivli.pro/cabinet/purchases/state_purchase_lot/view/1039282</v>
      </c>
      <c r="U49" s="1" t="s">
        <v>197</v>
      </c>
      <c r="V49" s="4">
        <v>0</v>
      </c>
      <c r="W49" s="1"/>
      <c r="X49" s="1" t="s">
        <v>10</v>
      </c>
      <c r="Y49" s="7">
        <v>339185.65</v>
      </c>
      <c r="Z49" s="1" t="s">
        <v>115</v>
      </c>
      <c r="AA49" s="1" t="s">
        <v>199</v>
      </c>
      <c r="AB49" s="1"/>
      <c r="AC49" s="1"/>
      <c r="AD49" s="1" t="s">
        <v>47</v>
      </c>
    </row>
    <row r="50" spans="1:30" ht="26.25">
      <c r="A50" s="4">
        <v>46</v>
      </c>
      <c r="B50" s="1" t="s">
        <v>79</v>
      </c>
      <c r="C50" s="5" t="s">
        <v>160</v>
      </c>
      <c r="D50" s="1" t="s">
        <v>54</v>
      </c>
      <c r="E50" s="1" t="s">
        <v>121</v>
      </c>
      <c r="F50" s="6">
        <v>45176</v>
      </c>
      <c r="G50" s="6">
        <v>45185</v>
      </c>
      <c r="H50" s="6">
        <v>45203</v>
      </c>
      <c r="I50" s="4">
        <v>1</v>
      </c>
      <c r="J50" s="7">
        <v>1</v>
      </c>
      <c r="K50" s="7">
        <v>300000</v>
      </c>
      <c r="L50" s="7">
        <v>300000</v>
      </c>
      <c r="M50" s="7">
        <v>243385.02</v>
      </c>
      <c r="N50" s="7">
        <v>243385.02</v>
      </c>
      <c r="O50" s="5" t="s">
        <v>182</v>
      </c>
      <c r="P50" s="7">
        <v>56614.98</v>
      </c>
      <c r="Q50" s="7">
        <v>18.87</v>
      </c>
      <c r="R50" s="1" t="s">
        <v>182</v>
      </c>
      <c r="S50" s="1" t="s">
        <v>46</v>
      </c>
      <c r="T50" s="8" t="str">
        <f>HYPERLINK("https://my.zakupivli.pro/cabinet/purchases/state_purchase_lot/view/1039306")</f>
        <v>https://my.zakupivli.pro/cabinet/purchases/state_purchase_lot/view/1039306</v>
      </c>
      <c r="U50" s="1" t="s">
        <v>197</v>
      </c>
      <c r="V50" s="4">
        <v>0</v>
      </c>
      <c r="W50" s="1"/>
      <c r="X50" s="1" t="s">
        <v>61</v>
      </c>
      <c r="Y50" s="7">
        <v>243385.02</v>
      </c>
      <c r="Z50" s="1" t="s">
        <v>115</v>
      </c>
      <c r="AA50" s="1" t="s">
        <v>199</v>
      </c>
      <c r="AB50" s="1"/>
      <c r="AC50" s="1"/>
      <c r="AD50" s="1" t="s">
        <v>47</v>
      </c>
    </row>
    <row r="51" spans="1:30" ht="26.25">
      <c r="A51" s="4">
        <v>47</v>
      </c>
      <c r="B51" s="1" t="s">
        <v>77</v>
      </c>
      <c r="C51" s="5" t="s">
        <v>165</v>
      </c>
      <c r="D51" s="1" t="s">
        <v>54</v>
      </c>
      <c r="E51" s="1" t="s">
        <v>121</v>
      </c>
      <c r="F51" s="6">
        <v>45176</v>
      </c>
      <c r="G51" s="6">
        <v>45185</v>
      </c>
      <c r="H51" s="6">
        <v>45203</v>
      </c>
      <c r="I51" s="4">
        <v>1</v>
      </c>
      <c r="J51" s="7">
        <v>1</v>
      </c>
      <c r="K51" s="7">
        <v>600000</v>
      </c>
      <c r="L51" s="7">
        <v>600000</v>
      </c>
      <c r="M51" s="7">
        <v>498421.98</v>
      </c>
      <c r="N51" s="7">
        <v>498421.98</v>
      </c>
      <c r="O51" s="5" t="s">
        <v>182</v>
      </c>
      <c r="P51" s="7">
        <v>101578.02</v>
      </c>
      <c r="Q51" s="7">
        <v>16.93</v>
      </c>
      <c r="R51" s="1" t="s">
        <v>182</v>
      </c>
      <c r="S51" s="1" t="s">
        <v>46</v>
      </c>
      <c r="T51" s="8" t="str">
        <f>HYPERLINK("https://my.zakupivli.pro/cabinet/purchases/state_purchase_lot/view/1039332")</f>
        <v>https://my.zakupivli.pro/cabinet/purchases/state_purchase_lot/view/1039332</v>
      </c>
      <c r="U51" s="1" t="s">
        <v>197</v>
      </c>
      <c r="V51" s="4">
        <v>0</v>
      </c>
      <c r="W51" s="1"/>
      <c r="X51" s="1" t="s">
        <v>60</v>
      </c>
      <c r="Y51" s="7">
        <v>498421.98</v>
      </c>
      <c r="Z51" s="1" t="s">
        <v>115</v>
      </c>
      <c r="AA51" s="1" t="s">
        <v>199</v>
      </c>
      <c r="AB51" s="1"/>
      <c r="AC51" s="1"/>
      <c r="AD51" s="1" t="s">
        <v>47</v>
      </c>
    </row>
    <row r="52" spans="1:30" ht="26.25">
      <c r="A52" s="4">
        <v>48</v>
      </c>
      <c r="B52" s="1" t="s">
        <v>72</v>
      </c>
      <c r="C52" s="5" t="s">
        <v>141</v>
      </c>
      <c r="D52" s="1" t="s">
        <v>59</v>
      </c>
      <c r="E52" s="1" t="s">
        <v>121</v>
      </c>
      <c r="F52" s="6">
        <v>45058</v>
      </c>
      <c r="G52" s="6">
        <v>45066</v>
      </c>
      <c r="H52" s="6">
        <v>45076</v>
      </c>
      <c r="I52" s="4">
        <v>1</v>
      </c>
      <c r="J52" s="7">
        <v>1</v>
      </c>
      <c r="K52" s="7">
        <v>250000</v>
      </c>
      <c r="L52" s="7">
        <v>250000</v>
      </c>
      <c r="M52" s="7">
        <v>232835.63</v>
      </c>
      <c r="N52" s="7">
        <v>232835.63</v>
      </c>
      <c r="O52" s="5" t="s">
        <v>191</v>
      </c>
      <c r="P52" s="7">
        <v>17164.37</v>
      </c>
      <c r="Q52" s="7">
        <v>6.87</v>
      </c>
      <c r="R52" s="1" t="s">
        <v>191</v>
      </c>
      <c r="S52" s="1" t="s">
        <v>33</v>
      </c>
      <c r="T52" s="8" t="str">
        <f>HYPERLINK("https://my.zakupivli.pro/cabinet/purchases/state_purchase_lot/view/943286")</f>
        <v>https://my.zakupivli.pro/cabinet/purchases/state_purchase_lot/view/943286</v>
      </c>
      <c r="U52" s="1" t="s">
        <v>197</v>
      </c>
      <c r="V52" s="4">
        <v>0</v>
      </c>
      <c r="W52" s="1"/>
      <c r="X52" s="1" t="s">
        <v>56</v>
      </c>
      <c r="Y52" s="7">
        <v>232835.63</v>
      </c>
      <c r="Z52" s="1" t="s">
        <v>115</v>
      </c>
      <c r="AA52" s="1" t="s">
        <v>199</v>
      </c>
      <c r="AB52" s="1"/>
      <c r="AC52" s="1"/>
      <c r="AD52" s="1" t="s">
        <v>34</v>
      </c>
    </row>
    <row r="53" spans="1:30" ht="39">
      <c r="A53" s="4">
        <v>49</v>
      </c>
      <c r="B53" s="1" t="s">
        <v>69</v>
      </c>
      <c r="C53" s="5" t="s">
        <v>140</v>
      </c>
      <c r="D53" s="1" t="s">
        <v>62</v>
      </c>
      <c r="E53" s="1" t="s">
        <v>121</v>
      </c>
      <c r="F53" s="6">
        <v>45030</v>
      </c>
      <c r="G53" s="6">
        <v>45038</v>
      </c>
      <c r="H53" s="6">
        <v>45050</v>
      </c>
      <c r="I53" s="4">
        <v>1</v>
      </c>
      <c r="J53" s="7">
        <v>1</v>
      </c>
      <c r="K53" s="7">
        <v>400000</v>
      </c>
      <c r="L53" s="7">
        <v>400000</v>
      </c>
      <c r="M53" s="7">
        <v>400000</v>
      </c>
      <c r="N53" s="7">
        <v>400000</v>
      </c>
      <c r="O53" s="5" t="s">
        <v>183</v>
      </c>
      <c r="P53" s="7">
        <v>0</v>
      </c>
      <c r="Q53" s="7">
        <v>0</v>
      </c>
      <c r="R53" s="1" t="s">
        <v>183</v>
      </c>
      <c r="S53" s="1" t="s">
        <v>43</v>
      </c>
      <c r="T53" s="8" t="str">
        <f>HYPERLINK("https://my.zakupivli.pro/cabinet/purchases/state_purchase_lot/view/921584")</f>
        <v>https://my.zakupivli.pro/cabinet/purchases/state_purchase_lot/view/921584</v>
      </c>
      <c r="U53" s="1" t="s">
        <v>197</v>
      </c>
      <c r="V53" s="4">
        <v>0</v>
      </c>
      <c r="W53" s="1"/>
      <c r="X53" s="1" t="s">
        <v>55</v>
      </c>
      <c r="Y53" s="7">
        <v>400000</v>
      </c>
      <c r="Z53" s="1" t="s">
        <v>115</v>
      </c>
      <c r="AA53" s="1" t="s">
        <v>199</v>
      </c>
      <c r="AB53" s="1"/>
      <c r="AC53" s="1"/>
      <c r="AD53" s="1" t="s">
        <v>44</v>
      </c>
    </row>
    <row r="54" spans="1:30" ht="26.25">
      <c r="A54" s="4">
        <v>50</v>
      </c>
      <c r="B54" s="1" t="s">
        <v>65</v>
      </c>
      <c r="C54" s="5" t="s">
        <v>139</v>
      </c>
      <c r="D54" s="1" t="s">
        <v>57</v>
      </c>
      <c r="E54" s="1" t="s">
        <v>121</v>
      </c>
      <c r="F54" s="6">
        <v>44950</v>
      </c>
      <c r="G54" s="6">
        <v>44958</v>
      </c>
      <c r="H54" s="6">
        <v>44973</v>
      </c>
      <c r="I54" s="4">
        <v>1</v>
      </c>
      <c r="J54" s="7">
        <v>1</v>
      </c>
      <c r="K54" s="7">
        <v>640000</v>
      </c>
      <c r="L54" s="7">
        <v>640000</v>
      </c>
      <c r="M54" s="7">
        <v>638000</v>
      </c>
      <c r="N54" s="7">
        <v>638000</v>
      </c>
      <c r="O54" s="5" t="s">
        <v>191</v>
      </c>
      <c r="P54" s="7">
        <v>2000</v>
      </c>
      <c r="Q54" s="7">
        <v>0.31</v>
      </c>
      <c r="R54" s="1" t="s">
        <v>191</v>
      </c>
      <c r="S54" s="1" t="s">
        <v>33</v>
      </c>
      <c r="T54" s="8" t="str">
        <f>HYPERLINK("https://my.zakupivli.pro/cabinet/purchases/state_purchase_lot/view/853113")</f>
        <v>https://my.zakupivli.pro/cabinet/purchases/state_purchase_lot/view/853113</v>
      </c>
      <c r="U54" s="1" t="s">
        <v>197</v>
      </c>
      <c r="V54" s="4">
        <v>0</v>
      </c>
      <c r="W54" s="1"/>
      <c r="X54" s="1" t="s">
        <v>31</v>
      </c>
      <c r="Y54" s="7">
        <v>765600</v>
      </c>
      <c r="Z54" s="1" t="s">
        <v>115</v>
      </c>
      <c r="AA54" s="1" t="s">
        <v>196</v>
      </c>
      <c r="AB54" s="1"/>
      <c r="AC54" s="1"/>
      <c r="AD54" s="1" t="s">
        <v>34</v>
      </c>
    </row>
    <row r="55" spans="1:30">
      <c r="A55" s="1" t="s">
        <v>127</v>
      </c>
    </row>
  </sheetData>
  <autoFilter ref="A4:AD54"/>
  <hyperlinks>
    <hyperlink ref="A2" r:id="rId1" display="mailto:report-feedback@zakupivli.pro"/>
    <hyperlink ref="T5" r:id="rId2" display="https://my.zakupivli.pro/cabinet/purchases/state_purchase_lot/view/931876"/>
    <hyperlink ref="T6" r:id="rId3" display="https://my.zakupivli.pro/cabinet/purchases/state_purchase_lot/view/1038223"/>
    <hyperlink ref="T7" r:id="rId4" display="https://my.zakupivli.pro/cabinet/purchases/state_purchase_lot/view/1039154"/>
    <hyperlink ref="T8" r:id="rId5" display="https://my.zakupivli.pro/cabinet/purchases/state_purchase_lot/view/1039209"/>
    <hyperlink ref="T9" r:id="rId6" display="https://my.zakupivli.pro/cabinet/purchases/state_purchase_lot/view/1047537"/>
    <hyperlink ref="T10" r:id="rId7" display="https://my.zakupivli.pro/cabinet/purchases/state_purchase_lot/view/1141679"/>
    <hyperlink ref="T11" r:id="rId8" display="https://my.zakupivli.pro/cabinet/purchases/state_purchase/view/40566330"/>
    <hyperlink ref="T12" r:id="rId9" display="https://my.zakupivli.pro/cabinet/purchases/state_purchase/view/40635821"/>
    <hyperlink ref="T13" r:id="rId10" display="https://my.zakupivli.pro/cabinet/purchases/state_purchase/view/40636705"/>
    <hyperlink ref="T14" r:id="rId11" display="https://my.zakupivli.pro/cabinet/purchases/state_purchase/view/42120089"/>
    <hyperlink ref="T15" r:id="rId12" display="https://my.zakupivli.pro/cabinet/purchases/state_purchase/view/42861509"/>
    <hyperlink ref="T16" r:id="rId13" display="https://my.zakupivli.pro/cabinet/purchases/state_purchase/view/45672482"/>
    <hyperlink ref="T17" r:id="rId14" display="https://my.zakupivli.pro/cabinet/purchases/state_purchase/view/45847067"/>
    <hyperlink ref="T18" r:id="rId15" display="https://my.zakupivli.pro/cabinet/purchases/state_purchase/view/46385170"/>
    <hyperlink ref="T19" r:id="rId16" display="https://my.zakupivli.pro/cabinet/purchases/state_purchase/view/46386343"/>
    <hyperlink ref="T20" r:id="rId17" display="https://my.zakupivli.pro/cabinet/purchases/state_purchase/view/46386736"/>
    <hyperlink ref="T21" r:id="rId18" display="https://my.zakupivli.pro/cabinet/purchases/state_purchase/view/46387106"/>
    <hyperlink ref="T22" r:id="rId19" display="https://my.zakupivli.pro/cabinet/purchases/state_purchase/view/47049993"/>
    <hyperlink ref="T23" r:id="rId20" display="https://my.zakupivli.pro/cabinet/purchases/state_purchase/view/47050463"/>
    <hyperlink ref="T24" r:id="rId21" display="https://my.zakupivli.pro/cabinet/purchases/state_purchase/view/47050848"/>
    <hyperlink ref="T25" r:id="rId22" display="https://my.zakupivli.pro/cabinet/purchases/state_purchase/view/47051185"/>
    <hyperlink ref="T26" r:id="rId23" display="https://my.zakupivli.pro/cabinet/purchases/state_purchase/view/47060248"/>
    <hyperlink ref="T27" r:id="rId24" display="https://my.zakupivli.pro/cabinet/purchases/state_purchase/view/47066917"/>
    <hyperlink ref="T28" r:id="rId25" display="https://my.zakupivli.pro/cabinet/purchases/state_purchase/view/47067551"/>
    <hyperlink ref="T29" r:id="rId26" display="https://my.zakupivli.pro/cabinet/purchases/state_purchase/view/47079033"/>
    <hyperlink ref="T30" r:id="rId27" display="https://my.zakupivli.pro/cabinet/purchases/state_purchase/view/47079788"/>
    <hyperlink ref="T31" r:id="rId28" display="https://my.zakupivli.pro/cabinet/purchases/state_purchase/view/47080589"/>
    <hyperlink ref="T32" r:id="rId29" display="https://my.zakupivli.pro/cabinet/purchases/state_purchase/view/47081477"/>
    <hyperlink ref="T33" r:id="rId30" display="https://my.zakupivli.pro/cabinet/purchases/state_purchase/view/47082326"/>
    <hyperlink ref="T34" r:id="rId31" display="https://my.zakupivli.pro/cabinet/purchases/state_purchase/view/48093839"/>
    <hyperlink ref="T35" r:id="rId32" display="https://my.zakupivli.pro/cabinet/purchases/state_purchase/view/48094713"/>
    <hyperlink ref="T36" r:id="rId33" display="https://my.zakupivli.pro/cabinet/purchases/state_purchase_lot/view/1099072"/>
    <hyperlink ref="T37" r:id="rId34" display="https://my.zakupivli.pro/cabinet/purchases/state_purchase_lot/view/1060981"/>
    <hyperlink ref="T38" r:id="rId35" display="https://my.zakupivli.pro/cabinet/purchases/state_purchase_lot/view/1060987"/>
    <hyperlink ref="T39" r:id="rId36" display="https://my.zakupivli.pro/cabinet/purchases/state_purchase_lot/view/1060992"/>
    <hyperlink ref="T40" r:id="rId37" display="https://my.zakupivli.pro/cabinet/purchases/state_purchase_lot/view/1060998"/>
    <hyperlink ref="T41" r:id="rId38" display="https://my.zakupivli.pro/cabinet/purchases/state_purchase_lot/view/1055731"/>
    <hyperlink ref="T42" r:id="rId39" display="https://my.zakupivli.pro/cabinet/purchases/state_purchase_lot/view/1055781"/>
    <hyperlink ref="T43" r:id="rId40" display="https://my.zakupivli.pro/cabinet/purchases/state_purchase_lot/view/1054285"/>
    <hyperlink ref="T44" r:id="rId41" display="https://my.zakupivli.pro/cabinet/purchases/state_purchase_lot/view/1054297"/>
    <hyperlink ref="T45" r:id="rId42" display="https://my.zakupivli.pro/cabinet/purchases/state_purchase_lot/view/1049359"/>
    <hyperlink ref="T46" r:id="rId43" display="https://my.zakupivli.pro/cabinet/purchases/state_purchase_lot/view/1039185"/>
    <hyperlink ref="T47" r:id="rId44" display="https://my.zakupivli.pro/cabinet/purchases/state_purchase_lot/view/1039231"/>
    <hyperlink ref="T48" r:id="rId45" display="https://my.zakupivli.pro/cabinet/purchases/state_purchase_lot/view/1039263"/>
    <hyperlink ref="T49" r:id="rId46" display="https://my.zakupivli.pro/cabinet/purchases/state_purchase_lot/view/1039282"/>
    <hyperlink ref="T50" r:id="rId47" display="https://my.zakupivli.pro/cabinet/purchases/state_purchase_lot/view/1039306"/>
    <hyperlink ref="T51" r:id="rId48" display="https://my.zakupivli.pro/cabinet/purchases/state_purchase_lot/view/1039332"/>
    <hyperlink ref="T52" r:id="rId49" display="https://my.zakupivli.pro/cabinet/purchases/state_purchase_lot/view/943286"/>
    <hyperlink ref="T53" r:id="rId50" display="https://my.zakupivli.pro/cabinet/purchases/state_purchase_lot/view/921584"/>
    <hyperlink ref="T54" r:id="rId51" display="https://my.zakupivli.pro/cabinet/purchases/state_purchase_lot/view/853113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00077</cp:lastModifiedBy>
  <dcterms:created xsi:type="dcterms:W3CDTF">2024-04-11T11:26:26Z</dcterms:created>
  <dcterms:modified xsi:type="dcterms:W3CDTF">2024-04-11T08:30:35Z</dcterms:modified>
</cp:coreProperties>
</file>