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<sst xmlns="http://schemas.openxmlformats.org/spreadsheetml/2006/main" count="290" uniqueCount="158">
  <si>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</si>
  <si>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</si>
  <si>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</si>
  <si>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</si>
  <si>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</si>
  <si>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</si>
  <si>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</si>
  <si>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</si>
  <si>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</si>
  <si>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</si>
  <si>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</si>
  <si>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</si>
  <si>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</si>
  <si>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</si>
  <si>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</si>
  <si>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</si>
  <si>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</si>
  <si>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</si>
  <si>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</si>
  <si>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</si>
  <si>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</si>
  <si>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</si>
  <si>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</si>
  <si>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</si>
  <si>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</si>
  <si>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09310000-5 - Електрична енергія</t>
  </si>
  <si>
    <t>32688148</t>
  </si>
  <si>
    <t>Закупівля без використання електронної системи</t>
  </si>
  <si>
    <t>завершено</t>
  </si>
  <si>
    <t>UAH</t>
  </si>
  <si>
    <t>09320000-8 - Пара, гаряча вода та пов’язана продукція</t>
  </si>
  <si>
    <t>050489</t>
  </si>
  <si>
    <t>закритий</t>
  </si>
  <si>
    <t>30190000-7 - Офісне устаткування та приладдя різне</t>
  </si>
  <si>
    <t>Спрощена/допорогова закупівля</t>
  </si>
  <si>
    <t>закупівля не відбулась</t>
  </si>
  <si>
    <t>ТОВАРИСТВО З ОБМЕЖЕНОЮ ВІДПОВІДАЛЬНІСТЮ "ДНІПРОВСЬКІ ЕНЕРГЕТИЧНІ ПОСЛУГИ"</t>
  </si>
  <si>
    <t>42082379</t>
  </si>
  <si>
    <t>Електрична енергія</t>
  </si>
  <si>
    <t>Переговорна процедура, скорочена</t>
  </si>
  <si>
    <t>00357-00</t>
  </si>
  <si>
    <t>КОМУНАЛЬНЕ ПІДПРИЄМСТВО "ТЕПЛОЕНЕРГО" ДНІПРОВСЬКОЇ МІСЬКОЇ РАДИ</t>
  </si>
  <si>
    <t>UA-2020-01-14-001287-c</t>
  </si>
  <si>
    <t>UA-2020-01-22-002694-a</t>
  </si>
  <si>
    <t>Теплова енергія</t>
  </si>
  <si>
    <t>UA-2020-05-18-002420-c</t>
  </si>
  <si>
    <t>Свідоцтва</t>
  </si>
  <si>
    <t>22820000-4 - Бланки</t>
  </si>
  <si>
    <t>ТЕНДІТНИК ОЛЬГА ПЕТРІВНА</t>
  </si>
  <si>
    <t>1982010026</t>
  </si>
  <si>
    <t>17/05</t>
  </si>
  <si>
    <t>UA-2020-06-16-008389-c</t>
  </si>
  <si>
    <t>Послуги з обробки даних, постачання, видачі та обслуговування кваліфікаційних сертифікатів відкритих ключів кваліфікованого електронного підпису-3шт. з постачанням та передачею у користування ПК "Варта"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</si>
  <si>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</si>
  <si>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</si>
  <si>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</si>
  <si>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02215963</t>
  </si>
  <si>
    <t>UA-2020-07-03-007226-a</t>
  </si>
  <si>
    <t>Послуги утилізації/видалення сміття та поводження зі сміттям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</si>
  <si>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</si>
  <si>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</si>
  <si>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</si>
  <si>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М/32/06/2020</t>
  </si>
  <si>
    <t>UA-2020-07-10-008575-c</t>
  </si>
  <si>
    <t xml:space="preserve">Послуги, пов`язані  з програмним забезпеченням/постачання пакетів програмного забезпечення для фінансового аналізу та бухгалтерського обліку  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</si>
  <si>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</si>
  <si>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</si>
  <si>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</si>
  <si>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07/14</t>
  </si>
  <si>
    <t>UA-2020-07-10-008592-c</t>
  </si>
  <si>
    <t xml:space="preserve">Дезінфекційні засоби </t>
  </si>
  <si>
    <t>24450000-3 - Агрохімічна продукція</t>
  </si>
  <si>
    <t>ТОВАРИСТВО З ОБМЕЖЕНОЮ ВІДПОВІДАЛЬНІСТЮ "ТОРГОВИЙ ДІМ "ПРОМТРЕЙД"</t>
  </si>
  <si>
    <t>43504395</t>
  </si>
  <si>
    <t>14/07</t>
  </si>
  <si>
    <t>UA-2020-07-20-005565-b</t>
  </si>
  <si>
    <t>Агрохімічна продукція/Дезінфекційні засоби для господарських потреб</t>
  </si>
  <si>
    <t>ФОП КУЛАК ЄВГЕН АНАТОЛІЙОВИЧ</t>
  </si>
  <si>
    <t>3158520110</t>
  </si>
  <si>
    <t>UA-2020-08-17-006275-a</t>
  </si>
  <si>
    <t>Термометр інфрачервоний , безконтактний</t>
  </si>
  <si>
    <t>38410000-2 - Лічильні прилади</t>
  </si>
  <si>
    <t>ТОВАРИСТВО З ОБМЕЖЕНОЮ ВІДПОВІДАЛЬНІСТЮ "МЕДТЕХНІКА ОРТО"</t>
  </si>
  <si>
    <t>40226798</t>
  </si>
  <si>
    <t>1708</t>
  </si>
  <si>
    <t>UA-2020-08-19-008998-a</t>
  </si>
  <si>
    <t>Рушники паперові</t>
  </si>
  <si>
    <t>33760000-5 - Туалетний папір, носові хустинки, рушники для рук і серветки</t>
  </si>
  <si>
    <t>БОГДАНОВА ОЛЕКСАНДРА ВСЕВОЛОДІВНА</t>
  </si>
  <si>
    <t>3330612427</t>
  </si>
  <si>
    <t>АВ-30/20</t>
  </si>
  <si>
    <t>UA-2020-09-18-006244-a</t>
  </si>
  <si>
    <t>Послуги постачання  примірника та пакетів оновлень (компонент) комп'ютерної програми " M.E.D.oc" Модуль"Звітність"</t>
  </si>
  <si>
    <t>72260000-5 - Послуги, пов’язані з програмним забезпеченням</t>
  </si>
  <si>
    <t>ЮРЧЕНКО ІРИНА ГРИГОРІВНА</t>
  </si>
  <si>
    <t>2633300327</t>
  </si>
  <si>
    <t>68</t>
  </si>
  <si>
    <t>UA-2020-09-24-010439-a</t>
  </si>
  <si>
    <t>Дезінфекційні засоби</t>
  </si>
  <si>
    <t>ЯХІМЕЦЬ РИММА ВІКТОРІВНА</t>
  </si>
  <si>
    <t>2549900587</t>
  </si>
  <si>
    <t>UA-2020-10-08-008320-a</t>
  </si>
  <si>
    <t>Мило-крем рідке 5л, антибактеріальне</t>
  </si>
  <si>
    <t>33710000-0 - Парфуми, засоби гігієни та презервативи</t>
  </si>
  <si>
    <t>ТОВАРИСТВО З ОБМЕЖЕНОЮ ВІДПОВІДАЛЬНІСТЮ ТОРГОВЕЛЬНО-ВИРОБНИЧА ГРУПА "КУНІЦА"</t>
  </si>
  <si>
    <t>19143995</t>
  </si>
  <si>
    <t>710</t>
  </si>
  <si>
    <t>UA-2020-10-08-008785-a</t>
  </si>
  <si>
    <t>204</t>
  </si>
  <si>
    <t>UA-2020-10-08-009555-a</t>
  </si>
  <si>
    <t>Акустична система(мікрофони та гучномовці)</t>
  </si>
  <si>
    <t>32340000-8 - Мікрофони та гучномовці</t>
  </si>
  <si>
    <t>БІЛЕЦЬКА ЮЛІЯ ВІКТОРІВНА</t>
  </si>
  <si>
    <t>3194020940</t>
  </si>
  <si>
    <t>1005</t>
  </si>
  <si>
    <t>UA-2020-10-23-011854-a</t>
  </si>
  <si>
    <t>Стіл-стійка адміністративний</t>
  </si>
  <si>
    <t>39150000-8 - Меблі та приспособи різні</t>
  </si>
  <si>
    <t>ТАРАСЕНКО  ІВАН ВОЛОДИМИРОВИЧ</t>
  </si>
  <si>
    <t>3112621317</t>
  </si>
  <si>
    <t>29723</t>
  </si>
  <si>
    <t>UA-2020-11-04-005400-c</t>
  </si>
  <si>
    <t>Дезінфекційне обладнання (настінна підставка для тримання дезінфікуючого засобу з ручним дозатором)</t>
  </si>
  <si>
    <t>39330000-4 - Дезінфекційне обладнання</t>
  </si>
  <si>
    <t>КУДРА ВЯЧЕСЛАВ ВІТАЛІЙОВИЧ</t>
  </si>
  <si>
    <t>2622311251</t>
  </si>
  <si>
    <t>0311</t>
  </si>
  <si>
    <t>UA-2020-11-17-011047-c</t>
  </si>
  <si>
    <t>Навчання та перевірка знань працівників з питань Правил пожежної безпеки України, Охорони праці,правил Правил технічної експлуатації електроустановок споживачів (ПТЕЕ) та правил безпечної експлуатації електроустановок споживачів(ПБЕЕ) ,Правила пожежної безпеки та (ППБ) з видачею посвідчення встановленого зразка</t>
  </si>
  <si>
    <t>80550000-4 - Послуги з професійної підготовки у сфері безпеки</t>
  </si>
  <si>
    <t>ТОВАРИСТВО З ОБМЕЖЕНОЮ ВІДПОВІДАЛЬНІСТЮ "УК СПЕКТР"</t>
  </si>
  <si>
    <t>35681456</t>
  </si>
  <si>
    <t>2669</t>
  </si>
  <si>
    <t>UA-2020-11-17-012084-c</t>
  </si>
  <si>
    <t>Музичні інструменти</t>
  </si>
  <si>
    <t>37310000-4 - Музичні інструменти</t>
  </si>
  <si>
    <t>ПОПОВ ДМИТРО ВОЛОДИМИРОВИЧ</t>
  </si>
  <si>
    <t>2426300495</t>
  </si>
  <si>
    <t>1311201</t>
  </si>
  <si>
    <t>UA-2020-11-17-012105-c</t>
  </si>
  <si>
    <t>Туалетний папір</t>
  </si>
  <si>
    <t>АВ-62/20</t>
  </si>
  <si>
    <t>UA-2020-11-17-012136-c</t>
  </si>
  <si>
    <t>Офісне устаткування та приладдя різне</t>
  </si>
  <si>
    <t>АВ-63/20</t>
  </si>
  <si>
    <t>UA-2020-11-25-008676-c</t>
  </si>
  <si>
    <t>Технічне обслуговування і ремонт офісної техніки/заправка картриджів принтерів, БФП</t>
  </si>
  <si>
    <t>50310000-1 - Технічне обслуговування і ремонт офісної техніки</t>
  </si>
  <si>
    <t>ОРЛЯНСЬКИЙ СЕРГІЙ АНТОНОВИЧ</t>
  </si>
  <si>
    <t>2145700677</t>
  </si>
  <si>
    <t>333</t>
  </si>
  <si>
    <t>UA-2020-11-27-008441-b</t>
  </si>
  <si>
    <t>Свідоцтво</t>
  </si>
  <si>
    <t>249</t>
  </si>
  <si>
    <t>UA-2020-12-15-016321-c</t>
  </si>
  <si>
    <t>UA-2020-12-24-017828-c</t>
  </si>
  <si>
    <t>Звіт про закупівлі за 2020рік по МКЗК "Дніпровська дитяча музична школа№14"</t>
  </si>
  <si>
    <t xml:space="preserve">49128,м.Дніпро, вул. Велика Діївська,40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</si>
</sst>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9"/>
  <sheetViews>
    <sheetView tabSelected="1" zoomScalePageLayoutView="0" workbookViewId="0" topLeftCell="R1">
      <pane ySplit="4" topLeftCell="A5" activePane="bottomLeft" state="frozen"/>
      <selection pane="topLeft" activeCell="A1" sqref="A1"/>
      <selection pane="bottomLeft" activeCell="T5" sqref="T5:T29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7" width="20.00390625" style="0" customWidth="1"/>
    <col min="8" max="9" width="10.00390625" style="0" customWidth="1"/>
    <col min="10" max="13" width="25.00390625" style="0" customWidth="1"/>
    <col min="14" max="14" width="45.00390625" style="0" customWidth="1"/>
    <col min="15" max="15" width="25.00390625" style="0" customWidth="1"/>
    <col min="16" max="16" width="15.00390625" style="0" customWidth="1"/>
    <col min="17" max="17" width="45.00390625" style="0" customWidth="1"/>
    <col min="18" max="18" width="20.00390625" style="0" customWidth="1"/>
    <col min="19" max="19" width="30.00390625" style="0" customWidth="1"/>
    <col min="20" max="22" width="20.00390625" style="0" customWidth="1"/>
    <col min="23" max="23" width="25.00390625" style="0" customWidth="1"/>
    <col min="24" max="24" width="10.00390625" style="0" customWidth="1"/>
    <col min="25" max="25" width="20.00390625" style="0" customWidth="1"/>
  </cols>
  <sheetData>
    <row r="1" spans="1:2" ht="12.75">
      <c r="A1" s="1"/>
      <c r="B1" t="s">
        <v>156</v>
      </c>
    </row>
    <row r="2" spans="1:3" ht="38.25" customHeight="1">
      <c r="A2" s="2"/>
      <c r="B2" s="11" t="s">
        <v>157</v>
      </c>
      <c r="C2" s="11"/>
    </row>
    <row r="4" spans="1:25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ht="38.25">
      <c r="A5" s="4">
        <v>1</v>
      </c>
      <c r="B5" s="5" t="s">
        <v>42</v>
      </c>
      <c r="C5" s="6" t="s">
        <v>38</v>
      </c>
      <c r="D5" s="5" t="s">
        <v>25</v>
      </c>
      <c r="E5" s="5" t="s">
        <v>27</v>
      </c>
      <c r="F5" s="7">
        <v>43844</v>
      </c>
      <c r="G5" s="7">
        <v>43844</v>
      </c>
      <c r="H5" s="4">
        <v>1</v>
      </c>
      <c r="I5" s="8">
        <v>3921</v>
      </c>
      <c r="J5" s="8">
        <v>10035.76</v>
      </c>
      <c r="K5" s="8">
        <v>2.5594899260392756</v>
      </c>
      <c r="L5" s="8">
        <v>10035.76</v>
      </c>
      <c r="M5" s="8">
        <v>2.5594899260392756</v>
      </c>
      <c r="N5" s="9" t="s">
        <v>36</v>
      </c>
      <c r="O5" s="8">
        <v>0</v>
      </c>
      <c r="P5" s="8">
        <v>0</v>
      </c>
      <c r="Q5" s="5" t="s">
        <v>36</v>
      </c>
      <c r="R5" s="5" t="s">
        <v>37</v>
      </c>
      <c r="S5" s="10" t="str">
        <f>HYPERLINK("https://my.zakupki.prom.ua/cabinet/purchases/state_purchase/view/14475038")</f>
        <v>https://my.zakupki.prom.ua/cabinet/purchases/state_purchase/view/14475038</v>
      </c>
      <c r="T5" s="12" t="s">
        <v>28</v>
      </c>
      <c r="U5" s="5"/>
      <c r="V5" s="5" t="s">
        <v>40</v>
      </c>
      <c r="W5" s="8">
        <v>10035.76</v>
      </c>
      <c r="X5" s="5" t="s">
        <v>29</v>
      </c>
      <c r="Y5" s="5" t="s">
        <v>32</v>
      </c>
    </row>
    <row r="6" spans="1:25" ht="38.25">
      <c r="A6" s="4">
        <v>2</v>
      </c>
      <c r="B6" s="5" t="s">
        <v>43</v>
      </c>
      <c r="C6" s="6" t="s">
        <v>44</v>
      </c>
      <c r="D6" s="5" t="s">
        <v>30</v>
      </c>
      <c r="E6" s="5" t="s">
        <v>39</v>
      </c>
      <c r="F6" s="7">
        <v>43852</v>
      </c>
      <c r="G6" s="7">
        <v>43861</v>
      </c>
      <c r="H6" s="4">
        <v>1</v>
      </c>
      <c r="I6" s="8">
        <v>21.474</v>
      </c>
      <c r="J6" s="8">
        <v>34627</v>
      </c>
      <c r="K6" s="8">
        <v>1612.50814938996</v>
      </c>
      <c r="L6" s="8">
        <v>34627</v>
      </c>
      <c r="M6" s="8">
        <v>1612.50814938996</v>
      </c>
      <c r="N6" s="9" t="s">
        <v>41</v>
      </c>
      <c r="O6" s="8">
        <v>0</v>
      </c>
      <c r="P6" s="8">
        <v>0</v>
      </c>
      <c r="Q6" s="5" t="s">
        <v>41</v>
      </c>
      <c r="R6" s="5" t="s">
        <v>26</v>
      </c>
      <c r="S6" s="10" t="str">
        <f>HYPERLINK("https://my.zakupki.prom.ua/cabinet/purchases/state_purchase/view/14716303")</f>
        <v>https://my.zakupki.prom.ua/cabinet/purchases/state_purchase/view/14716303</v>
      </c>
      <c r="T6" s="12" t="s">
        <v>28</v>
      </c>
      <c r="U6" s="5"/>
      <c r="V6" s="5" t="s">
        <v>31</v>
      </c>
      <c r="W6" s="8">
        <v>34627</v>
      </c>
      <c r="X6" s="5" t="s">
        <v>29</v>
      </c>
      <c r="Y6" s="5" t="s">
        <v>32</v>
      </c>
    </row>
    <row r="7" spans="1:25" ht="38.25">
      <c r="A7" s="4">
        <v>3</v>
      </c>
      <c r="B7" s="5" t="s">
        <v>45</v>
      </c>
      <c r="C7" s="6" t="s">
        <v>46</v>
      </c>
      <c r="D7" s="5" t="s">
        <v>47</v>
      </c>
      <c r="E7" s="5" t="s">
        <v>27</v>
      </c>
      <c r="F7" s="7">
        <v>43969</v>
      </c>
      <c r="G7" s="7">
        <v>43969</v>
      </c>
      <c r="H7" s="4">
        <v>1</v>
      </c>
      <c r="I7" s="8">
        <v>36</v>
      </c>
      <c r="J7" s="8">
        <v>1076.4</v>
      </c>
      <c r="K7" s="8">
        <v>29.9</v>
      </c>
      <c r="L7" s="8">
        <v>1076.4</v>
      </c>
      <c r="M7" s="8">
        <v>29.9</v>
      </c>
      <c r="N7" s="9" t="s">
        <v>48</v>
      </c>
      <c r="O7" s="8">
        <v>0</v>
      </c>
      <c r="P7" s="8">
        <v>0</v>
      </c>
      <c r="Q7" s="5" t="s">
        <v>48</v>
      </c>
      <c r="R7" s="5" t="s">
        <v>49</v>
      </c>
      <c r="S7" s="10" t="str">
        <f>HYPERLINK("https://my.zakupki.prom.ua/cabinet/purchases/state_purchase/view/16715133")</f>
        <v>https://my.zakupki.prom.ua/cabinet/purchases/state_purchase/view/16715133</v>
      </c>
      <c r="T7" s="12" t="s">
        <v>28</v>
      </c>
      <c r="U7" s="5"/>
      <c r="V7" s="5" t="s">
        <v>50</v>
      </c>
      <c r="W7" s="8">
        <v>1076.4</v>
      </c>
      <c r="X7" s="5" t="s">
        <v>29</v>
      </c>
      <c r="Y7" s="5" t="s">
        <v>32</v>
      </c>
    </row>
    <row r="8" spans="1:25" ht="63.75">
      <c r="A8" s="4">
        <v>4</v>
      </c>
      <c r="B8" s="5" t="s">
        <v>51</v>
      </c>
      <c r="C8" s="6" t="s">
        <v>52</v>
      </c>
      <c r="D8" s="5" t="s">
        <v>53</v>
      </c>
      <c r="E8" s="5" t="s">
        <v>27</v>
      </c>
      <c r="F8" s="7">
        <v>43998</v>
      </c>
      <c r="G8" s="7">
        <v>43998</v>
      </c>
      <c r="H8" s="4">
        <v>1</v>
      </c>
      <c r="I8" s="8">
        <v>3</v>
      </c>
      <c r="J8" s="8">
        <v>498</v>
      </c>
      <c r="K8" s="8">
        <v>166</v>
      </c>
      <c r="L8" s="8">
        <v>498</v>
      </c>
      <c r="M8" s="8">
        <v>166</v>
      </c>
      <c r="N8" s="9" t="s">
        <v>54</v>
      </c>
      <c r="O8" s="8">
        <v>0</v>
      </c>
      <c r="P8" s="8">
        <v>0</v>
      </c>
      <c r="Q8" s="5" t="s">
        <v>54</v>
      </c>
      <c r="R8" s="5" t="s">
        <v>55</v>
      </c>
      <c r="S8" s="10" t="str">
        <f>HYPERLINK("https://my.zakupki.prom.ua/cabinet/purchases/state_purchase/view/17286055")</f>
        <v>https://my.zakupki.prom.ua/cabinet/purchases/state_purchase/view/17286055</v>
      </c>
      <c r="T8" s="12" t="s">
        <v>28</v>
      </c>
      <c r="U8" s="5"/>
      <c r="V8" s="5" t="s">
        <v>56</v>
      </c>
      <c r="W8" s="8">
        <v>498</v>
      </c>
      <c r="X8" s="5" t="s">
        <v>29</v>
      </c>
      <c r="Y8" s="5" t="s">
        <v>32</v>
      </c>
    </row>
    <row r="9" spans="1:25" ht="38.25">
      <c r="A9" s="4">
        <v>5</v>
      </c>
      <c r="B9" s="5" t="s">
        <v>57</v>
      </c>
      <c r="C9" s="6" t="s">
        <v>58</v>
      </c>
      <c r="D9" s="5" t="s">
        <v>59</v>
      </c>
      <c r="E9" s="5" t="s">
        <v>27</v>
      </c>
      <c r="F9" s="7">
        <v>44015</v>
      </c>
      <c r="G9" s="7">
        <v>44015</v>
      </c>
      <c r="H9" s="4">
        <v>1</v>
      </c>
      <c r="I9" s="8">
        <v>24.64</v>
      </c>
      <c r="J9" s="8">
        <v>3176.84</v>
      </c>
      <c r="K9" s="8">
        <v>128.93019480519482</v>
      </c>
      <c r="L9" s="8">
        <v>3176.84</v>
      </c>
      <c r="M9" s="8">
        <v>128.93019480519482</v>
      </c>
      <c r="N9" s="9" t="s">
        <v>60</v>
      </c>
      <c r="O9" s="8">
        <v>0</v>
      </c>
      <c r="P9" s="8">
        <v>0</v>
      </c>
      <c r="Q9" s="5" t="s">
        <v>60</v>
      </c>
      <c r="R9" s="5" t="s">
        <v>61</v>
      </c>
      <c r="S9" s="10" t="str">
        <f>HYPERLINK("https://my.zakupki.prom.ua/cabinet/purchases/state_purchase/view/17652659")</f>
        <v>https://my.zakupki.prom.ua/cabinet/purchases/state_purchase/view/17652659</v>
      </c>
      <c r="T9" s="12" t="s">
        <v>28</v>
      </c>
      <c r="U9" s="5"/>
      <c r="V9" s="5" t="s">
        <v>62</v>
      </c>
      <c r="W9" s="8">
        <v>3176.84</v>
      </c>
      <c r="X9" s="5" t="s">
        <v>29</v>
      </c>
      <c r="Y9" s="5" t="s">
        <v>32</v>
      </c>
    </row>
    <row r="10" spans="1:25" ht="51">
      <c r="A10" s="4">
        <v>6</v>
      </c>
      <c r="B10" s="5" t="s">
        <v>63</v>
      </c>
      <c r="C10" s="6" t="s">
        <v>64</v>
      </c>
      <c r="D10" s="5" t="s">
        <v>65</v>
      </c>
      <c r="E10" s="5" t="s">
        <v>27</v>
      </c>
      <c r="F10" s="7">
        <v>44022</v>
      </c>
      <c r="G10" s="7">
        <v>44022</v>
      </c>
      <c r="H10" s="4">
        <v>1</v>
      </c>
      <c r="I10" s="8">
        <v>2</v>
      </c>
      <c r="J10" s="8">
        <v>12840</v>
      </c>
      <c r="K10" s="8">
        <v>6420</v>
      </c>
      <c r="L10" s="8">
        <v>12840</v>
      </c>
      <c r="M10" s="8">
        <v>6420</v>
      </c>
      <c r="N10" s="9" t="s">
        <v>66</v>
      </c>
      <c r="O10" s="8">
        <v>0</v>
      </c>
      <c r="P10" s="8">
        <v>0</v>
      </c>
      <c r="Q10" s="5" t="s">
        <v>66</v>
      </c>
      <c r="R10" s="5" t="s">
        <v>67</v>
      </c>
      <c r="S10" s="10" t="str">
        <f>HYPERLINK("https://my.zakupki.prom.ua/cabinet/purchases/state_purchase/view/17813290")</f>
        <v>https://my.zakupki.prom.ua/cabinet/purchases/state_purchase/view/17813290</v>
      </c>
      <c r="T10" s="12" t="s">
        <v>28</v>
      </c>
      <c r="U10" s="5"/>
      <c r="V10" s="5" t="s">
        <v>68</v>
      </c>
      <c r="W10" s="8">
        <v>12840</v>
      </c>
      <c r="X10" s="5" t="s">
        <v>29</v>
      </c>
      <c r="Y10" s="5" t="s">
        <v>32</v>
      </c>
    </row>
    <row r="11" spans="1:25" ht="38.25">
      <c r="A11" s="4">
        <v>7</v>
      </c>
      <c r="B11" s="5" t="s">
        <v>69</v>
      </c>
      <c r="C11" s="6" t="s">
        <v>70</v>
      </c>
      <c r="D11" s="5" t="s">
        <v>71</v>
      </c>
      <c r="E11" s="5" t="s">
        <v>27</v>
      </c>
      <c r="F11" s="7">
        <v>44022</v>
      </c>
      <c r="G11" s="7">
        <v>44022</v>
      </c>
      <c r="H11" s="4">
        <v>1</v>
      </c>
      <c r="I11" s="8">
        <v>27</v>
      </c>
      <c r="J11" s="8">
        <v>7450</v>
      </c>
      <c r="K11" s="8">
        <v>275.9259259259259</v>
      </c>
      <c r="L11" s="8">
        <v>7450</v>
      </c>
      <c r="M11" s="8">
        <v>275.9259259259259</v>
      </c>
      <c r="N11" s="9" t="s">
        <v>72</v>
      </c>
      <c r="O11" s="8">
        <v>0</v>
      </c>
      <c r="P11" s="8">
        <v>0</v>
      </c>
      <c r="Q11" s="5" t="s">
        <v>72</v>
      </c>
      <c r="R11" s="5" t="s">
        <v>73</v>
      </c>
      <c r="S11" s="10" t="str">
        <f>HYPERLINK("https://my.zakupki.prom.ua/cabinet/purchases/state_purchase/view/17813346")</f>
        <v>https://my.zakupki.prom.ua/cabinet/purchases/state_purchase/view/17813346</v>
      </c>
      <c r="T11" s="12" t="s">
        <v>28</v>
      </c>
      <c r="U11" s="5"/>
      <c r="V11" s="5" t="s">
        <v>74</v>
      </c>
      <c r="W11" s="8">
        <v>7450</v>
      </c>
      <c r="X11" s="5" t="s">
        <v>29</v>
      </c>
      <c r="Y11" s="5" t="s">
        <v>32</v>
      </c>
    </row>
    <row r="12" spans="1:25" ht="38.25">
      <c r="A12" s="4">
        <v>8</v>
      </c>
      <c r="B12" s="5" t="s">
        <v>75</v>
      </c>
      <c r="C12" s="6" t="s">
        <v>76</v>
      </c>
      <c r="D12" s="5" t="s">
        <v>71</v>
      </c>
      <c r="E12" s="5" t="s">
        <v>27</v>
      </c>
      <c r="F12" s="7">
        <v>44032</v>
      </c>
      <c r="G12" s="7">
        <v>44032</v>
      </c>
      <c r="H12" s="4">
        <v>1</v>
      </c>
      <c r="I12" s="8">
        <v>27</v>
      </c>
      <c r="J12" s="8">
        <v>7450</v>
      </c>
      <c r="K12" s="8">
        <v>275.9259259259259</v>
      </c>
      <c r="L12" s="8">
        <v>7450</v>
      </c>
      <c r="M12" s="8">
        <v>275.9259259259259</v>
      </c>
      <c r="N12" s="9" t="s">
        <v>77</v>
      </c>
      <c r="O12" s="8">
        <v>0</v>
      </c>
      <c r="P12" s="8">
        <v>0</v>
      </c>
      <c r="Q12" s="5" t="s">
        <v>77</v>
      </c>
      <c r="R12" s="5" t="s">
        <v>78</v>
      </c>
      <c r="S12" s="10" t="str">
        <f>HYPERLINK("https://my.zakupki.prom.ua/cabinet/purchases/state_purchase/view/17985368")</f>
        <v>https://my.zakupki.prom.ua/cabinet/purchases/state_purchase/view/17985368</v>
      </c>
      <c r="T12" s="12" t="s">
        <v>28</v>
      </c>
      <c r="U12" s="5"/>
      <c r="V12" s="5" t="s">
        <v>74</v>
      </c>
      <c r="W12" s="8">
        <v>7450</v>
      </c>
      <c r="X12" s="5" t="s">
        <v>29</v>
      </c>
      <c r="Y12" s="5" t="s">
        <v>32</v>
      </c>
    </row>
    <row r="13" spans="1:25" ht="38.25">
      <c r="A13" s="4">
        <v>9</v>
      </c>
      <c r="B13" s="5" t="s">
        <v>79</v>
      </c>
      <c r="C13" s="6" t="s">
        <v>80</v>
      </c>
      <c r="D13" s="5" t="s">
        <v>81</v>
      </c>
      <c r="E13" s="5" t="s">
        <v>27</v>
      </c>
      <c r="F13" s="7">
        <v>44060</v>
      </c>
      <c r="G13" s="7">
        <v>44060</v>
      </c>
      <c r="H13" s="4">
        <v>1</v>
      </c>
      <c r="I13" s="8">
        <v>1</v>
      </c>
      <c r="J13" s="8">
        <v>1600</v>
      </c>
      <c r="K13" s="8">
        <v>1600</v>
      </c>
      <c r="L13" s="8">
        <v>1600</v>
      </c>
      <c r="M13" s="8">
        <v>1600</v>
      </c>
      <c r="N13" s="9" t="s">
        <v>82</v>
      </c>
      <c r="O13" s="8">
        <v>0</v>
      </c>
      <c r="P13" s="8">
        <v>0</v>
      </c>
      <c r="Q13" s="5" t="s">
        <v>82</v>
      </c>
      <c r="R13" s="5" t="s">
        <v>83</v>
      </c>
      <c r="S13" s="10" t="str">
        <f>HYPERLINK("https://my.zakupki.prom.ua/cabinet/purchases/state_purchase/view/18597219")</f>
        <v>https://my.zakupki.prom.ua/cabinet/purchases/state_purchase/view/18597219</v>
      </c>
      <c r="T13" s="12" t="s">
        <v>28</v>
      </c>
      <c r="U13" s="5"/>
      <c r="V13" s="5" t="s">
        <v>84</v>
      </c>
      <c r="W13" s="8">
        <v>1600</v>
      </c>
      <c r="X13" s="5" t="s">
        <v>29</v>
      </c>
      <c r="Y13" s="5" t="s">
        <v>32</v>
      </c>
    </row>
    <row r="14" spans="1:25" ht="38.25">
      <c r="A14" s="4">
        <v>10</v>
      </c>
      <c r="B14" s="5" t="s">
        <v>85</v>
      </c>
      <c r="C14" s="6" t="s">
        <v>86</v>
      </c>
      <c r="D14" s="5" t="s">
        <v>87</v>
      </c>
      <c r="E14" s="5" t="s">
        <v>27</v>
      </c>
      <c r="F14" s="7">
        <v>44062</v>
      </c>
      <c r="G14" s="7">
        <v>44062</v>
      </c>
      <c r="H14" s="4">
        <v>1</v>
      </c>
      <c r="I14" s="8">
        <v>29</v>
      </c>
      <c r="J14" s="8">
        <v>838.97</v>
      </c>
      <c r="K14" s="8">
        <v>28.93</v>
      </c>
      <c r="L14" s="8">
        <v>838.97</v>
      </c>
      <c r="M14" s="8">
        <v>28.93</v>
      </c>
      <c r="N14" s="9" t="s">
        <v>88</v>
      </c>
      <c r="O14" s="8">
        <v>0</v>
      </c>
      <c r="P14" s="8">
        <v>0</v>
      </c>
      <c r="Q14" s="5" t="s">
        <v>88</v>
      </c>
      <c r="R14" s="5" t="s">
        <v>89</v>
      </c>
      <c r="S14" s="10" t="str">
        <f>HYPERLINK("https://my.zakupki.prom.ua/cabinet/purchases/state_purchase/view/18673318")</f>
        <v>https://my.zakupki.prom.ua/cabinet/purchases/state_purchase/view/18673318</v>
      </c>
      <c r="T14" s="12" t="s">
        <v>28</v>
      </c>
      <c r="U14" s="5"/>
      <c r="V14" s="5" t="s">
        <v>90</v>
      </c>
      <c r="W14" s="8">
        <v>838.97</v>
      </c>
      <c r="X14" s="5" t="s">
        <v>29</v>
      </c>
      <c r="Y14" s="5" t="s">
        <v>32</v>
      </c>
    </row>
    <row r="15" spans="1:25" ht="38.25">
      <c r="A15" s="4">
        <v>11</v>
      </c>
      <c r="B15" s="5" t="s">
        <v>91</v>
      </c>
      <c r="C15" s="6" t="s">
        <v>92</v>
      </c>
      <c r="D15" s="5" t="s">
        <v>93</v>
      </c>
      <c r="E15" s="5" t="s">
        <v>27</v>
      </c>
      <c r="F15" s="7">
        <v>44092</v>
      </c>
      <c r="G15" s="7">
        <v>44092</v>
      </c>
      <c r="H15" s="4">
        <v>1</v>
      </c>
      <c r="I15" s="8">
        <v>1</v>
      </c>
      <c r="J15" s="8">
        <v>1700</v>
      </c>
      <c r="K15" s="8">
        <v>1700</v>
      </c>
      <c r="L15" s="8">
        <v>1700</v>
      </c>
      <c r="M15" s="8">
        <v>1700</v>
      </c>
      <c r="N15" s="9" t="s">
        <v>94</v>
      </c>
      <c r="O15" s="8">
        <v>0</v>
      </c>
      <c r="P15" s="8">
        <v>0</v>
      </c>
      <c r="Q15" s="5" t="s">
        <v>94</v>
      </c>
      <c r="R15" s="5" t="s">
        <v>95</v>
      </c>
      <c r="S15" s="10" t="str">
        <f>HYPERLINK("https://my.zakupki.prom.ua/cabinet/purchases/state_purchase/view/19406410")</f>
        <v>https://my.zakupki.prom.ua/cabinet/purchases/state_purchase/view/19406410</v>
      </c>
      <c r="T15" s="12" t="s">
        <v>28</v>
      </c>
      <c r="U15" s="5"/>
      <c r="V15" s="5" t="s">
        <v>96</v>
      </c>
      <c r="W15" s="8">
        <v>1700</v>
      </c>
      <c r="X15" s="5" t="s">
        <v>29</v>
      </c>
      <c r="Y15" s="5" t="s">
        <v>32</v>
      </c>
    </row>
    <row r="16" spans="1:25" ht="38.25">
      <c r="A16" s="4">
        <v>12</v>
      </c>
      <c r="B16" s="5" t="s">
        <v>97</v>
      </c>
      <c r="C16" s="6" t="s">
        <v>98</v>
      </c>
      <c r="D16" s="5" t="s">
        <v>71</v>
      </c>
      <c r="E16" s="5" t="s">
        <v>27</v>
      </c>
      <c r="F16" s="7">
        <v>44098</v>
      </c>
      <c r="G16" s="7">
        <v>44098</v>
      </c>
      <c r="H16" s="4">
        <v>1</v>
      </c>
      <c r="I16" s="8">
        <v>26</v>
      </c>
      <c r="J16" s="8">
        <v>7332</v>
      </c>
      <c r="K16" s="8">
        <v>282</v>
      </c>
      <c r="L16" s="8">
        <v>7332</v>
      </c>
      <c r="M16" s="8">
        <v>282</v>
      </c>
      <c r="N16" s="9" t="s">
        <v>99</v>
      </c>
      <c r="O16" s="8">
        <v>0</v>
      </c>
      <c r="P16" s="8">
        <v>0</v>
      </c>
      <c r="Q16" s="5" t="s">
        <v>99</v>
      </c>
      <c r="R16" s="5" t="s">
        <v>100</v>
      </c>
      <c r="S16" s="10" t="str">
        <f>HYPERLINK("https://my.zakupki.prom.ua/cabinet/purchases/state_purchase/view/19580242")</f>
        <v>https://my.zakupki.prom.ua/cabinet/purchases/state_purchase/view/19580242</v>
      </c>
      <c r="T16" s="12" t="s">
        <v>28</v>
      </c>
      <c r="U16" s="5"/>
      <c r="V16" s="5" t="s">
        <v>74</v>
      </c>
      <c r="W16" s="8">
        <v>7332</v>
      </c>
      <c r="X16" s="5" t="s">
        <v>29</v>
      </c>
      <c r="Y16" s="5" t="s">
        <v>32</v>
      </c>
    </row>
    <row r="17" spans="1:25" ht="38.25">
      <c r="A17" s="4">
        <v>13</v>
      </c>
      <c r="B17" s="5" t="s">
        <v>101</v>
      </c>
      <c r="C17" s="6" t="s">
        <v>102</v>
      </c>
      <c r="D17" s="5" t="s">
        <v>103</v>
      </c>
      <c r="E17" s="5" t="s">
        <v>27</v>
      </c>
      <c r="F17" s="7">
        <v>44112</v>
      </c>
      <c r="G17" s="7">
        <v>44112</v>
      </c>
      <c r="H17" s="4">
        <v>1</v>
      </c>
      <c r="I17" s="8">
        <v>5</v>
      </c>
      <c r="J17" s="8">
        <v>398.7</v>
      </c>
      <c r="K17" s="8">
        <v>79.74</v>
      </c>
      <c r="L17" s="8">
        <v>398.7</v>
      </c>
      <c r="M17" s="8">
        <v>79.74</v>
      </c>
      <c r="N17" s="9" t="s">
        <v>104</v>
      </c>
      <c r="O17" s="8">
        <v>0</v>
      </c>
      <c r="P17" s="8">
        <v>0</v>
      </c>
      <c r="Q17" s="5" t="s">
        <v>104</v>
      </c>
      <c r="R17" s="5" t="s">
        <v>105</v>
      </c>
      <c r="S17" s="10" t="str">
        <f>HYPERLINK("https://my.zakupki.prom.ua/cabinet/purchases/state_purchase/view/19954654")</f>
        <v>https://my.zakupki.prom.ua/cabinet/purchases/state_purchase/view/19954654</v>
      </c>
      <c r="T17" s="12" t="s">
        <v>28</v>
      </c>
      <c r="U17" s="5"/>
      <c r="V17" s="5" t="s">
        <v>106</v>
      </c>
      <c r="W17" s="8">
        <v>398.7</v>
      </c>
      <c r="X17" s="5" t="s">
        <v>29</v>
      </c>
      <c r="Y17" s="5" t="s">
        <v>32</v>
      </c>
    </row>
    <row r="18" spans="1:25" ht="38.25">
      <c r="A18" s="4">
        <v>14</v>
      </c>
      <c r="B18" s="5" t="s">
        <v>107</v>
      </c>
      <c r="C18" s="6" t="s">
        <v>86</v>
      </c>
      <c r="D18" s="5" t="s">
        <v>87</v>
      </c>
      <c r="E18" s="5" t="s">
        <v>27</v>
      </c>
      <c r="F18" s="7">
        <v>44112</v>
      </c>
      <c r="G18" s="7">
        <v>44112</v>
      </c>
      <c r="H18" s="4">
        <v>1</v>
      </c>
      <c r="I18" s="8">
        <v>19</v>
      </c>
      <c r="J18" s="8">
        <v>326.04</v>
      </c>
      <c r="K18" s="8">
        <v>17.16</v>
      </c>
      <c r="L18" s="8">
        <v>326.04</v>
      </c>
      <c r="M18" s="8">
        <v>17.16</v>
      </c>
      <c r="N18" s="9" t="s">
        <v>104</v>
      </c>
      <c r="O18" s="8">
        <v>0</v>
      </c>
      <c r="P18" s="8">
        <v>0</v>
      </c>
      <c r="Q18" s="5" t="s">
        <v>104</v>
      </c>
      <c r="R18" s="5" t="s">
        <v>105</v>
      </c>
      <c r="S18" s="10" t="str">
        <f>HYPERLINK("https://my.zakupki.prom.ua/cabinet/purchases/state_purchase/view/19956359")</f>
        <v>https://my.zakupki.prom.ua/cabinet/purchases/state_purchase/view/19956359</v>
      </c>
      <c r="T18" s="12" t="s">
        <v>28</v>
      </c>
      <c r="U18" s="5"/>
      <c r="V18" s="5" t="s">
        <v>108</v>
      </c>
      <c r="W18" s="8">
        <v>326.04</v>
      </c>
      <c r="X18" s="5" t="s">
        <v>29</v>
      </c>
      <c r="Y18" s="5" t="s">
        <v>32</v>
      </c>
    </row>
    <row r="19" spans="1:25" ht="38.25">
      <c r="A19" s="4">
        <v>15</v>
      </c>
      <c r="B19" s="5" t="s">
        <v>109</v>
      </c>
      <c r="C19" s="6" t="s">
        <v>110</v>
      </c>
      <c r="D19" s="5" t="s">
        <v>111</v>
      </c>
      <c r="E19" s="5" t="s">
        <v>27</v>
      </c>
      <c r="F19" s="7">
        <v>44112</v>
      </c>
      <c r="G19" s="7">
        <v>44112</v>
      </c>
      <c r="H19" s="4">
        <v>1</v>
      </c>
      <c r="I19" s="8">
        <v>1</v>
      </c>
      <c r="J19" s="8">
        <v>10000</v>
      </c>
      <c r="K19" s="8">
        <v>10000</v>
      </c>
      <c r="L19" s="8">
        <v>10000</v>
      </c>
      <c r="M19" s="8">
        <v>10000</v>
      </c>
      <c r="N19" s="9" t="s">
        <v>112</v>
      </c>
      <c r="O19" s="8">
        <v>0</v>
      </c>
      <c r="P19" s="8">
        <v>0</v>
      </c>
      <c r="Q19" s="5" t="s">
        <v>112</v>
      </c>
      <c r="R19" s="5" t="s">
        <v>113</v>
      </c>
      <c r="S19" s="10" t="str">
        <f>HYPERLINK("https://my.zakupki.prom.ua/cabinet/purchases/state_purchase/view/19959182")</f>
        <v>https://my.zakupki.prom.ua/cabinet/purchases/state_purchase/view/19959182</v>
      </c>
      <c r="T19" s="12" t="s">
        <v>28</v>
      </c>
      <c r="U19" s="5"/>
      <c r="V19" s="5" t="s">
        <v>114</v>
      </c>
      <c r="W19" s="8">
        <v>10000</v>
      </c>
      <c r="X19" s="5" t="s">
        <v>29</v>
      </c>
      <c r="Y19" s="5" t="s">
        <v>32</v>
      </c>
    </row>
    <row r="20" spans="1:25" ht="38.25">
      <c r="A20" s="4">
        <v>16</v>
      </c>
      <c r="B20" s="5" t="s">
        <v>115</v>
      </c>
      <c r="C20" s="6" t="s">
        <v>116</v>
      </c>
      <c r="D20" s="5" t="s">
        <v>117</v>
      </c>
      <c r="E20" s="5" t="s">
        <v>27</v>
      </c>
      <c r="F20" s="7">
        <v>44127</v>
      </c>
      <c r="G20" s="7">
        <v>44127</v>
      </c>
      <c r="H20" s="4">
        <v>1</v>
      </c>
      <c r="I20" s="8">
        <v>1</v>
      </c>
      <c r="J20" s="8">
        <v>8250</v>
      </c>
      <c r="K20" s="8">
        <v>8250</v>
      </c>
      <c r="L20" s="8">
        <v>8250</v>
      </c>
      <c r="M20" s="8">
        <v>8250</v>
      </c>
      <c r="N20" s="9" t="s">
        <v>118</v>
      </c>
      <c r="O20" s="8">
        <v>0</v>
      </c>
      <c r="P20" s="8">
        <v>0</v>
      </c>
      <c r="Q20" s="5" t="s">
        <v>118</v>
      </c>
      <c r="R20" s="5" t="s">
        <v>119</v>
      </c>
      <c r="S20" s="10" t="str">
        <f>HYPERLINK("https://my.zakupki.prom.ua/cabinet/purchases/state_purchase/view/20439415")</f>
        <v>https://my.zakupki.prom.ua/cabinet/purchases/state_purchase/view/20439415</v>
      </c>
      <c r="T20" s="12" t="s">
        <v>28</v>
      </c>
      <c r="U20" s="5"/>
      <c r="V20" s="5" t="s">
        <v>120</v>
      </c>
      <c r="W20" s="8">
        <v>8250</v>
      </c>
      <c r="X20" s="5" t="s">
        <v>29</v>
      </c>
      <c r="Y20" s="5" t="s">
        <v>32</v>
      </c>
    </row>
    <row r="21" spans="1:25" ht="38.25">
      <c r="A21" s="4">
        <v>17</v>
      </c>
      <c r="B21" s="5" t="s">
        <v>121</v>
      </c>
      <c r="C21" s="6" t="s">
        <v>122</v>
      </c>
      <c r="D21" s="5" t="s">
        <v>123</v>
      </c>
      <c r="E21" s="5" t="s">
        <v>27</v>
      </c>
      <c r="F21" s="7">
        <v>44139</v>
      </c>
      <c r="G21" s="7">
        <v>44139</v>
      </c>
      <c r="H21" s="4">
        <v>1</v>
      </c>
      <c r="I21" s="8">
        <v>2</v>
      </c>
      <c r="J21" s="8">
        <v>900</v>
      </c>
      <c r="K21" s="8">
        <v>450</v>
      </c>
      <c r="L21" s="8">
        <v>900</v>
      </c>
      <c r="M21" s="8">
        <v>450</v>
      </c>
      <c r="N21" s="9" t="s">
        <v>124</v>
      </c>
      <c r="O21" s="8">
        <v>0</v>
      </c>
      <c r="P21" s="8">
        <v>0</v>
      </c>
      <c r="Q21" s="5" t="s">
        <v>124</v>
      </c>
      <c r="R21" s="5" t="s">
        <v>125</v>
      </c>
      <c r="S21" s="10" t="str">
        <f>HYPERLINK("https://my.zakupki.prom.ua/cabinet/purchases/state_purchase/view/20743351")</f>
        <v>https://my.zakupki.prom.ua/cabinet/purchases/state_purchase/view/20743351</v>
      </c>
      <c r="T21" s="12" t="s">
        <v>28</v>
      </c>
      <c r="U21" s="5"/>
      <c r="V21" s="5" t="s">
        <v>126</v>
      </c>
      <c r="W21" s="8">
        <v>900</v>
      </c>
      <c r="X21" s="5" t="s">
        <v>29</v>
      </c>
      <c r="Y21" s="5" t="s">
        <v>32</v>
      </c>
    </row>
    <row r="22" spans="1:25" ht="102">
      <c r="A22" s="4">
        <v>18</v>
      </c>
      <c r="B22" s="5" t="s">
        <v>127</v>
      </c>
      <c r="C22" s="6" t="s">
        <v>128</v>
      </c>
      <c r="D22" s="5" t="s">
        <v>129</v>
      </c>
      <c r="E22" s="5" t="s">
        <v>27</v>
      </c>
      <c r="F22" s="7">
        <v>44152</v>
      </c>
      <c r="G22" s="7">
        <v>44152</v>
      </c>
      <c r="H22" s="4">
        <v>1</v>
      </c>
      <c r="I22" s="8">
        <v>3</v>
      </c>
      <c r="J22" s="8">
        <v>1200</v>
      </c>
      <c r="K22" s="8">
        <v>400</v>
      </c>
      <c r="L22" s="8">
        <v>1200</v>
      </c>
      <c r="M22" s="8">
        <v>400</v>
      </c>
      <c r="N22" s="9" t="s">
        <v>130</v>
      </c>
      <c r="O22" s="8">
        <v>0</v>
      </c>
      <c r="P22" s="8">
        <v>0</v>
      </c>
      <c r="Q22" s="5" t="s">
        <v>130</v>
      </c>
      <c r="R22" s="5" t="s">
        <v>131</v>
      </c>
      <c r="S22" s="10" t="str">
        <f>HYPERLINK("https://my.zakupki.prom.ua/cabinet/purchases/state_purchase/view/21161340")</f>
        <v>https://my.zakupki.prom.ua/cabinet/purchases/state_purchase/view/21161340</v>
      </c>
      <c r="T22" s="12" t="s">
        <v>28</v>
      </c>
      <c r="U22" s="5"/>
      <c r="V22" s="5" t="s">
        <v>132</v>
      </c>
      <c r="W22" s="8">
        <v>1200</v>
      </c>
      <c r="X22" s="5" t="s">
        <v>29</v>
      </c>
      <c r="Y22" s="5" t="s">
        <v>32</v>
      </c>
    </row>
    <row r="23" spans="1:25" ht="38.25">
      <c r="A23" s="4">
        <v>19</v>
      </c>
      <c r="B23" s="5" t="s">
        <v>133</v>
      </c>
      <c r="C23" s="6" t="s">
        <v>134</v>
      </c>
      <c r="D23" s="5" t="s">
        <v>135</v>
      </c>
      <c r="E23" s="5" t="s">
        <v>27</v>
      </c>
      <c r="F23" s="7">
        <v>44152</v>
      </c>
      <c r="G23" s="7">
        <v>44152</v>
      </c>
      <c r="H23" s="4">
        <v>1</v>
      </c>
      <c r="I23" s="8">
        <v>11</v>
      </c>
      <c r="J23" s="8">
        <v>1600</v>
      </c>
      <c r="K23" s="8">
        <v>145.45454545454547</v>
      </c>
      <c r="L23" s="8">
        <v>1600</v>
      </c>
      <c r="M23" s="8">
        <v>145.45454545454547</v>
      </c>
      <c r="N23" s="9" t="s">
        <v>136</v>
      </c>
      <c r="O23" s="8">
        <v>0</v>
      </c>
      <c r="P23" s="8">
        <v>0</v>
      </c>
      <c r="Q23" s="5" t="s">
        <v>136</v>
      </c>
      <c r="R23" s="5" t="s">
        <v>137</v>
      </c>
      <c r="S23" s="10" t="str">
        <f>HYPERLINK("https://my.zakupki.prom.ua/cabinet/purchases/state_purchase/view/21164923")</f>
        <v>https://my.zakupki.prom.ua/cabinet/purchases/state_purchase/view/21164923</v>
      </c>
      <c r="T23" s="12" t="s">
        <v>28</v>
      </c>
      <c r="U23" s="5"/>
      <c r="V23" s="5" t="s">
        <v>138</v>
      </c>
      <c r="W23" s="8">
        <v>1600</v>
      </c>
      <c r="X23" s="5" t="s">
        <v>29</v>
      </c>
      <c r="Y23" s="5" t="s">
        <v>32</v>
      </c>
    </row>
    <row r="24" spans="1:25" ht="38.25">
      <c r="A24" s="4">
        <v>20</v>
      </c>
      <c r="B24" s="5" t="s">
        <v>139</v>
      </c>
      <c r="C24" s="6" t="s">
        <v>140</v>
      </c>
      <c r="D24" s="5" t="s">
        <v>87</v>
      </c>
      <c r="E24" s="5" t="s">
        <v>27</v>
      </c>
      <c r="F24" s="7">
        <v>44152</v>
      </c>
      <c r="G24" s="7">
        <v>44152</v>
      </c>
      <c r="H24" s="4">
        <v>1</v>
      </c>
      <c r="I24" s="8">
        <v>16</v>
      </c>
      <c r="J24" s="8">
        <v>108</v>
      </c>
      <c r="K24" s="8">
        <v>6.75</v>
      </c>
      <c r="L24" s="8">
        <v>108</v>
      </c>
      <c r="M24" s="8">
        <v>6.75</v>
      </c>
      <c r="N24" s="9" t="s">
        <v>88</v>
      </c>
      <c r="O24" s="8">
        <v>0</v>
      </c>
      <c r="P24" s="8">
        <v>0</v>
      </c>
      <c r="Q24" s="5" t="s">
        <v>88</v>
      </c>
      <c r="R24" s="5" t="s">
        <v>89</v>
      </c>
      <c r="S24" s="10" t="str">
        <f>HYPERLINK("https://my.zakupki.prom.ua/cabinet/purchases/state_purchase/view/21164974")</f>
        <v>https://my.zakupki.prom.ua/cabinet/purchases/state_purchase/view/21164974</v>
      </c>
      <c r="T24" s="12" t="s">
        <v>28</v>
      </c>
      <c r="U24" s="5"/>
      <c r="V24" s="5" t="s">
        <v>141</v>
      </c>
      <c r="W24" s="8">
        <v>108</v>
      </c>
      <c r="X24" s="5" t="s">
        <v>29</v>
      </c>
      <c r="Y24" s="5" t="s">
        <v>32</v>
      </c>
    </row>
    <row r="25" spans="1:25" ht="38.25">
      <c r="A25" s="4">
        <v>21</v>
      </c>
      <c r="B25" s="5" t="s">
        <v>142</v>
      </c>
      <c r="C25" s="6" t="s">
        <v>143</v>
      </c>
      <c r="D25" s="5" t="s">
        <v>33</v>
      </c>
      <c r="E25" s="5" t="s">
        <v>27</v>
      </c>
      <c r="F25" s="7">
        <v>44152</v>
      </c>
      <c r="G25" s="7">
        <v>44152</v>
      </c>
      <c r="H25" s="4">
        <v>1</v>
      </c>
      <c r="I25" s="8">
        <v>155</v>
      </c>
      <c r="J25" s="8">
        <v>2692.99</v>
      </c>
      <c r="K25" s="8">
        <v>17.374129032258065</v>
      </c>
      <c r="L25" s="8">
        <v>2692.99</v>
      </c>
      <c r="M25" s="8">
        <v>17.374129032258065</v>
      </c>
      <c r="N25" s="9" t="s">
        <v>88</v>
      </c>
      <c r="O25" s="8">
        <v>0</v>
      </c>
      <c r="P25" s="8">
        <v>0</v>
      </c>
      <c r="Q25" s="5" t="s">
        <v>88</v>
      </c>
      <c r="R25" s="5" t="s">
        <v>89</v>
      </c>
      <c r="S25" s="10" t="str">
        <f>HYPERLINK("https://my.zakupki.prom.ua/cabinet/purchases/state_purchase/view/21165097")</f>
        <v>https://my.zakupki.prom.ua/cabinet/purchases/state_purchase/view/21165097</v>
      </c>
      <c r="T25" s="12" t="s">
        <v>28</v>
      </c>
      <c r="U25" s="5"/>
      <c r="V25" s="5" t="s">
        <v>144</v>
      </c>
      <c r="W25" s="8">
        <v>2692.99</v>
      </c>
      <c r="X25" s="5" t="s">
        <v>29</v>
      </c>
      <c r="Y25" s="5" t="s">
        <v>32</v>
      </c>
    </row>
    <row r="26" spans="1:25" ht="38.25">
      <c r="A26" s="4">
        <v>22</v>
      </c>
      <c r="B26" s="5" t="s">
        <v>145</v>
      </c>
      <c r="C26" s="6" t="s">
        <v>146</v>
      </c>
      <c r="D26" s="5" t="s">
        <v>147</v>
      </c>
      <c r="E26" s="5" t="s">
        <v>27</v>
      </c>
      <c r="F26" s="7">
        <v>44160</v>
      </c>
      <c r="G26" s="7">
        <v>44160</v>
      </c>
      <c r="H26" s="4">
        <v>1</v>
      </c>
      <c r="I26" s="8">
        <v>1</v>
      </c>
      <c r="J26" s="8">
        <v>120</v>
      </c>
      <c r="K26" s="8">
        <v>120</v>
      </c>
      <c r="L26" s="8">
        <v>120</v>
      </c>
      <c r="M26" s="8">
        <v>120</v>
      </c>
      <c r="N26" s="9" t="s">
        <v>148</v>
      </c>
      <c r="O26" s="8">
        <v>0</v>
      </c>
      <c r="P26" s="8">
        <v>0</v>
      </c>
      <c r="Q26" s="5" t="s">
        <v>148</v>
      </c>
      <c r="R26" s="5" t="s">
        <v>149</v>
      </c>
      <c r="S26" s="10" t="str">
        <f>HYPERLINK("https://my.zakupki.prom.ua/cabinet/purchases/state_purchase/view/21430737")</f>
        <v>https://my.zakupki.prom.ua/cabinet/purchases/state_purchase/view/21430737</v>
      </c>
      <c r="T26" s="12" t="s">
        <v>28</v>
      </c>
      <c r="U26" s="5"/>
      <c r="V26" s="5" t="s">
        <v>150</v>
      </c>
      <c r="W26" s="8">
        <v>120</v>
      </c>
      <c r="X26" s="5" t="s">
        <v>29</v>
      </c>
      <c r="Y26" s="5" t="s">
        <v>32</v>
      </c>
    </row>
    <row r="27" spans="1:25" ht="38.25">
      <c r="A27" s="4">
        <v>23</v>
      </c>
      <c r="B27" s="5" t="s">
        <v>151</v>
      </c>
      <c r="C27" s="6" t="s">
        <v>152</v>
      </c>
      <c r="D27" s="5" t="s">
        <v>47</v>
      </c>
      <c r="E27" s="5" t="s">
        <v>27</v>
      </c>
      <c r="F27" s="7">
        <v>44162</v>
      </c>
      <c r="G27" s="7">
        <v>44162</v>
      </c>
      <c r="H27" s="4">
        <v>1</v>
      </c>
      <c r="I27" s="8">
        <v>40</v>
      </c>
      <c r="J27" s="8">
        <v>900</v>
      </c>
      <c r="K27" s="8">
        <v>22.5</v>
      </c>
      <c r="L27" s="8">
        <v>900</v>
      </c>
      <c r="M27" s="8">
        <v>22.5</v>
      </c>
      <c r="N27" s="9" t="s">
        <v>104</v>
      </c>
      <c r="O27" s="8">
        <v>0</v>
      </c>
      <c r="P27" s="8">
        <v>0</v>
      </c>
      <c r="Q27" s="5" t="s">
        <v>104</v>
      </c>
      <c r="R27" s="5" t="s">
        <v>105</v>
      </c>
      <c r="S27" s="10" t="str">
        <f>HYPERLINK("https://my.zakupki.prom.ua/cabinet/purchases/state_purchase/view/21534262")</f>
        <v>https://my.zakupki.prom.ua/cabinet/purchases/state_purchase/view/21534262</v>
      </c>
      <c r="T27" s="12" t="s">
        <v>28</v>
      </c>
      <c r="U27" s="5"/>
      <c r="V27" s="5" t="s">
        <v>153</v>
      </c>
      <c r="W27" s="8">
        <v>900</v>
      </c>
      <c r="X27" s="5" t="s">
        <v>29</v>
      </c>
      <c r="Y27" s="5" t="s">
        <v>32</v>
      </c>
    </row>
    <row r="28" spans="1:25" ht="38.25">
      <c r="A28" s="4">
        <v>24</v>
      </c>
      <c r="B28" s="5" t="s">
        <v>154</v>
      </c>
      <c r="C28" s="6" t="s">
        <v>38</v>
      </c>
      <c r="D28" s="5" t="s">
        <v>25</v>
      </c>
      <c r="E28" s="5" t="s">
        <v>34</v>
      </c>
      <c r="F28" s="7">
        <v>44180</v>
      </c>
      <c r="G28" s="7">
        <v>44189</v>
      </c>
      <c r="H28" s="4">
        <v>0</v>
      </c>
      <c r="I28" s="8">
        <v>3452.33</v>
      </c>
      <c r="J28" s="8">
        <v>10357</v>
      </c>
      <c r="K28" s="8">
        <v>3.000002896594474</v>
      </c>
      <c r="L28" s="4">
        <v>0</v>
      </c>
      <c r="M28" s="5"/>
      <c r="N28" s="9"/>
      <c r="O28" s="5"/>
      <c r="P28" s="5"/>
      <c r="Q28" s="5"/>
      <c r="R28" s="5"/>
      <c r="S28" s="10" t="str">
        <f>HYPERLINK("https://my.zakupki.prom.ua/cabinet/purchases/state_purchase/view/22211134")</f>
        <v>https://my.zakupki.prom.ua/cabinet/purchases/state_purchase/view/22211134</v>
      </c>
      <c r="T28" s="12" t="s">
        <v>35</v>
      </c>
      <c r="U28" s="5"/>
      <c r="V28" s="5"/>
      <c r="W28" s="5"/>
      <c r="X28" s="5"/>
      <c r="Y28" s="5"/>
    </row>
    <row r="29" spans="1:25" ht="38.25">
      <c r="A29" s="4">
        <v>25</v>
      </c>
      <c r="B29" s="5" t="s">
        <v>155</v>
      </c>
      <c r="C29" s="6" t="s">
        <v>38</v>
      </c>
      <c r="D29" s="5" t="s">
        <v>25</v>
      </c>
      <c r="E29" s="5" t="s">
        <v>34</v>
      </c>
      <c r="F29" s="7">
        <v>44189</v>
      </c>
      <c r="G29" s="7">
        <v>44202</v>
      </c>
      <c r="H29" s="4">
        <v>0</v>
      </c>
      <c r="I29" s="8">
        <v>3452.33</v>
      </c>
      <c r="J29" s="8">
        <v>10357</v>
      </c>
      <c r="K29" s="8">
        <v>3.000002896594474</v>
      </c>
      <c r="L29" s="4">
        <v>0</v>
      </c>
      <c r="M29" s="5"/>
      <c r="N29" s="9"/>
      <c r="O29" s="5"/>
      <c r="P29" s="5"/>
      <c r="Q29" s="5"/>
      <c r="R29" s="5"/>
      <c r="S29" s="10" t="str">
        <f>HYPERLINK("https://my.zakupki.prom.ua/cabinet/purchases/state_purchase/view/22677995")</f>
        <v>https://my.zakupki.prom.ua/cabinet/purchases/state_purchase/view/22677995</v>
      </c>
      <c r="T29" s="12" t="s">
        <v>35</v>
      </c>
      <c r="U29" s="5"/>
      <c r="V29" s="5"/>
      <c r="W29" s="5"/>
      <c r="X29" s="5"/>
      <c r="Y29" s="5"/>
    </row>
  </sheetData>
  <sheetProtection/>
  <mergeCells count="1">
    <mergeCell ref="B2:C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modified xsi:type="dcterms:W3CDTF">2021-10-29T17:02:17Z</dcterms:modified>
  <cp:category/>
  <cp:version/>
  <cp:contentType/>
  <cp:contentStatus/>
</cp:coreProperties>
</file>