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yana/Desktop/"/>
    </mc:Choice>
  </mc:AlternateContent>
  <xr:revisionPtr revIDLastSave="0" documentId="8_{8EF9451F-2435-7146-AA20-192F6EF2DE02}" xr6:coauthVersionLast="47" xr6:coauthVersionMax="47" xr10:uidLastSave="{00000000-0000-0000-0000-000000000000}"/>
  <bookViews>
    <workbookView xWindow="1200" yWindow="460" windowWidth="27600" windowHeight="17540" xr2:uid="{00000000-000D-0000-FFFF-FFFF00000000}"/>
  </bookViews>
  <sheets>
    <sheet name="Sheet" sheetId="1" r:id="rId1"/>
  </sheets>
  <definedNames>
    <definedName name="_xlnm._FilterDatabase" localSheetId="0" hidden="1">Sheet!$A$4:$AD$78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78" i="1" l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</calcChain>
</file>

<file path=xl/sharedStrings.xml><?xml version="1.0" encoding="utf-8"?>
<sst xmlns="http://schemas.openxmlformats.org/spreadsheetml/2006/main" count="845" uniqueCount="374">
  <si>
    <t xml:space="preserve"> господарське приладдя для прибирання</t>
  </si>
  <si>
    <t>% зниження</t>
  </si>
  <si>
    <t>001-0234731/36НВ</t>
  </si>
  <si>
    <t>002-00080797/01ДВ</t>
  </si>
  <si>
    <t>01-27/08/2024</t>
  </si>
  <si>
    <t>01/01-2024</t>
  </si>
  <si>
    <t>02/07-2024</t>
  </si>
  <si>
    <t>02139920</t>
  </si>
  <si>
    <t>03-2024-ДП2\24</t>
  </si>
  <si>
    <t>03/10</t>
  </si>
  <si>
    <t>03/24</t>
  </si>
  <si>
    <t>04/07</t>
  </si>
  <si>
    <t>05-2-ДП2/24</t>
  </si>
  <si>
    <t>05-ДП2/24</t>
  </si>
  <si>
    <t>05/01-1-ДП2/24</t>
  </si>
  <si>
    <t>05/01-2024</t>
  </si>
  <si>
    <t>05/01-ДП2/24</t>
  </si>
  <si>
    <t>05/03</t>
  </si>
  <si>
    <t>05/04</t>
  </si>
  <si>
    <t>06-1-ДП2\24</t>
  </si>
  <si>
    <t>06/06</t>
  </si>
  <si>
    <t>07/02-2024/1</t>
  </si>
  <si>
    <t>08/01-2024</t>
  </si>
  <si>
    <t>09-10-ДП2\24</t>
  </si>
  <si>
    <t>09-12-ДП2/24</t>
  </si>
  <si>
    <t>09-2-ДП2\24</t>
  </si>
  <si>
    <t>09-3-ДП2\24</t>
  </si>
  <si>
    <t>09-4-ДП2\24</t>
  </si>
  <si>
    <t>09-6-ДП2\24</t>
  </si>
  <si>
    <t>09-7-ДП2\24</t>
  </si>
  <si>
    <t>09-8-ДП2\24</t>
  </si>
  <si>
    <t>09-9-ДП2\24</t>
  </si>
  <si>
    <t>09-ДП2\24</t>
  </si>
  <si>
    <t>09/01-24</t>
  </si>
  <si>
    <t>09310000-5 - Електрична енергія</t>
  </si>
  <si>
    <t>1</t>
  </si>
  <si>
    <t>1/2024</t>
  </si>
  <si>
    <t>11\09-2024</t>
  </si>
  <si>
    <t>12/04</t>
  </si>
  <si>
    <t>13/09-2024</t>
  </si>
  <si>
    <t>13/09-2024-2</t>
  </si>
  <si>
    <t>15-ДП2/24</t>
  </si>
  <si>
    <t>15/01</t>
  </si>
  <si>
    <t>15/01-ДП2/24</t>
  </si>
  <si>
    <t>16-ДП2/24</t>
  </si>
  <si>
    <t>1601</t>
  </si>
  <si>
    <t>18110000-3 - Формений одяг</t>
  </si>
  <si>
    <t>18330000-1 - Футболки та сорочки</t>
  </si>
  <si>
    <t>18410000-6 - Спеціальний одяг</t>
  </si>
  <si>
    <t>18420000-9 - Аксесуари для одягу</t>
  </si>
  <si>
    <t>18810000-0 - Взуття різне, крім спортивного та захисного</t>
  </si>
  <si>
    <t>19/01-24</t>
  </si>
  <si>
    <t>19/08</t>
  </si>
  <si>
    <t>19211000-8 - Синтетичні тканини</t>
  </si>
  <si>
    <t>1982113934</t>
  </si>
  <si>
    <t>1\02</t>
  </si>
  <si>
    <t>2/2024</t>
  </si>
  <si>
    <t>20/03</t>
  </si>
  <si>
    <t>20344871</t>
  </si>
  <si>
    <t>2083503162</t>
  </si>
  <si>
    <t>20\08</t>
  </si>
  <si>
    <t>21/03-2024</t>
  </si>
  <si>
    <t>2162600583</t>
  </si>
  <si>
    <t>22/01</t>
  </si>
  <si>
    <t>23-ДП2/24</t>
  </si>
  <si>
    <t>23/05-ДП2/24</t>
  </si>
  <si>
    <t>2322217921</t>
  </si>
  <si>
    <t>23379396</t>
  </si>
  <si>
    <t>2374820209</t>
  </si>
  <si>
    <t>24</t>
  </si>
  <si>
    <t>24910000-6 - Клеї</t>
  </si>
  <si>
    <t>24960000-1 - Хімічна продукція різна</t>
  </si>
  <si>
    <t>25</t>
  </si>
  <si>
    <t>25/01</t>
  </si>
  <si>
    <t>25/03</t>
  </si>
  <si>
    <t>26/01/24</t>
  </si>
  <si>
    <t>2612312150</t>
  </si>
  <si>
    <t>2636500469</t>
  </si>
  <si>
    <t>26369197</t>
  </si>
  <si>
    <t>2766400430</t>
  </si>
  <si>
    <t>2773811150</t>
  </si>
  <si>
    <t>2908600229</t>
  </si>
  <si>
    <t>2916402406</t>
  </si>
  <si>
    <t>2955900958</t>
  </si>
  <si>
    <t>29ОН/К-34</t>
  </si>
  <si>
    <t>29ОН/К-35</t>
  </si>
  <si>
    <t>30/01</t>
  </si>
  <si>
    <t>30190000-7 - Офісне устаткування та приладдя різне</t>
  </si>
  <si>
    <t>30192700-8 - Канцелярські товари</t>
  </si>
  <si>
    <t>30193700-5 - Коробки для паперів</t>
  </si>
  <si>
    <t>30197630-1 - Папір для друку</t>
  </si>
  <si>
    <t>30619226</t>
  </si>
  <si>
    <t>31155000-7 - Інвертори</t>
  </si>
  <si>
    <t>31224000-2 - З’єднувачі та контактні елементи</t>
  </si>
  <si>
    <t>31224400-6 - З’єднувальні кабелі</t>
  </si>
  <si>
    <t>31440000-2 - Акумуляторні батареї</t>
  </si>
  <si>
    <t>31520000-7 - Світильники та освітлювальна арматура</t>
  </si>
  <si>
    <t>31712341-2 - Світлодіоди</t>
  </si>
  <si>
    <t>31720000-9 - Електромеханічне обладнання</t>
  </si>
  <si>
    <t>32</t>
  </si>
  <si>
    <t>32007740</t>
  </si>
  <si>
    <t>3230621294</t>
  </si>
  <si>
    <t>32490244</t>
  </si>
  <si>
    <t>3291606641</t>
  </si>
  <si>
    <t>33710000-0 - Парфуми, засоби гігієни та презервативи</t>
  </si>
  <si>
    <t>33711400-1 - Косметичні засоби</t>
  </si>
  <si>
    <t>33711430-0 - Одноразові гігієнічні серветки</t>
  </si>
  <si>
    <t>33711900-6 - Мило</t>
  </si>
  <si>
    <t>33760000-5 - Туалетний папір, носові хустинки, рушники для рук і серветки</t>
  </si>
  <si>
    <t>34</t>
  </si>
  <si>
    <t>3422005052</t>
  </si>
  <si>
    <t>3441611286</t>
  </si>
  <si>
    <t>3451302373</t>
  </si>
  <si>
    <t>3500611434</t>
  </si>
  <si>
    <t>36216548</t>
  </si>
  <si>
    <t>3678003299</t>
  </si>
  <si>
    <t>37805139</t>
  </si>
  <si>
    <t>38623000-8 - Оптичні фільтри</t>
  </si>
  <si>
    <t>39136000-4 - Вішалки-плічки</t>
  </si>
  <si>
    <t>39221100-8 - Посуд</t>
  </si>
  <si>
    <t>39224000-8 - Мітли, щітки та інше господарське приладдя</t>
  </si>
  <si>
    <t>39224300-1 - Мітли, щітки та інше прибиральне приладдя</t>
  </si>
  <si>
    <t>39295200-8 - Парасолі від дощу</t>
  </si>
  <si>
    <t>39811100-1 - Освіжувачі повітря</t>
  </si>
  <si>
    <t>39831200-8 - Мийні засоби</t>
  </si>
  <si>
    <t>39993958</t>
  </si>
  <si>
    <t>41110000-3 - Питна вода</t>
  </si>
  <si>
    <t>41590629</t>
  </si>
  <si>
    <t>41682253</t>
  </si>
  <si>
    <t>42768053</t>
  </si>
  <si>
    <t>44110000-4 - Конструкційні матеріали</t>
  </si>
  <si>
    <t>44111000-1 - Будівельні матеріали</t>
  </si>
  <si>
    <t>44810000-1 - Фарби</t>
  </si>
  <si>
    <t>45310000-3 - Електромонтажні роботи</t>
  </si>
  <si>
    <t>48400000-2 - Пакети програмного забезпечення для управління діловими операціями та електронних особистих органайзерів</t>
  </si>
  <si>
    <t>48730000-4 - Пакети програмного забезпечення для забезпечення безпеки</t>
  </si>
  <si>
    <t>498</t>
  </si>
  <si>
    <t>50310000-1 - Технічне обслуговування і ремонт офісної техніки</t>
  </si>
  <si>
    <t>50413200-5 - Послуги з ремонту і технічного обслуговування протипожежного обладнання</t>
  </si>
  <si>
    <t>50532000-3 - Послуги з ремонту і технічного обслуговування електричної техніки, апаратури та супутнього обладнання</t>
  </si>
  <si>
    <t>50710000-5 - Послуги з ремонту і технічного обслуговування електричного і механічного устаткування будівель</t>
  </si>
  <si>
    <t>50830000-2 - Послуги з ремонту одягу та текстильних виробів</t>
  </si>
  <si>
    <t>65110000-7 - Розподіл води</t>
  </si>
  <si>
    <t>66510000-8 - Страхові послуги</t>
  </si>
  <si>
    <t>66511000-5 - Послуги зі страхування життя</t>
  </si>
  <si>
    <t>72250000-2 - Послуги, пов’язані із системами та підтримкою</t>
  </si>
  <si>
    <t>72260000-5 - Послуги, пов’язані з програмним забезпеченням</t>
  </si>
  <si>
    <t>72263000-6 - Послуги зі впровадження програмного забезпечення</t>
  </si>
  <si>
    <t>72410000-7 - Послуги провайдерів</t>
  </si>
  <si>
    <t>77220000-8 - Послуги з просочування деревини</t>
  </si>
  <si>
    <t>79820000-8 - Послуги, пов’язані з друком</t>
  </si>
  <si>
    <t>79960000-1 - Послуги фотографів і супутні послуги</t>
  </si>
  <si>
    <t>79961000-8 - Послуги фотографів</t>
  </si>
  <si>
    <t>80510000-2 - Послуги з професійної підготовки спеціалістів</t>
  </si>
  <si>
    <t>80550000-4 - Послуги з професійної підготовки у сфері безпеки</t>
  </si>
  <si>
    <t>98393000-4 - Кравецькі послуги</t>
  </si>
  <si>
    <t>HM-61-ПТМ</t>
  </si>
  <si>
    <t>UA-2024-01-11-007724-a</t>
  </si>
  <si>
    <t>UA-2024-01-11-007792-a</t>
  </si>
  <si>
    <t>UA-2024-01-11-007873-a</t>
  </si>
  <si>
    <t>UA-2024-01-11-008009-a</t>
  </si>
  <si>
    <t>UA-2024-01-11-008210-a</t>
  </si>
  <si>
    <t>UA-2024-01-12-006663-a</t>
  </si>
  <si>
    <t>UA-2024-01-12-007006-a</t>
  </si>
  <si>
    <t>UA-2024-01-12-007170-a</t>
  </si>
  <si>
    <t>UA-2024-01-12-007398-a</t>
  </si>
  <si>
    <t>UA-2024-01-12-007551-a</t>
  </si>
  <si>
    <t>UA-2024-01-12-007741-a</t>
  </si>
  <si>
    <t>UA-2024-01-12-010936-a</t>
  </si>
  <si>
    <t>UA-2024-01-12-010938-a</t>
  </si>
  <si>
    <t>UA-2024-01-12-010946-a</t>
  </si>
  <si>
    <t>UA-2024-01-12-010954-a</t>
  </si>
  <si>
    <t>UA-2024-01-12-010968-a</t>
  </si>
  <si>
    <t>UA-2024-01-12-010971-a</t>
  </si>
  <si>
    <t>UA-2024-01-12-010988-a</t>
  </si>
  <si>
    <t>UA-2024-01-12-010996-a</t>
  </si>
  <si>
    <t>UA-2024-01-12-011005-a</t>
  </si>
  <si>
    <t>UA-2024-01-14-000348-a</t>
  </si>
  <si>
    <t>UA-2024-01-15-006396-a</t>
  </si>
  <si>
    <t>UA-2024-01-15-006506-a</t>
  </si>
  <si>
    <t>UA-2024-01-16-008535-a</t>
  </si>
  <si>
    <t>UA-2024-01-16-008770-a</t>
  </si>
  <si>
    <t>UA-2024-01-17-007713-a</t>
  </si>
  <si>
    <t>UA-2024-01-17-008408-a</t>
  </si>
  <si>
    <t>UA-2024-01-17-008501-a</t>
  </si>
  <si>
    <t>UA-2024-01-17-009335-a</t>
  </si>
  <si>
    <t>UA-2024-01-23-010799-a</t>
  </si>
  <si>
    <t>UA-2024-01-25-010423-a</t>
  </si>
  <si>
    <t>UA-2024-01-26-009105-a</t>
  </si>
  <si>
    <t>UA-2024-01-30-005779-a</t>
  </si>
  <si>
    <t>UA-2024-02-02-008971-a</t>
  </si>
  <si>
    <t>UA-2024-02-02-009122-a</t>
  </si>
  <si>
    <t>UA-2024-02-05-009157-a</t>
  </si>
  <si>
    <t>UA-2024-02-28-009877-a</t>
  </si>
  <si>
    <t>UA-2024-02-28-010003-a</t>
  </si>
  <si>
    <t>UA-2024-03-11-005646-a</t>
  </si>
  <si>
    <t>UA-2024-03-21-010222-a</t>
  </si>
  <si>
    <t>UA-2024-03-21-010527-a</t>
  </si>
  <si>
    <t>UA-2024-03-26-006506-a</t>
  </si>
  <si>
    <t>UA-2024-03-26-007751-a</t>
  </si>
  <si>
    <t>UA-2024-03-28-005299-a</t>
  </si>
  <si>
    <t>UA-2024-03-29-004888-a</t>
  </si>
  <si>
    <t>UA-2024-04-08-005438-a</t>
  </si>
  <si>
    <t>UA-2024-04-29-008632-a</t>
  </si>
  <si>
    <t>UA-2024-05-07-007503-a</t>
  </si>
  <si>
    <t>UA-2024-05-10-006113-a</t>
  </si>
  <si>
    <t>UA-2024-05-10-006240-a</t>
  </si>
  <si>
    <t>UA-2024-05-23-005775-a</t>
  </si>
  <si>
    <t>UA-2024-05-24-010334-a</t>
  </si>
  <si>
    <t>UA-2024-05-24-010407-a</t>
  </si>
  <si>
    <t>UA-2024-06-07-004221-a</t>
  </si>
  <si>
    <t>UA-2024-06-07-004408-a</t>
  </si>
  <si>
    <t>UA-2024-06-07-004585-a</t>
  </si>
  <si>
    <t>UA-2024-06-07-004760-a</t>
  </si>
  <si>
    <t>UA-2024-06-10-008053-a</t>
  </si>
  <si>
    <t>UA-2024-07-02-005493-a</t>
  </si>
  <si>
    <t>UA-2024-07-02-005596-a</t>
  </si>
  <si>
    <t>UA-2024-07-08-003758-a</t>
  </si>
  <si>
    <t>UA-2024-08-23-006137-a</t>
  </si>
  <si>
    <t>UA-2024-08-29-006582-a</t>
  </si>
  <si>
    <t>UA-2024-09-03-007648-a</t>
  </si>
  <si>
    <t>UA-2024-09-06-009206-a</t>
  </si>
  <si>
    <t>UA-2024-09-09-006512-a</t>
  </si>
  <si>
    <t>UA-2024-09-15-000405-a</t>
  </si>
  <si>
    <t>UA-2024-09-16-009364-a</t>
  </si>
  <si>
    <t>UA-2024-09-16-009708-a</t>
  </si>
  <si>
    <t>UA-2024-09-18-008206-a</t>
  </si>
  <si>
    <t>UA-2024-09-30-010351-a</t>
  </si>
  <si>
    <t>UA-2024-10-01-005829-a</t>
  </si>
  <si>
    <t>UA-2024-10-01-005967-a</t>
  </si>
  <si>
    <t>UA-2024-10-04-006944-a</t>
  </si>
  <si>
    <t>UAH</t>
  </si>
  <si>
    <t>ЄДРПОУ переможця</t>
  </si>
  <si>
    <t>Ідентифікатор закупівлі</t>
  </si>
  <si>
    <t>АЕ234966</t>
  </si>
  <si>
    <t>АКЦІОНЕРНЕ ТОВАРИСТВО "СТРАХОВА КОМПАНІЯ "ББС ІНШУРАНС"</t>
  </si>
  <si>
    <t>Акумуляторна батарея Deye RW-M6.1,LiFePO4</t>
  </si>
  <si>
    <t>Б 8/01</t>
  </si>
  <si>
    <t>БАБІК НАТАЛІЯ СТЕПАНІВНА</t>
  </si>
  <si>
    <t>БАРАХОВСЬКА АЛЛА МИКОЛАЇВНА</t>
  </si>
  <si>
    <t>БОЙКО АЛЛА ВІКТОРІВНА</t>
  </si>
  <si>
    <t>БОРОДКІН АНДРІЙ ОЛЕКСАНДРОВИЧ</t>
  </si>
  <si>
    <t>Бедрій Роман Олександрович</t>
  </si>
  <si>
    <t>Боброва Карина Юріївна</t>
  </si>
  <si>
    <t>Бумага офісна для принтера</t>
  </si>
  <si>
    <t>Білий туалетний папір</t>
  </si>
  <si>
    <t>Валюта</t>
  </si>
  <si>
    <t xml:space="preserve">Взуття для репетицій </t>
  </si>
  <si>
    <t xml:space="preserve">Взуття танцювальне для вистави </t>
  </si>
  <si>
    <t xml:space="preserve">Взуття чоловіче та жіноче для вистави </t>
  </si>
  <si>
    <t>Вилки та колодки</t>
  </si>
  <si>
    <t>Всі учасники закупки</t>
  </si>
  <si>
    <t>Відшкодування водопостачання з оплатою по показникам кожного місяця</t>
  </si>
  <si>
    <t>Відшкодування електропостачання з оплатою по актах кожного місяця</t>
  </si>
  <si>
    <t>ГЕРАСИМЕНКО ДМИТРО ВІКТОРОВИЧ</t>
  </si>
  <si>
    <t>Генератор туману та рідина для туману</t>
  </si>
  <si>
    <t>Гібридний інвертор Deye SUN-12K-SG04LP3</t>
  </si>
  <si>
    <t>ДЕРЖАВНЕ ПІДПРИЄМСТВО "ГОЛОВНИЙ НАВЧАЛЬНО-МЕТОДИЧНИЙ ЦЕНТР ДЕРЖПРАЦІ"</t>
  </si>
  <si>
    <t>ДН РСР-26-ВОГ</t>
  </si>
  <si>
    <t>ДПМ7535</t>
  </si>
  <si>
    <t>ДР1-17/09/24</t>
  </si>
  <si>
    <t>Дата закінчення процедури</t>
  </si>
  <si>
    <t>Дата проведення аукціону або розгляду</t>
  </si>
  <si>
    <t>Дата публікації закупівлі</t>
  </si>
  <si>
    <t>Електромонтажні роботи ДК 021:2015 - 45310000-3 Електромонтажні роботи (послуги з прокладання дротів, встановленню та монтажу акумулятора та гібридного інвертора, послуги з налаштування та пусконалагоджувальні роботи електричного обладнання)</t>
  </si>
  <si>
    <t>Елементи живлення</t>
  </si>
  <si>
    <t>Закупівля без використання електронної системи</t>
  </si>
  <si>
    <t>Заправка картріджа</t>
  </si>
  <si>
    <t>Заправка картріджів</t>
  </si>
  <si>
    <t>Засіб КЗІ електронний ключ Secure Token</t>
  </si>
  <si>
    <t>Звуковий кабель</t>
  </si>
  <si>
    <t>КОМУНАЛЬНИЙ ЗАКЛАД ВИЩОЇ ОСВІТИ "ДНІПРОВСЬКА АКАДЕМІЯ НЕПЕРЕРВНОЇ ОСВІТИ" ДНІПРОПЕТРОВСЬКОЇ ОБЛАСНОЇ РАДИ"</t>
  </si>
  <si>
    <t>КОМУНАЛЬНИЙ ПОЗАШКІЛЬНИЙ НАВЧАЛЬНИЙ ЗАКЛАД "МІСЬКИЙ ПАЛАЦ ДІТЕЙ ТА ЮНАЦТВА" ДНІПРОВСЬКОЇ МІСЬКОЇ РАДИ</t>
  </si>
  <si>
    <t>Канцелярські товари</t>
  </si>
  <si>
    <t>Класифікатор</t>
  </si>
  <si>
    <t>Клей монтажний</t>
  </si>
  <si>
    <t>Комп'юторна програма "ІС-ПРО" модуль обліку заробітної плати до 50-ти особистих рахунків</t>
  </si>
  <si>
    <t>Комплект (профіль та розсіювач) до LED cтрічки</t>
  </si>
  <si>
    <t>Контейнери для зберігання</t>
  </si>
  <si>
    <t>Контейнери пластикові</t>
  </si>
  <si>
    <t>Косметичні товари для вистав</t>
  </si>
  <si>
    <t>Кількість запрошених постачальників</t>
  </si>
  <si>
    <t>Кількість одиниць</t>
  </si>
  <si>
    <t>Кількість учасників аукціону</t>
  </si>
  <si>
    <t>ЛІСОВИЙ ОЛЕКСАНДР АНАТОЛІЙОВИЧ</t>
  </si>
  <si>
    <t>МЕЛЬНИК ВОЛОДИМИР ІВАНОВИЧ</t>
  </si>
  <si>
    <t>МИРОНЕНКО АЛЬОНА МИКОЛАЇВНА</t>
  </si>
  <si>
    <t>Мийні засоби</t>
  </si>
  <si>
    <t xml:space="preserve">Мило для рук </t>
  </si>
  <si>
    <t>Надання послуг з програмного забезпечення (Інформаційнно-консультативні  послуги супроводження ПЗ "М.Е. Doc")</t>
  </si>
  <si>
    <t>Назва потенційного переможця (з найменшою ціною)</t>
  </si>
  <si>
    <t>Назва товару</t>
  </si>
  <si>
    <t>Настільна лампа</t>
  </si>
  <si>
    <t>Номер договору</t>
  </si>
  <si>
    <t>Одяг для вистави</t>
  </si>
  <si>
    <t>Одяг для прем'єрної вистави "Біла Пошесть"</t>
  </si>
  <si>
    <t>Освіжувач повітря</t>
  </si>
  <si>
    <t>Очікувана вартість, грн</t>
  </si>
  <si>
    <t>Очікувана вартість, одиниця.</t>
  </si>
  <si>
    <t>ПРИВАТНЕ ПІДПРИЄМСТВО "ПОЖЦЕНТР"</t>
  </si>
  <si>
    <t>Парасольки тростини для вистави (великі)</t>
  </si>
  <si>
    <t>Питна вода бутильована</t>
  </si>
  <si>
    <t>Пластиковий посуд</t>
  </si>
  <si>
    <t>Посилання на тендер</t>
  </si>
  <si>
    <t>Послуга з друку театральних запрошень</t>
  </si>
  <si>
    <t>Послуги встановлення програмного забезпечення Avast Premium Security (антивірус)</t>
  </si>
  <si>
    <t>Послуги з добровільного страхування відповідальності перед третіми особами</t>
  </si>
  <si>
    <t>Послуги з заправки картриджа для принтера</t>
  </si>
  <si>
    <t>Послуги з навчання за курсом "Цивільний захист"</t>
  </si>
  <si>
    <t>Послуги з навчання за курсом «Охорона праці та безпека життєдіяльності» з видачею посвідчення</t>
  </si>
  <si>
    <t>Послуги з обов'язкового особистого страхування працівників добровільної пожежної дружини</t>
  </si>
  <si>
    <t>Послуги з перезарядки  та діагностики вогнегасників</t>
  </si>
  <si>
    <t>Послуги з підвищення кваліфікації, а саме Послуги з навчання за курсом «Правила безпечної експлуатації електроустановок споживачів» з отриманням посвідчення</t>
  </si>
  <si>
    <t>Послуги з підвищення кваліфікації, а саме послуги з навчання за курсом "Пожежна безпека", з отриманням посвідчення</t>
  </si>
  <si>
    <t>Послуги з ремонту вивіски з написом "театр Віримо!"</t>
  </si>
  <si>
    <t>Послуги з ремонту діодних прожекторів</t>
  </si>
  <si>
    <t>Послуги з технічного обслуговування та наповнення інформацією Веб-сайту театру</t>
  </si>
  <si>
    <t>Послуги з технічного супровіду комп'юторної програми  "ЄІСУБ для місцевого бюджету"</t>
  </si>
  <si>
    <t xml:space="preserve">Послуги з фотоз'йомки </t>
  </si>
  <si>
    <t>Послуги з фотосесії репетиції та акторів для сайту та соцмереж театру</t>
  </si>
  <si>
    <t>Послуги с  просочення деревяних декорацій</t>
  </si>
  <si>
    <t>Постуги з заміни фотовалу, леза очистки HP 125/127</t>
  </si>
  <si>
    <t>Пошив чоловічого одягу різної складності для прем'єрної вистави "Біла пошесть"</t>
  </si>
  <si>
    <t>Причина скасування закупівлі</t>
  </si>
  <si>
    <t>Пропозиція потенційного переможця (з найменшою ціною) грн</t>
  </si>
  <si>
    <t>Пропозиція потенційного переможця (з найменшою ціною) за одиницю грн</t>
  </si>
  <si>
    <t>Рідина для диммашин</t>
  </si>
  <si>
    <t>Світло-фільтри HALF CT BLUE</t>
  </si>
  <si>
    <t>Світлодіодна стрічка 5 м, з пультом та блоком живлення</t>
  </si>
  <si>
    <t>Серветки вологі дитячі для чутливої шкіри (велика упаковка)</t>
  </si>
  <si>
    <t>Скотч двосторонній</t>
  </si>
  <si>
    <t>Статус</t>
  </si>
  <si>
    <t>Статус договору</t>
  </si>
  <si>
    <t>Сума зниження грн</t>
  </si>
  <si>
    <t>ТОВАРИСТВО З ОБМЕЖЕНОЮ ВІДПОВІДАЛЬНІСТЮ "ДРУК УКРАЇНИ"</t>
  </si>
  <si>
    <t>ТОВАРИСТВО З ОБМЕЖЕНОЮ ВІДПОВІДАЛЬНІСТЮ "ЕПІЦЕНТР К"</t>
  </si>
  <si>
    <t>ТОВАРИСТВО З ОБМЕЖЕНОЮ ВІДПОВІДАЛЬНІСТЮ "МАЯК ПРОТЕКШН"</t>
  </si>
  <si>
    <t>ТОВАРИСТВО З ОБМЕЖЕНОЮ ВІДПОВІДАЛЬНІСТЮ "РУШ"</t>
  </si>
  <si>
    <t>ТОВАРИСТВО З ОБМЕЖЕНОЮ ВІДПОВІДАЛЬНІСТЮ "ФІЛЬМЕКСПРО"</t>
  </si>
  <si>
    <t>ТОВАРИСТВО З ОБМЕЖЕНОЮ ВІДПОВІДАЛЬНІСТЮ "ЦЕНТР ІНФОРМАЦІЙНИХ І АНАЛІТИЧНИХ ТЕХНОЛОГІЙ"</t>
  </si>
  <si>
    <t>ТОВАРИСТВО З ОБМЕЖЕНОЮ ВІДПОВІДАЛЬНІСТЮ "ЦЕНТР ПРОТИПОЖЕЖНИХ ПОСЛУГ "ДІЯ"</t>
  </si>
  <si>
    <t>Тип процедури</t>
  </si>
  <si>
    <t>Тканина для пошиву прапорів</t>
  </si>
  <si>
    <t>Тремпель</t>
  </si>
  <si>
    <t>Туалетний папір білий двошаровий</t>
  </si>
  <si>
    <t>Укладення договору до</t>
  </si>
  <si>
    <t>Укладення договору з</t>
  </si>
  <si>
    <t>ФО-П Герасимчук</t>
  </si>
  <si>
    <t>ФО-П Герасимчук Л.П.</t>
  </si>
  <si>
    <t>ФОП "Косоногова Євгенія Анатоліївна"</t>
  </si>
  <si>
    <t>ФОП Єрьоменко Дмитро Вікторович</t>
  </si>
  <si>
    <t>ФОП Косоногов Дмитро Олександрович</t>
  </si>
  <si>
    <t>ФОП Невар Наталія Сергіївна</t>
  </si>
  <si>
    <t>ФОП Парнет Едуард Русланович</t>
  </si>
  <si>
    <t>ФОП Рочев Ілля Констянтинович</t>
  </si>
  <si>
    <t>ФОП Рочев Ілля Костянтинович</t>
  </si>
  <si>
    <t>Фактична сума договору</t>
  </si>
  <si>
    <t>Фактичний переможець</t>
  </si>
  <si>
    <t>Фарба для фарбування підлоги</t>
  </si>
  <si>
    <t>Фарба та грунт</t>
  </si>
  <si>
    <t>Футболки для вистави</t>
  </si>
  <si>
    <t>Фізична особа-підприємець Спічка Дмитро Іванович</t>
  </si>
  <si>
    <t>ХИЖНЯК ІВАН ЮРІЙОВИЧ</t>
  </si>
  <si>
    <t>Хімічна чистка  театральних костюмів</t>
  </si>
  <si>
    <t>Чоловіче взуття</t>
  </si>
  <si>
    <t>Чохли великі об'ємні для одягу</t>
  </si>
  <si>
    <t>Швабра</t>
  </si>
  <si>
    <t>ЯКОВЛЄВА АНАСТАСІЯ ВІКТОРІВНА</t>
  </si>
  <si>
    <t>активний</t>
  </si>
  <si>
    <t>завершено</t>
  </si>
  <si>
    <t>закритий</t>
  </si>
  <si>
    <t>туалетний папір та паперові рушники</t>
  </si>
  <si>
    <t>№</t>
  </si>
  <si>
    <t>Звіт про проведені закупівлі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</si>
</sst>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\.mm\.yyyy"/>
  </numFmts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b/>
      <sz val="10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</patternFill>
    </fill>
  </fills>
  <borders count="2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wrapText="1"/>
    </xf>
    <xf numFmtId="1" fontId="1" fillId="0" borderId="0" xfId="0" applyNumberFormat="1" applyFont="1"/>
    <xf numFmtId="0" fontId="1" fillId="0" borderId="0" xfId="0" applyFont="1" applyAlignment="1">
      <alignment wrapText="1"/>
    </xf>
    <xf numFmtId="165" fontId="1" fillId="0" borderId="0" xfId="0" applyNumberFormat="1" applyFont="1"/>
    <xf numFmtId="4" fontId="1" fillId="0" borderId="0" xfId="0" applyNumberFormat="1" applyFont="1"/>
    <xf numFmtId="0" fontId="2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my.zakupivli.pro/cabinet/purchases/state_purchase/view/48426724" TargetMode="External"/><Relationship Id="rId21" Type="http://schemas.openxmlformats.org/officeDocument/2006/relationships/hyperlink" Target="https://my.zakupivli.pro/cabinet/purchases/state_purchase/view/48330060" TargetMode="External"/><Relationship Id="rId42" Type="http://schemas.openxmlformats.org/officeDocument/2006/relationships/hyperlink" Target="https://my.zakupivli.pro/cabinet/purchases/state_purchase/view/50031959" TargetMode="External"/><Relationship Id="rId47" Type="http://schemas.openxmlformats.org/officeDocument/2006/relationships/hyperlink" Target="https://my.zakupivli.pro/cabinet/purchases/state_purchase/view/50723007" TargetMode="External"/><Relationship Id="rId63" Type="http://schemas.openxmlformats.org/officeDocument/2006/relationships/hyperlink" Target="https://my.zakupivli.pro/cabinet/purchases/state_purchase/view/52987041" TargetMode="External"/><Relationship Id="rId68" Type="http://schemas.openxmlformats.org/officeDocument/2006/relationships/hyperlink" Target="https://my.zakupivli.pro/cabinet/purchases/state_purchase/view/53341753" TargetMode="External"/><Relationship Id="rId2" Type="http://schemas.openxmlformats.org/officeDocument/2006/relationships/hyperlink" Target="https://my.zakupivli.pro/cabinet/purchases/state_purchase/view/48290657" TargetMode="External"/><Relationship Id="rId16" Type="http://schemas.openxmlformats.org/officeDocument/2006/relationships/hyperlink" Target="https://my.zakupivli.pro/cabinet/purchases/state_purchase/view/48327071" TargetMode="External"/><Relationship Id="rId29" Type="http://schemas.openxmlformats.org/officeDocument/2006/relationships/hyperlink" Target="https://my.zakupivli.pro/cabinet/purchases/state_purchase/view/48430719" TargetMode="External"/><Relationship Id="rId11" Type="http://schemas.openxmlformats.org/officeDocument/2006/relationships/hyperlink" Target="https://my.zakupivli.pro/cabinet/purchases/state_purchase/view/48319209" TargetMode="External"/><Relationship Id="rId24" Type="http://schemas.openxmlformats.org/officeDocument/2006/relationships/hyperlink" Target="https://my.zakupivli.pro/cabinet/purchases/state_purchase/view/48388789" TargetMode="External"/><Relationship Id="rId32" Type="http://schemas.openxmlformats.org/officeDocument/2006/relationships/hyperlink" Target="https://my.zakupivli.pro/cabinet/purchases/state_purchase/view/48715500" TargetMode="External"/><Relationship Id="rId37" Type="http://schemas.openxmlformats.org/officeDocument/2006/relationships/hyperlink" Target="https://my.zakupivli.pro/cabinet/purchases/state_purchase/view/49487989" TargetMode="External"/><Relationship Id="rId40" Type="http://schemas.openxmlformats.org/officeDocument/2006/relationships/hyperlink" Target="https://my.zakupivli.pro/cabinet/purchases/state_purchase/view/49953941" TargetMode="External"/><Relationship Id="rId45" Type="http://schemas.openxmlformats.org/officeDocument/2006/relationships/hyperlink" Target="https://my.zakupivli.pro/cabinet/purchases/state_purchase/view/50108736" TargetMode="External"/><Relationship Id="rId53" Type="http://schemas.openxmlformats.org/officeDocument/2006/relationships/hyperlink" Target="https://my.zakupivli.pro/cabinet/purchases/state_purchase/view/51232641" TargetMode="External"/><Relationship Id="rId58" Type="http://schemas.openxmlformats.org/officeDocument/2006/relationships/hyperlink" Target="https://my.zakupivli.pro/cabinet/purchases/state_purchase/view/51525576" TargetMode="External"/><Relationship Id="rId66" Type="http://schemas.openxmlformats.org/officeDocument/2006/relationships/hyperlink" Target="https://my.zakupivli.pro/cabinet/purchases/state_purchase/view/53175953" TargetMode="External"/><Relationship Id="rId74" Type="http://schemas.openxmlformats.org/officeDocument/2006/relationships/hyperlink" Target="https://my.zakupivli.pro/cabinet/purchases/state_purchase/view/53782538" TargetMode="External"/><Relationship Id="rId5" Type="http://schemas.openxmlformats.org/officeDocument/2006/relationships/hyperlink" Target="https://my.zakupivli.pro/cabinet/purchases/state_purchase/view/48291791" TargetMode="External"/><Relationship Id="rId61" Type="http://schemas.openxmlformats.org/officeDocument/2006/relationships/hyperlink" Target="https://my.zakupivli.pro/cabinet/purchases/state_purchase/view/52037193" TargetMode="External"/><Relationship Id="rId19" Type="http://schemas.openxmlformats.org/officeDocument/2006/relationships/hyperlink" Target="https://my.zakupivli.pro/cabinet/purchases/state_purchase/view/48327153" TargetMode="External"/><Relationship Id="rId14" Type="http://schemas.openxmlformats.org/officeDocument/2006/relationships/hyperlink" Target="https://my.zakupivli.pro/cabinet/purchases/state_purchase/view/48327042" TargetMode="External"/><Relationship Id="rId22" Type="http://schemas.openxmlformats.org/officeDocument/2006/relationships/hyperlink" Target="https://my.zakupivli.pro/cabinet/purchases/state_purchase/view/48346567" TargetMode="External"/><Relationship Id="rId27" Type="http://schemas.openxmlformats.org/officeDocument/2006/relationships/hyperlink" Target="https://my.zakupivli.pro/cabinet/purchases/state_purchase/view/48428463" TargetMode="External"/><Relationship Id="rId30" Type="http://schemas.openxmlformats.org/officeDocument/2006/relationships/hyperlink" Target="https://my.zakupivli.pro/cabinet/purchases/state_purchase/view/48598377" TargetMode="External"/><Relationship Id="rId35" Type="http://schemas.openxmlformats.org/officeDocument/2006/relationships/hyperlink" Target="https://my.zakupivli.pro/cabinet/purchases/state_purchase/view/48898859" TargetMode="External"/><Relationship Id="rId43" Type="http://schemas.openxmlformats.org/officeDocument/2006/relationships/hyperlink" Target="https://my.zakupivli.pro/cabinet/purchases/state_purchase/view/50034837" TargetMode="External"/><Relationship Id="rId48" Type="http://schemas.openxmlformats.org/officeDocument/2006/relationships/hyperlink" Target="https://my.zakupivli.pro/cabinet/purchases/state_purchase/view/50860617" TargetMode="External"/><Relationship Id="rId56" Type="http://schemas.openxmlformats.org/officeDocument/2006/relationships/hyperlink" Target="https://my.zakupivli.pro/cabinet/purchases/state_purchase/view/51490670" TargetMode="External"/><Relationship Id="rId64" Type="http://schemas.openxmlformats.org/officeDocument/2006/relationships/hyperlink" Target="https://my.zakupivli.pro/cabinet/purchases/state_purchase/view/53059612" TargetMode="External"/><Relationship Id="rId69" Type="http://schemas.openxmlformats.org/officeDocument/2006/relationships/hyperlink" Target="https://my.zakupivli.pro/cabinet/purchases/state_purchase/view/53342472" TargetMode="External"/><Relationship Id="rId8" Type="http://schemas.openxmlformats.org/officeDocument/2006/relationships/hyperlink" Target="https://my.zakupivli.pro/cabinet/purchases/state_purchase/view/48317845" TargetMode="External"/><Relationship Id="rId51" Type="http://schemas.openxmlformats.org/officeDocument/2006/relationships/hyperlink" Target="https://my.zakupivli.pro/cabinet/purchases/state_purchase/view/51192801" TargetMode="External"/><Relationship Id="rId72" Type="http://schemas.openxmlformats.org/officeDocument/2006/relationships/hyperlink" Target="https://my.zakupivli.pro/cabinet/purchases/state_purchase/view/53689763" TargetMode="External"/><Relationship Id="rId3" Type="http://schemas.openxmlformats.org/officeDocument/2006/relationships/hyperlink" Target="https://my.zakupivli.pro/cabinet/purchases/state_purchase/view/48290791" TargetMode="External"/><Relationship Id="rId12" Type="http://schemas.openxmlformats.org/officeDocument/2006/relationships/hyperlink" Target="https://my.zakupivli.pro/cabinet/purchases/state_purchase/view/48327016" TargetMode="External"/><Relationship Id="rId17" Type="http://schemas.openxmlformats.org/officeDocument/2006/relationships/hyperlink" Target="https://my.zakupivli.pro/cabinet/purchases/state_purchase/view/48327092" TargetMode="External"/><Relationship Id="rId25" Type="http://schemas.openxmlformats.org/officeDocument/2006/relationships/hyperlink" Target="https://my.zakupivli.pro/cabinet/purchases/state_purchase/view/48389243" TargetMode="External"/><Relationship Id="rId33" Type="http://schemas.openxmlformats.org/officeDocument/2006/relationships/hyperlink" Target="https://my.zakupivli.pro/cabinet/purchases/state_purchase/view/48785755" TargetMode="External"/><Relationship Id="rId38" Type="http://schemas.openxmlformats.org/officeDocument/2006/relationships/hyperlink" Target="https://my.zakupivli.pro/cabinet/purchases/state_purchase/view/49488190" TargetMode="External"/><Relationship Id="rId46" Type="http://schemas.openxmlformats.org/officeDocument/2006/relationships/hyperlink" Target="https://my.zakupivli.pro/cabinet/purchases/state_purchase/view/50273822" TargetMode="External"/><Relationship Id="rId59" Type="http://schemas.openxmlformats.org/officeDocument/2006/relationships/hyperlink" Target="https://my.zakupivli.pro/cabinet/purchases/state_purchase/view/51943610" TargetMode="External"/><Relationship Id="rId67" Type="http://schemas.openxmlformats.org/officeDocument/2006/relationships/hyperlink" Target="https://my.zakupivli.pro/cabinet/purchases/state_purchase/view/53319870" TargetMode="External"/><Relationship Id="rId20" Type="http://schemas.openxmlformats.org/officeDocument/2006/relationships/hyperlink" Target="https://my.zakupivli.pro/cabinet/purchases/state_purchase/view/48327176" TargetMode="External"/><Relationship Id="rId41" Type="http://schemas.openxmlformats.org/officeDocument/2006/relationships/hyperlink" Target="https://my.zakupivli.pro/cabinet/purchases/state_purchase/view/49954646" TargetMode="External"/><Relationship Id="rId54" Type="http://schemas.openxmlformats.org/officeDocument/2006/relationships/hyperlink" Target="https://my.zakupivli.pro/cabinet/purchases/state_purchase/view/51489915" TargetMode="External"/><Relationship Id="rId62" Type="http://schemas.openxmlformats.org/officeDocument/2006/relationships/hyperlink" Target="https://my.zakupivli.pro/cabinet/purchases/state_purchase/view/52887704" TargetMode="External"/><Relationship Id="rId70" Type="http://schemas.openxmlformats.org/officeDocument/2006/relationships/hyperlink" Target="https://my.zakupivli.pro/cabinet/purchases/state_purchase/view/53405269" TargetMode="External"/><Relationship Id="rId1" Type="http://schemas.openxmlformats.org/officeDocument/2006/relationships/hyperlink" Target="https://my.zakupivli.pro/cabinet/purchases/state_purchase/view/48290519" TargetMode="External"/><Relationship Id="rId6" Type="http://schemas.openxmlformats.org/officeDocument/2006/relationships/hyperlink" Target="https://my.zakupivli.pro/cabinet/purchases/state_purchase/view/48316675" TargetMode="External"/><Relationship Id="rId15" Type="http://schemas.openxmlformats.org/officeDocument/2006/relationships/hyperlink" Target="https://my.zakupivli.pro/cabinet/purchases/state_purchase/view/48327050" TargetMode="External"/><Relationship Id="rId23" Type="http://schemas.openxmlformats.org/officeDocument/2006/relationships/hyperlink" Target="https://my.zakupivli.pro/cabinet/purchases/state_purchase/view/48346755" TargetMode="External"/><Relationship Id="rId28" Type="http://schemas.openxmlformats.org/officeDocument/2006/relationships/hyperlink" Target="https://my.zakupivli.pro/cabinet/purchases/state_purchase/view/48428621" TargetMode="External"/><Relationship Id="rId36" Type="http://schemas.openxmlformats.org/officeDocument/2006/relationships/hyperlink" Target="https://my.zakupivli.pro/cabinet/purchases/state_purchase/view/48935563" TargetMode="External"/><Relationship Id="rId49" Type="http://schemas.openxmlformats.org/officeDocument/2006/relationships/hyperlink" Target="https://my.zakupivli.pro/cabinet/purchases/state_purchase/view/50937113" TargetMode="External"/><Relationship Id="rId57" Type="http://schemas.openxmlformats.org/officeDocument/2006/relationships/hyperlink" Target="https://my.zakupivli.pro/cabinet/purchases/state_purchase/view/51491100" TargetMode="External"/><Relationship Id="rId10" Type="http://schemas.openxmlformats.org/officeDocument/2006/relationships/hyperlink" Target="https://my.zakupivli.pro/cabinet/purchases/state_purchase/view/48318705" TargetMode="External"/><Relationship Id="rId31" Type="http://schemas.openxmlformats.org/officeDocument/2006/relationships/hyperlink" Target="https://my.zakupivli.pro/cabinet/purchases/state_purchase/view/48679458" TargetMode="External"/><Relationship Id="rId44" Type="http://schemas.openxmlformats.org/officeDocument/2006/relationships/hyperlink" Target="https://my.zakupivli.pro/cabinet/purchases/state_purchase/view/50085531" TargetMode="External"/><Relationship Id="rId52" Type="http://schemas.openxmlformats.org/officeDocument/2006/relationships/hyperlink" Target="https://my.zakupivli.pro/cabinet/purchases/state_purchase/view/51232423" TargetMode="External"/><Relationship Id="rId60" Type="http://schemas.openxmlformats.org/officeDocument/2006/relationships/hyperlink" Target="https://my.zakupivli.pro/cabinet/purchases/state_purchase/view/51943894" TargetMode="External"/><Relationship Id="rId65" Type="http://schemas.openxmlformats.org/officeDocument/2006/relationships/hyperlink" Target="https://my.zakupivli.pro/cabinet/purchases/state_purchase/view/53151710" TargetMode="External"/><Relationship Id="rId73" Type="http://schemas.openxmlformats.org/officeDocument/2006/relationships/hyperlink" Target="https://my.zakupivli.pro/cabinet/purchases/state_purchase/view/53690215" TargetMode="External"/><Relationship Id="rId4" Type="http://schemas.openxmlformats.org/officeDocument/2006/relationships/hyperlink" Target="https://my.zakupivli.pro/cabinet/purchases/state_purchase/view/48291233" TargetMode="External"/><Relationship Id="rId9" Type="http://schemas.openxmlformats.org/officeDocument/2006/relationships/hyperlink" Target="https://my.zakupivli.pro/cabinet/purchases/state_purchase/view/48318128" TargetMode="External"/><Relationship Id="rId13" Type="http://schemas.openxmlformats.org/officeDocument/2006/relationships/hyperlink" Target="https://my.zakupivli.pro/cabinet/purchases/state_purchase/view/48327020" TargetMode="External"/><Relationship Id="rId18" Type="http://schemas.openxmlformats.org/officeDocument/2006/relationships/hyperlink" Target="https://my.zakupivli.pro/cabinet/purchases/state_purchase/view/48327139" TargetMode="External"/><Relationship Id="rId39" Type="http://schemas.openxmlformats.org/officeDocument/2006/relationships/hyperlink" Target="https://my.zakupivli.pro/cabinet/purchases/state_purchase/view/49702521" TargetMode="External"/><Relationship Id="rId34" Type="http://schemas.openxmlformats.org/officeDocument/2006/relationships/hyperlink" Target="https://my.zakupivli.pro/cabinet/purchases/state_purchase/view/48898609" TargetMode="External"/><Relationship Id="rId50" Type="http://schemas.openxmlformats.org/officeDocument/2006/relationships/hyperlink" Target="https://my.zakupivli.pro/cabinet/purchases/state_purchase/view/50937398" TargetMode="External"/><Relationship Id="rId55" Type="http://schemas.openxmlformats.org/officeDocument/2006/relationships/hyperlink" Target="https://my.zakupivli.pro/cabinet/purchases/state_purchase/view/51490383" TargetMode="External"/><Relationship Id="rId7" Type="http://schemas.openxmlformats.org/officeDocument/2006/relationships/hyperlink" Target="https://my.zakupivli.pro/cabinet/purchases/state_purchase/view/48317346" TargetMode="External"/><Relationship Id="rId71" Type="http://schemas.openxmlformats.org/officeDocument/2006/relationships/hyperlink" Target="https://my.zakupivli.pro/cabinet/purchases/state_purchase/view/536744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79"/>
  <sheetViews>
    <sheetView tabSelected="1" workbookViewId="0">
      <pane ySplit="4" topLeftCell="A71" activePane="bottomLeft" state="frozen"/>
      <selection pane="bottomLeft" activeCell="B3" sqref="B3"/>
    </sheetView>
  </sheetViews>
  <sheetFormatPr baseColWidth="10" defaultRowHeight="15" x14ac:dyDescent="0.2"/>
  <cols>
    <col min="1" max="1" width="10"/>
    <col min="2" max="2" width="25"/>
    <col min="3" max="5" width="45"/>
    <col min="6" max="8" width="20"/>
    <col min="9" max="10" width="10"/>
    <col min="11" max="14" width="25"/>
    <col min="15" max="15" width="45"/>
    <col min="16" max="16" width="25"/>
    <col min="17" max="17" width="15"/>
    <col min="18" max="18" width="45"/>
    <col min="19" max="19" width="20"/>
    <col min="20" max="20" width="30"/>
    <col min="21" max="24" width="20"/>
    <col min="25" max="25" width="25"/>
    <col min="26" max="26" width="10"/>
    <col min="27" max="29" width="20"/>
    <col min="30" max="30" width="50"/>
  </cols>
  <sheetData>
    <row r="1" spans="1:30" x14ac:dyDescent="0.2">
      <c r="A1" s="1"/>
    </row>
    <row r="2" spans="1:30" x14ac:dyDescent="0.2">
      <c r="A2" s="2"/>
      <c r="B2" t="s">
        <v>373</v>
      </c>
    </row>
    <row r="4" spans="1:30" ht="45" x14ac:dyDescent="0.2">
      <c r="A4" s="3" t="s">
        <v>372</v>
      </c>
      <c r="B4" s="3" t="s">
        <v>233</v>
      </c>
      <c r="C4" s="3" t="s">
        <v>291</v>
      </c>
      <c r="D4" s="3" t="s">
        <v>274</v>
      </c>
      <c r="E4" s="3" t="s">
        <v>341</v>
      </c>
      <c r="F4" s="3" t="s">
        <v>263</v>
      </c>
      <c r="G4" s="3" t="s">
        <v>262</v>
      </c>
      <c r="H4" s="3" t="s">
        <v>261</v>
      </c>
      <c r="I4" s="3" t="s">
        <v>283</v>
      </c>
      <c r="J4" s="3" t="s">
        <v>282</v>
      </c>
      <c r="K4" s="3" t="s">
        <v>297</v>
      </c>
      <c r="L4" s="3" t="s">
        <v>298</v>
      </c>
      <c r="M4" s="3" t="s">
        <v>324</v>
      </c>
      <c r="N4" s="3" t="s">
        <v>325</v>
      </c>
      <c r="O4" s="3" t="s">
        <v>290</v>
      </c>
      <c r="P4" s="3" t="s">
        <v>333</v>
      </c>
      <c r="Q4" s="3" t="s">
        <v>1</v>
      </c>
      <c r="R4" s="3" t="s">
        <v>357</v>
      </c>
      <c r="S4" s="3" t="s">
        <v>232</v>
      </c>
      <c r="T4" s="3" t="s">
        <v>303</v>
      </c>
      <c r="U4" s="3" t="s">
        <v>331</v>
      </c>
      <c r="V4" s="3" t="s">
        <v>281</v>
      </c>
      <c r="W4" s="3" t="s">
        <v>323</v>
      </c>
      <c r="X4" s="3" t="s">
        <v>293</v>
      </c>
      <c r="Y4" s="3" t="s">
        <v>356</v>
      </c>
      <c r="Z4" s="3" t="s">
        <v>246</v>
      </c>
      <c r="AA4" s="3" t="s">
        <v>332</v>
      </c>
      <c r="AB4" s="3" t="s">
        <v>346</v>
      </c>
      <c r="AC4" s="3" t="s">
        <v>345</v>
      </c>
      <c r="AD4" s="3" t="s">
        <v>251</v>
      </c>
    </row>
    <row r="5" spans="1:30" ht="30" x14ac:dyDescent="0.2">
      <c r="A5" s="4">
        <v>1</v>
      </c>
      <c r="B5" s="1" t="s">
        <v>157</v>
      </c>
      <c r="C5" s="5" t="s">
        <v>292</v>
      </c>
      <c r="D5" s="1" t="s">
        <v>96</v>
      </c>
      <c r="E5" s="1" t="s">
        <v>266</v>
      </c>
      <c r="F5" s="6">
        <v>45302</v>
      </c>
      <c r="G5" s="1"/>
      <c r="H5" s="6">
        <v>45302</v>
      </c>
      <c r="I5" s="4">
        <v>1</v>
      </c>
      <c r="J5" s="7">
        <v>1</v>
      </c>
      <c r="K5" s="7">
        <v>450</v>
      </c>
      <c r="L5" s="7">
        <v>450</v>
      </c>
      <c r="M5" s="7">
        <v>450</v>
      </c>
      <c r="N5" s="7">
        <v>450</v>
      </c>
      <c r="O5" s="5" t="s">
        <v>335</v>
      </c>
      <c r="P5" s="7">
        <v>0</v>
      </c>
      <c r="Q5" s="7">
        <v>0</v>
      </c>
      <c r="R5" s="1" t="s">
        <v>335</v>
      </c>
      <c r="S5" s="1" t="s">
        <v>102</v>
      </c>
      <c r="T5" s="8" t="str">
        <f>HYPERLINK("https://my.zakupivli.pro/cabinet/purchases/state_purchase/view/48290519")</f>
        <v>https://my.zakupivli.pro/cabinet/purchases/state_purchase/view/48290519</v>
      </c>
      <c r="U5" s="1" t="s">
        <v>369</v>
      </c>
      <c r="V5" s="4">
        <v>0</v>
      </c>
      <c r="W5" s="1"/>
      <c r="X5" s="1" t="s">
        <v>14</v>
      </c>
      <c r="Y5" s="7">
        <v>450</v>
      </c>
      <c r="Z5" s="1" t="s">
        <v>231</v>
      </c>
      <c r="AA5" s="1" t="s">
        <v>370</v>
      </c>
      <c r="AB5" s="1"/>
      <c r="AC5" s="1"/>
      <c r="AD5" s="1"/>
    </row>
    <row r="6" spans="1:30" ht="30" x14ac:dyDescent="0.2">
      <c r="A6" s="4">
        <v>2</v>
      </c>
      <c r="B6" s="1" t="s">
        <v>158</v>
      </c>
      <c r="C6" s="5" t="s">
        <v>279</v>
      </c>
      <c r="D6" s="1" t="s">
        <v>87</v>
      </c>
      <c r="E6" s="1" t="s">
        <v>266</v>
      </c>
      <c r="F6" s="6">
        <v>45302</v>
      </c>
      <c r="G6" s="1"/>
      <c r="H6" s="6">
        <v>45302</v>
      </c>
      <c r="I6" s="4">
        <v>1</v>
      </c>
      <c r="J6" s="7">
        <v>6</v>
      </c>
      <c r="K6" s="7">
        <v>816</v>
      </c>
      <c r="L6" s="7">
        <v>136</v>
      </c>
      <c r="M6" s="7">
        <v>816</v>
      </c>
      <c r="N6" s="7">
        <v>136</v>
      </c>
      <c r="O6" s="5" t="s">
        <v>335</v>
      </c>
      <c r="P6" s="7">
        <v>0</v>
      </c>
      <c r="Q6" s="7">
        <v>0</v>
      </c>
      <c r="R6" s="1" t="s">
        <v>335</v>
      </c>
      <c r="S6" s="1" t="s">
        <v>102</v>
      </c>
      <c r="T6" s="8" t="str">
        <f>HYPERLINK("https://my.zakupivli.pro/cabinet/purchases/state_purchase/view/48290657")</f>
        <v>https://my.zakupivli.pro/cabinet/purchases/state_purchase/view/48290657</v>
      </c>
      <c r="U6" s="1" t="s">
        <v>369</v>
      </c>
      <c r="V6" s="4">
        <v>0</v>
      </c>
      <c r="W6" s="1"/>
      <c r="X6" s="1" t="s">
        <v>16</v>
      </c>
      <c r="Y6" s="7">
        <v>816</v>
      </c>
      <c r="Z6" s="1" t="s">
        <v>231</v>
      </c>
      <c r="AA6" s="1" t="s">
        <v>370</v>
      </c>
      <c r="AB6" s="1"/>
      <c r="AC6" s="1"/>
      <c r="AD6" s="1"/>
    </row>
    <row r="7" spans="1:30" ht="30" x14ac:dyDescent="0.2">
      <c r="A7" s="4">
        <v>3</v>
      </c>
      <c r="B7" s="1" t="s">
        <v>159</v>
      </c>
      <c r="C7" s="5" t="s">
        <v>330</v>
      </c>
      <c r="D7" s="1" t="s">
        <v>88</v>
      </c>
      <c r="E7" s="1" t="s">
        <v>266</v>
      </c>
      <c r="F7" s="6">
        <v>45302</v>
      </c>
      <c r="G7" s="1"/>
      <c r="H7" s="6">
        <v>45302</v>
      </c>
      <c r="I7" s="4">
        <v>1</v>
      </c>
      <c r="J7" s="7">
        <v>12</v>
      </c>
      <c r="K7" s="7">
        <v>168.05</v>
      </c>
      <c r="L7" s="7">
        <v>14.004166666666666</v>
      </c>
      <c r="M7" s="7">
        <v>168.05</v>
      </c>
      <c r="N7" s="7">
        <v>14.004166666666666</v>
      </c>
      <c r="O7" s="5" t="s">
        <v>335</v>
      </c>
      <c r="P7" s="7">
        <v>0</v>
      </c>
      <c r="Q7" s="7">
        <v>0</v>
      </c>
      <c r="R7" s="1" t="s">
        <v>335</v>
      </c>
      <c r="S7" s="1" t="s">
        <v>102</v>
      </c>
      <c r="T7" s="8" t="str">
        <f>HYPERLINK("https://my.zakupivli.pro/cabinet/purchases/state_purchase/view/48290791")</f>
        <v>https://my.zakupivli.pro/cabinet/purchases/state_purchase/view/48290791</v>
      </c>
      <c r="U7" s="1" t="s">
        <v>369</v>
      </c>
      <c r="V7" s="4">
        <v>0</v>
      </c>
      <c r="W7" s="1"/>
      <c r="X7" s="1" t="s">
        <v>13</v>
      </c>
      <c r="Y7" s="7">
        <v>168.05</v>
      </c>
      <c r="Z7" s="1" t="s">
        <v>231</v>
      </c>
      <c r="AA7" s="1" t="s">
        <v>370</v>
      </c>
      <c r="AB7" s="1"/>
      <c r="AC7" s="1"/>
      <c r="AD7" s="1"/>
    </row>
    <row r="8" spans="1:30" ht="30" x14ac:dyDescent="0.2">
      <c r="A8" s="4">
        <v>4</v>
      </c>
      <c r="B8" s="1" t="s">
        <v>160</v>
      </c>
      <c r="C8" s="5" t="s">
        <v>359</v>
      </c>
      <c r="D8" s="1" t="s">
        <v>132</v>
      </c>
      <c r="E8" s="1" t="s">
        <v>266</v>
      </c>
      <c r="F8" s="6">
        <v>45302</v>
      </c>
      <c r="G8" s="1"/>
      <c r="H8" s="6">
        <v>45304</v>
      </c>
      <c r="I8" s="4">
        <v>1</v>
      </c>
      <c r="J8" s="7">
        <v>26</v>
      </c>
      <c r="K8" s="7">
        <v>4113.47</v>
      </c>
      <c r="L8" s="7">
        <v>158.21038461538461</v>
      </c>
      <c r="M8" s="7">
        <v>4113.47</v>
      </c>
      <c r="N8" s="7">
        <v>158.21038461538461</v>
      </c>
      <c r="O8" s="5" t="s">
        <v>335</v>
      </c>
      <c r="P8" s="7">
        <v>0</v>
      </c>
      <c r="Q8" s="7">
        <v>0</v>
      </c>
      <c r="R8" s="1" t="s">
        <v>335</v>
      </c>
      <c r="S8" s="1" t="s">
        <v>102</v>
      </c>
      <c r="T8" s="8" t="str">
        <f>HYPERLINK("https://my.zakupivli.pro/cabinet/purchases/state_purchase/view/48291233")</f>
        <v>https://my.zakupivli.pro/cabinet/purchases/state_purchase/view/48291233</v>
      </c>
      <c r="U8" s="1" t="s">
        <v>369</v>
      </c>
      <c r="V8" s="4">
        <v>0</v>
      </c>
      <c r="W8" s="1"/>
      <c r="X8" s="1" t="s">
        <v>12</v>
      </c>
      <c r="Y8" s="7">
        <v>4113.47</v>
      </c>
      <c r="Z8" s="1" t="s">
        <v>231</v>
      </c>
      <c r="AA8" s="1" t="s">
        <v>370</v>
      </c>
      <c r="AB8" s="1"/>
      <c r="AC8" s="1"/>
      <c r="AD8" s="1"/>
    </row>
    <row r="9" spans="1:30" x14ac:dyDescent="0.2">
      <c r="A9" s="4">
        <v>5</v>
      </c>
      <c r="B9" s="1" t="s">
        <v>161</v>
      </c>
      <c r="C9" s="5" t="s">
        <v>364</v>
      </c>
      <c r="D9" s="1" t="s">
        <v>50</v>
      </c>
      <c r="E9" s="1" t="s">
        <v>266</v>
      </c>
      <c r="F9" s="6">
        <v>45302</v>
      </c>
      <c r="G9" s="1"/>
      <c r="H9" s="6">
        <v>45302</v>
      </c>
      <c r="I9" s="4">
        <v>1</v>
      </c>
      <c r="J9" s="7">
        <v>1</v>
      </c>
      <c r="K9" s="7">
        <v>3500</v>
      </c>
      <c r="L9" s="7">
        <v>3500</v>
      </c>
      <c r="M9" s="7">
        <v>3500</v>
      </c>
      <c r="N9" s="7">
        <v>3500</v>
      </c>
      <c r="O9" s="5" t="s">
        <v>241</v>
      </c>
      <c r="P9" s="7">
        <v>0</v>
      </c>
      <c r="Q9" s="7">
        <v>0</v>
      </c>
      <c r="R9" s="1" t="s">
        <v>241</v>
      </c>
      <c r="S9" s="1" t="s">
        <v>79</v>
      </c>
      <c r="T9" s="8" t="str">
        <f>HYPERLINK("https://my.zakupivli.pro/cabinet/purchases/state_purchase/view/48291791")</f>
        <v>https://my.zakupivli.pro/cabinet/purchases/state_purchase/view/48291791</v>
      </c>
      <c r="U9" s="1" t="s">
        <v>369</v>
      </c>
      <c r="V9" s="4">
        <v>0</v>
      </c>
      <c r="W9" s="1"/>
      <c r="X9" s="1" t="s">
        <v>22</v>
      </c>
      <c r="Y9" s="7">
        <v>3500</v>
      </c>
      <c r="Z9" s="1" t="s">
        <v>231</v>
      </c>
      <c r="AA9" s="1" t="s">
        <v>370</v>
      </c>
      <c r="AB9" s="1"/>
      <c r="AC9" s="1"/>
      <c r="AD9" s="1"/>
    </row>
    <row r="10" spans="1:30" x14ac:dyDescent="0.2">
      <c r="A10" s="4">
        <v>6</v>
      </c>
      <c r="B10" s="1" t="s">
        <v>162</v>
      </c>
      <c r="C10" s="5" t="s">
        <v>307</v>
      </c>
      <c r="D10" s="1" t="s">
        <v>137</v>
      </c>
      <c r="E10" s="1" t="s">
        <v>266</v>
      </c>
      <c r="F10" s="6">
        <v>45303</v>
      </c>
      <c r="G10" s="1"/>
      <c r="H10" s="6">
        <v>45303</v>
      </c>
      <c r="I10" s="4">
        <v>1</v>
      </c>
      <c r="J10" s="7">
        <v>1</v>
      </c>
      <c r="K10" s="7">
        <v>250</v>
      </c>
      <c r="L10" s="7">
        <v>250</v>
      </c>
      <c r="M10" s="7">
        <v>250</v>
      </c>
      <c r="N10" s="7">
        <v>250</v>
      </c>
      <c r="O10" s="5" t="s">
        <v>238</v>
      </c>
      <c r="P10" s="7">
        <v>0</v>
      </c>
      <c r="Q10" s="7">
        <v>0</v>
      </c>
      <c r="R10" s="1" t="s">
        <v>238</v>
      </c>
      <c r="S10" s="1" t="s">
        <v>62</v>
      </c>
      <c r="T10" s="8" t="str">
        <f>HYPERLINK("https://my.zakupivli.pro/cabinet/purchases/state_purchase/view/48316675")</f>
        <v>https://my.zakupivli.pro/cabinet/purchases/state_purchase/view/48316675</v>
      </c>
      <c r="U10" s="1" t="s">
        <v>369</v>
      </c>
      <c r="V10" s="4">
        <v>0</v>
      </c>
      <c r="W10" s="1"/>
      <c r="X10" s="1" t="s">
        <v>237</v>
      </c>
      <c r="Y10" s="7">
        <v>250</v>
      </c>
      <c r="Z10" s="1" t="s">
        <v>231</v>
      </c>
      <c r="AA10" s="1" t="s">
        <v>370</v>
      </c>
      <c r="AB10" s="1"/>
      <c r="AC10" s="1"/>
      <c r="AD10" s="1"/>
    </row>
    <row r="11" spans="1:30" ht="30" x14ac:dyDescent="0.2">
      <c r="A11" s="4">
        <v>7</v>
      </c>
      <c r="B11" s="1" t="s">
        <v>163</v>
      </c>
      <c r="C11" s="5" t="s">
        <v>322</v>
      </c>
      <c r="D11" s="1" t="s">
        <v>155</v>
      </c>
      <c r="E11" s="1" t="s">
        <v>266</v>
      </c>
      <c r="F11" s="6">
        <v>45303</v>
      </c>
      <c r="G11" s="1"/>
      <c r="H11" s="6">
        <v>45303</v>
      </c>
      <c r="I11" s="4">
        <v>1</v>
      </c>
      <c r="J11" s="7">
        <v>1</v>
      </c>
      <c r="K11" s="7">
        <v>23700</v>
      </c>
      <c r="L11" s="7">
        <v>23700</v>
      </c>
      <c r="M11" s="7">
        <v>23700</v>
      </c>
      <c r="N11" s="7">
        <v>23700</v>
      </c>
      <c r="O11" s="5" t="s">
        <v>239</v>
      </c>
      <c r="P11" s="7">
        <v>0</v>
      </c>
      <c r="Q11" s="7">
        <v>0</v>
      </c>
      <c r="R11" s="1" t="s">
        <v>239</v>
      </c>
      <c r="S11" s="1" t="s">
        <v>59</v>
      </c>
      <c r="T11" s="8" t="str">
        <f>HYPERLINK("https://my.zakupivli.pro/cabinet/purchases/state_purchase/view/48317346")</f>
        <v>https://my.zakupivli.pro/cabinet/purchases/state_purchase/view/48317346</v>
      </c>
      <c r="U11" s="1" t="s">
        <v>369</v>
      </c>
      <c r="V11" s="4">
        <v>0</v>
      </c>
      <c r="W11" s="1"/>
      <c r="X11" s="1" t="s">
        <v>5</v>
      </c>
      <c r="Y11" s="7">
        <v>23700</v>
      </c>
      <c r="Z11" s="1" t="s">
        <v>231</v>
      </c>
      <c r="AA11" s="1" t="s">
        <v>370</v>
      </c>
      <c r="AB11" s="1"/>
      <c r="AC11" s="1"/>
      <c r="AD11" s="1"/>
    </row>
    <row r="12" spans="1:30" x14ac:dyDescent="0.2">
      <c r="A12" s="4">
        <v>8</v>
      </c>
      <c r="B12" s="1" t="s">
        <v>164</v>
      </c>
      <c r="C12" s="5" t="s">
        <v>295</v>
      </c>
      <c r="D12" s="1" t="s">
        <v>46</v>
      </c>
      <c r="E12" s="1" t="s">
        <v>266</v>
      </c>
      <c r="F12" s="6">
        <v>45303</v>
      </c>
      <c r="G12" s="1"/>
      <c r="H12" s="6">
        <v>45303</v>
      </c>
      <c r="I12" s="4">
        <v>1</v>
      </c>
      <c r="J12" s="7">
        <v>10</v>
      </c>
      <c r="K12" s="7">
        <v>10150</v>
      </c>
      <c r="L12" s="7">
        <v>1015</v>
      </c>
      <c r="M12" s="7">
        <v>10150</v>
      </c>
      <c r="N12" s="7">
        <v>1015</v>
      </c>
      <c r="O12" s="5" t="s">
        <v>239</v>
      </c>
      <c r="P12" s="7">
        <v>0</v>
      </c>
      <c r="Q12" s="7">
        <v>0</v>
      </c>
      <c r="R12" s="1" t="s">
        <v>239</v>
      </c>
      <c r="S12" s="1" t="s">
        <v>59</v>
      </c>
      <c r="T12" s="8" t="str">
        <f>HYPERLINK("https://my.zakupivli.pro/cabinet/purchases/state_purchase/view/48317845")</f>
        <v>https://my.zakupivli.pro/cabinet/purchases/state_purchase/view/48317845</v>
      </c>
      <c r="U12" s="1" t="s">
        <v>369</v>
      </c>
      <c r="V12" s="4">
        <v>0</v>
      </c>
      <c r="W12" s="1"/>
      <c r="X12" s="1" t="s">
        <v>15</v>
      </c>
      <c r="Y12" s="7">
        <v>10150</v>
      </c>
      <c r="Z12" s="1" t="s">
        <v>231</v>
      </c>
      <c r="AA12" s="1" t="s">
        <v>370</v>
      </c>
      <c r="AB12" s="1"/>
      <c r="AC12" s="1"/>
      <c r="AD12" s="1"/>
    </row>
    <row r="13" spans="1:30" ht="30" x14ac:dyDescent="0.2">
      <c r="A13" s="4">
        <v>9</v>
      </c>
      <c r="B13" s="1" t="s">
        <v>165</v>
      </c>
      <c r="C13" s="5" t="s">
        <v>327</v>
      </c>
      <c r="D13" s="1" t="s">
        <v>117</v>
      </c>
      <c r="E13" s="1" t="s">
        <v>266</v>
      </c>
      <c r="F13" s="6">
        <v>45303</v>
      </c>
      <c r="G13" s="1"/>
      <c r="H13" s="6">
        <v>45303</v>
      </c>
      <c r="I13" s="4">
        <v>1</v>
      </c>
      <c r="J13" s="7">
        <v>2</v>
      </c>
      <c r="K13" s="7">
        <v>6000</v>
      </c>
      <c r="L13" s="7">
        <v>3000</v>
      </c>
      <c r="M13" s="7">
        <v>6000</v>
      </c>
      <c r="N13" s="7">
        <v>3000</v>
      </c>
      <c r="O13" s="5" t="s">
        <v>338</v>
      </c>
      <c r="P13" s="7">
        <v>0</v>
      </c>
      <c r="Q13" s="7">
        <v>0</v>
      </c>
      <c r="R13" s="1" t="s">
        <v>338</v>
      </c>
      <c r="S13" s="1" t="s">
        <v>125</v>
      </c>
      <c r="T13" s="8" t="str">
        <f>HYPERLINK("https://my.zakupivli.pro/cabinet/purchases/state_purchase/view/48318128")</f>
        <v>https://my.zakupivli.pro/cabinet/purchases/state_purchase/view/48318128</v>
      </c>
      <c r="U13" s="1" t="s">
        <v>369</v>
      </c>
      <c r="V13" s="4">
        <v>0</v>
      </c>
      <c r="W13" s="1"/>
      <c r="X13" s="1" t="s">
        <v>33</v>
      </c>
      <c r="Y13" s="7">
        <v>6000</v>
      </c>
      <c r="Z13" s="1" t="s">
        <v>231</v>
      </c>
      <c r="AA13" s="1" t="s">
        <v>370</v>
      </c>
      <c r="AB13" s="1"/>
      <c r="AC13" s="1"/>
      <c r="AD13" s="1"/>
    </row>
    <row r="14" spans="1:30" ht="30" x14ac:dyDescent="0.2">
      <c r="A14" s="4">
        <v>10</v>
      </c>
      <c r="B14" s="1" t="s">
        <v>166</v>
      </c>
      <c r="C14" s="5" t="s">
        <v>328</v>
      </c>
      <c r="D14" s="1" t="s">
        <v>97</v>
      </c>
      <c r="E14" s="1" t="s">
        <v>266</v>
      </c>
      <c r="F14" s="6">
        <v>45303</v>
      </c>
      <c r="G14" s="1"/>
      <c r="H14" s="6">
        <v>45303</v>
      </c>
      <c r="I14" s="4">
        <v>1</v>
      </c>
      <c r="J14" s="7">
        <v>1</v>
      </c>
      <c r="K14" s="7">
        <v>1399</v>
      </c>
      <c r="L14" s="7">
        <v>1399</v>
      </c>
      <c r="M14" s="7">
        <v>1399</v>
      </c>
      <c r="N14" s="7">
        <v>1399</v>
      </c>
      <c r="O14" s="5" t="s">
        <v>335</v>
      </c>
      <c r="P14" s="7">
        <v>0</v>
      </c>
      <c r="Q14" s="7">
        <v>0</v>
      </c>
      <c r="R14" s="1" t="s">
        <v>335</v>
      </c>
      <c r="S14" s="1" t="s">
        <v>102</v>
      </c>
      <c r="T14" s="8" t="str">
        <f>HYPERLINK("https://my.zakupivli.pro/cabinet/purchases/state_purchase/view/48318705")</f>
        <v>https://my.zakupivli.pro/cabinet/purchases/state_purchase/view/48318705</v>
      </c>
      <c r="U14" s="1" t="s">
        <v>369</v>
      </c>
      <c r="V14" s="4">
        <v>0</v>
      </c>
      <c r="W14" s="1"/>
      <c r="X14" s="1" t="s">
        <v>84</v>
      </c>
      <c r="Y14" s="7">
        <v>1399</v>
      </c>
      <c r="Z14" s="1" t="s">
        <v>231</v>
      </c>
      <c r="AA14" s="1" t="s">
        <v>370</v>
      </c>
      <c r="AB14" s="1"/>
      <c r="AC14" s="1"/>
      <c r="AD14" s="1"/>
    </row>
    <row r="15" spans="1:30" ht="30" x14ac:dyDescent="0.2">
      <c r="A15" s="4">
        <v>11</v>
      </c>
      <c r="B15" s="1" t="s">
        <v>167</v>
      </c>
      <c r="C15" s="5" t="s">
        <v>277</v>
      </c>
      <c r="D15" s="1" t="s">
        <v>130</v>
      </c>
      <c r="E15" s="1" t="s">
        <v>266</v>
      </c>
      <c r="F15" s="6">
        <v>45303</v>
      </c>
      <c r="G15" s="1"/>
      <c r="H15" s="6">
        <v>45303</v>
      </c>
      <c r="I15" s="4">
        <v>1</v>
      </c>
      <c r="J15" s="7">
        <v>8</v>
      </c>
      <c r="K15" s="7">
        <v>1761</v>
      </c>
      <c r="L15" s="7">
        <v>220.125</v>
      </c>
      <c r="M15" s="7">
        <v>1761</v>
      </c>
      <c r="N15" s="7">
        <v>220.125</v>
      </c>
      <c r="O15" s="5" t="s">
        <v>335</v>
      </c>
      <c r="P15" s="7">
        <v>0</v>
      </c>
      <c r="Q15" s="7">
        <v>0</v>
      </c>
      <c r="R15" s="1" t="s">
        <v>335</v>
      </c>
      <c r="S15" s="1" t="s">
        <v>102</v>
      </c>
      <c r="T15" s="8" t="str">
        <f>HYPERLINK("https://my.zakupivli.pro/cabinet/purchases/state_purchase/view/48319209")</f>
        <v>https://my.zakupivli.pro/cabinet/purchases/state_purchase/view/48319209</v>
      </c>
      <c r="U15" s="1" t="s">
        <v>369</v>
      </c>
      <c r="V15" s="4">
        <v>0</v>
      </c>
      <c r="W15" s="1"/>
      <c r="X15" s="1" t="s">
        <v>85</v>
      </c>
      <c r="Y15" s="7">
        <v>1761</v>
      </c>
      <c r="Z15" s="1" t="s">
        <v>231</v>
      </c>
      <c r="AA15" s="1" t="s">
        <v>370</v>
      </c>
      <c r="AB15" s="1"/>
      <c r="AC15" s="1"/>
      <c r="AD15" s="1"/>
    </row>
    <row r="16" spans="1:30" ht="30" x14ac:dyDescent="0.2">
      <c r="A16" s="4">
        <v>12</v>
      </c>
      <c r="B16" s="1" t="s">
        <v>168</v>
      </c>
      <c r="C16" s="5" t="s">
        <v>273</v>
      </c>
      <c r="D16" s="1" t="s">
        <v>88</v>
      </c>
      <c r="E16" s="1" t="s">
        <v>266</v>
      </c>
      <c r="F16" s="6">
        <v>45303</v>
      </c>
      <c r="G16" s="1"/>
      <c r="H16" s="6">
        <v>45304</v>
      </c>
      <c r="I16" s="4">
        <v>1</v>
      </c>
      <c r="J16" s="7">
        <v>51</v>
      </c>
      <c r="K16" s="7">
        <v>1069.25</v>
      </c>
      <c r="L16" s="7">
        <v>20.965686274509803</v>
      </c>
      <c r="M16" s="7">
        <v>1069.25</v>
      </c>
      <c r="N16" s="7">
        <v>20.965686274509803</v>
      </c>
      <c r="O16" s="5" t="s">
        <v>335</v>
      </c>
      <c r="P16" s="7">
        <v>0</v>
      </c>
      <c r="Q16" s="7">
        <v>0</v>
      </c>
      <c r="R16" s="1" t="s">
        <v>335</v>
      </c>
      <c r="S16" s="1" t="s">
        <v>102</v>
      </c>
      <c r="T16" s="8" t="str">
        <f>HYPERLINK("https://my.zakupivli.pro/cabinet/purchases/state_purchase/view/48327016")</f>
        <v>https://my.zakupivli.pro/cabinet/purchases/state_purchase/view/48327016</v>
      </c>
      <c r="U16" s="1" t="s">
        <v>369</v>
      </c>
      <c r="V16" s="4">
        <v>0</v>
      </c>
      <c r="W16" s="1"/>
      <c r="X16" s="1" t="s">
        <v>23</v>
      </c>
      <c r="Y16" s="7">
        <v>1069.25</v>
      </c>
      <c r="Z16" s="1" t="s">
        <v>231</v>
      </c>
      <c r="AA16" s="1" t="s">
        <v>370</v>
      </c>
      <c r="AB16" s="1"/>
      <c r="AC16" s="1"/>
      <c r="AD16" s="1"/>
    </row>
    <row r="17" spans="1:30" ht="30" x14ac:dyDescent="0.2">
      <c r="A17" s="4">
        <v>13</v>
      </c>
      <c r="B17" s="1" t="s">
        <v>169</v>
      </c>
      <c r="C17" s="5" t="s">
        <v>365</v>
      </c>
      <c r="D17" s="1" t="s">
        <v>49</v>
      </c>
      <c r="E17" s="1" t="s">
        <v>266</v>
      </c>
      <c r="F17" s="6">
        <v>45303</v>
      </c>
      <c r="G17" s="1"/>
      <c r="H17" s="6">
        <v>45304</v>
      </c>
      <c r="I17" s="4">
        <v>1</v>
      </c>
      <c r="J17" s="7">
        <v>7</v>
      </c>
      <c r="K17" s="7">
        <v>1419.02</v>
      </c>
      <c r="L17" s="7">
        <v>202.71714285714285</v>
      </c>
      <c r="M17" s="7">
        <v>1419.02</v>
      </c>
      <c r="N17" s="7">
        <v>202.71714285714285</v>
      </c>
      <c r="O17" s="5" t="s">
        <v>335</v>
      </c>
      <c r="P17" s="7">
        <v>0</v>
      </c>
      <c r="Q17" s="7">
        <v>0</v>
      </c>
      <c r="R17" s="1" t="s">
        <v>335</v>
      </c>
      <c r="S17" s="1" t="s">
        <v>102</v>
      </c>
      <c r="T17" s="8" t="str">
        <f>HYPERLINK("https://my.zakupivli.pro/cabinet/purchases/state_purchase/view/48327020")</f>
        <v>https://my.zakupivli.pro/cabinet/purchases/state_purchase/view/48327020</v>
      </c>
      <c r="U17" s="1" t="s">
        <v>369</v>
      </c>
      <c r="V17" s="4">
        <v>0</v>
      </c>
      <c r="W17" s="1"/>
      <c r="X17" s="1" t="s">
        <v>31</v>
      </c>
      <c r="Y17" s="7">
        <v>1419.02</v>
      </c>
      <c r="Z17" s="1" t="s">
        <v>231</v>
      </c>
      <c r="AA17" s="1" t="s">
        <v>370</v>
      </c>
      <c r="AB17" s="1"/>
      <c r="AC17" s="1"/>
      <c r="AD17" s="1"/>
    </row>
    <row r="18" spans="1:30" ht="30" x14ac:dyDescent="0.2">
      <c r="A18" s="4">
        <v>14</v>
      </c>
      <c r="B18" s="1" t="s">
        <v>170</v>
      </c>
      <c r="C18" s="5" t="s">
        <v>288</v>
      </c>
      <c r="D18" s="1" t="s">
        <v>107</v>
      </c>
      <c r="E18" s="1" t="s">
        <v>266</v>
      </c>
      <c r="F18" s="6">
        <v>45303</v>
      </c>
      <c r="G18" s="1"/>
      <c r="H18" s="6">
        <v>45304</v>
      </c>
      <c r="I18" s="4">
        <v>1</v>
      </c>
      <c r="J18" s="7">
        <v>10</v>
      </c>
      <c r="K18" s="7">
        <v>603.19000000000005</v>
      </c>
      <c r="L18" s="7">
        <v>60.319000000000003</v>
      </c>
      <c r="M18" s="7">
        <v>603.19000000000005</v>
      </c>
      <c r="N18" s="7">
        <v>60.319000000000003</v>
      </c>
      <c r="O18" s="5" t="s">
        <v>335</v>
      </c>
      <c r="P18" s="7">
        <v>0</v>
      </c>
      <c r="Q18" s="7">
        <v>0</v>
      </c>
      <c r="R18" s="1" t="s">
        <v>335</v>
      </c>
      <c r="S18" s="1" t="s">
        <v>102</v>
      </c>
      <c r="T18" s="8" t="str">
        <f>HYPERLINK("https://my.zakupivli.pro/cabinet/purchases/state_purchase/view/48327042")</f>
        <v>https://my.zakupivli.pro/cabinet/purchases/state_purchase/view/48327042</v>
      </c>
      <c r="U18" s="1" t="s">
        <v>369</v>
      </c>
      <c r="V18" s="4">
        <v>0</v>
      </c>
      <c r="W18" s="1"/>
      <c r="X18" s="1" t="s">
        <v>27</v>
      </c>
      <c r="Y18" s="7">
        <v>603.19000000000005</v>
      </c>
      <c r="Z18" s="1" t="s">
        <v>231</v>
      </c>
      <c r="AA18" s="1" t="s">
        <v>370</v>
      </c>
      <c r="AB18" s="1"/>
      <c r="AC18" s="1"/>
      <c r="AD18" s="1"/>
    </row>
    <row r="19" spans="1:30" ht="30" x14ac:dyDescent="0.2">
      <c r="A19" s="4">
        <v>15</v>
      </c>
      <c r="B19" s="1" t="s">
        <v>171</v>
      </c>
      <c r="C19" s="5" t="s">
        <v>343</v>
      </c>
      <c r="D19" s="1" t="s">
        <v>118</v>
      </c>
      <c r="E19" s="1" t="s">
        <v>266</v>
      </c>
      <c r="F19" s="6">
        <v>45303</v>
      </c>
      <c r="G19" s="1"/>
      <c r="H19" s="6">
        <v>45304</v>
      </c>
      <c r="I19" s="4">
        <v>1</v>
      </c>
      <c r="J19" s="7">
        <v>30</v>
      </c>
      <c r="K19" s="7">
        <v>699</v>
      </c>
      <c r="L19" s="7">
        <v>23.3</v>
      </c>
      <c r="M19" s="7">
        <v>699</v>
      </c>
      <c r="N19" s="7">
        <v>23.3</v>
      </c>
      <c r="O19" s="5" t="s">
        <v>335</v>
      </c>
      <c r="P19" s="7">
        <v>0</v>
      </c>
      <c r="Q19" s="7">
        <v>0</v>
      </c>
      <c r="R19" s="1" t="s">
        <v>335</v>
      </c>
      <c r="S19" s="1" t="s">
        <v>102</v>
      </c>
      <c r="T19" s="8" t="str">
        <f>HYPERLINK("https://my.zakupivli.pro/cabinet/purchases/state_purchase/view/48327050")</f>
        <v>https://my.zakupivli.pro/cabinet/purchases/state_purchase/view/48327050</v>
      </c>
      <c r="U19" s="1" t="s">
        <v>369</v>
      </c>
      <c r="V19" s="4">
        <v>0</v>
      </c>
      <c r="W19" s="1"/>
      <c r="X19" s="1" t="s">
        <v>29</v>
      </c>
      <c r="Y19" s="7">
        <v>699</v>
      </c>
      <c r="Z19" s="1" t="s">
        <v>231</v>
      </c>
      <c r="AA19" s="1" t="s">
        <v>370</v>
      </c>
      <c r="AB19" s="1"/>
      <c r="AC19" s="1"/>
      <c r="AD19" s="1"/>
    </row>
    <row r="20" spans="1:30" ht="30" x14ac:dyDescent="0.2">
      <c r="A20" s="4">
        <v>16</v>
      </c>
      <c r="B20" s="1" t="s">
        <v>172</v>
      </c>
      <c r="C20" s="5" t="s">
        <v>287</v>
      </c>
      <c r="D20" s="1" t="s">
        <v>124</v>
      </c>
      <c r="E20" s="1" t="s">
        <v>266</v>
      </c>
      <c r="F20" s="6">
        <v>45303</v>
      </c>
      <c r="G20" s="1"/>
      <c r="H20" s="6">
        <v>45304</v>
      </c>
      <c r="I20" s="4">
        <v>1</v>
      </c>
      <c r="J20" s="7">
        <v>9</v>
      </c>
      <c r="K20" s="7">
        <v>853.04</v>
      </c>
      <c r="L20" s="7">
        <v>94.782222222222217</v>
      </c>
      <c r="M20" s="7">
        <v>853.04</v>
      </c>
      <c r="N20" s="7">
        <v>94.782222222222217</v>
      </c>
      <c r="O20" s="5" t="s">
        <v>335</v>
      </c>
      <c r="P20" s="7">
        <v>0</v>
      </c>
      <c r="Q20" s="7">
        <v>0</v>
      </c>
      <c r="R20" s="1" t="s">
        <v>335</v>
      </c>
      <c r="S20" s="1" t="s">
        <v>102</v>
      </c>
      <c r="T20" s="8" t="str">
        <f>HYPERLINK("https://my.zakupivli.pro/cabinet/purchases/state_purchase/view/48327071")</f>
        <v>https://my.zakupivli.pro/cabinet/purchases/state_purchase/view/48327071</v>
      </c>
      <c r="U20" s="1" t="s">
        <v>369</v>
      </c>
      <c r="V20" s="4">
        <v>0</v>
      </c>
      <c r="W20" s="1"/>
      <c r="X20" s="1" t="s">
        <v>25</v>
      </c>
      <c r="Y20" s="7">
        <v>853.04</v>
      </c>
      <c r="Z20" s="1" t="s">
        <v>231</v>
      </c>
      <c r="AA20" s="1" t="s">
        <v>370</v>
      </c>
      <c r="AB20" s="1"/>
      <c r="AC20" s="1"/>
      <c r="AD20" s="1"/>
    </row>
    <row r="21" spans="1:30" ht="30" x14ac:dyDescent="0.2">
      <c r="A21" s="4">
        <v>17</v>
      </c>
      <c r="B21" s="1" t="s">
        <v>173</v>
      </c>
      <c r="C21" s="5" t="s">
        <v>296</v>
      </c>
      <c r="D21" s="1" t="s">
        <v>123</v>
      </c>
      <c r="E21" s="1" t="s">
        <v>266</v>
      </c>
      <c r="F21" s="6">
        <v>45303</v>
      </c>
      <c r="G21" s="1"/>
      <c r="H21" s="6">
        <v>45304</v>
      </c>
      <c r="I21" s="4">
        <v>1</v>
      </c>
      <c r="J21" s="7">
        <v>8</v>
      </c>
      <c r="K21" s="7">
        <v>712.03</v>
      </c>
      <c r="L21" s="7">
        <v>89.003749999999997</v>
      </c>
      <c r="M21" s="7">
        <v>712.03</v>
      </c>
      <c r="N21" s="7">
        <v>89.003749999999997</v>
      </c>
      <c r="O21" s="5" t="s">
        <v>335</v>
      </c>
      <c r="P21" s="7">
        <v>0</v>
      </c>
      <c r="Q21" s="7">
        <v>0</v>
      </c>
      <c r="R21" s="1" t="s">
        <v>335</v>
      </c>
      <c r="S21" s="1" t="s">
        <v>102</v>
      </c>
      <c r="T21" s="8" t="str">
        <f>HYPERLINK("https://my.zakupivli.pro/cabinet/purchases/state_purchase/view/48327092")</f>
        <v>https://my.zakupivli.pro/cabinet/purchases/state_purchase/view/48327092</v>
      </c>
      <c r="U21" s="1" t="s">
        <v>369</v>
      </c>
      <c r="V21" s="4">
        <v>0</v>
      </c>
      <c r="W21" s="1"/>
      <c r="X21" s="1" t="s">
        <v>26</v>
      </c>
      <c r="Y21" s="7">
        <v>712.03</v>
      </c>
      <c r="Z21" s="1" t="s">
        <v>231</v>
      </c>
      <c r="AA21" s="1" t="s">
        <v>370</v>
      </c>
      <c r="AB21" s="1"/>
      <c r="AC21" s="1"/>
      <c r="AD21" s="1"/>
    </row>
    <row r="22" spans="1:30" ht="30" x14ac:dyDescent="0.2">
      <c r="A22" s="4">
        <v>18</v>
      </c>
      <c r="B22" s="1" t="s">
        <v>174</v>
      </c>
      <c r="C22" s="5" t="s">
        <v>329</v>
      </c>
      <c r="D22" s="1" t="s">
        <v>106</v>
      </c>
      <c r="E22" s="1" t="s">
        <v>266</v>
      </c>
      <c r="F22" s="6">
        <v>45303</v>
      </c>
      <c r="G22" s="1"/>
      <c r="H22" s="6">
        <v>45304</v>
      </c>
      <c r="I22" s="4">
        <v>1</v>
      </c>
      <c r="J22" s="7">
        <v>26</v>
      </c>
      <c r="K22" s="7">
        <v>2002.1</v>
      </c>
      <c r="L22" s="7">
        <v>77.003846153846155</v>
      </c>
      <c r="M22" s="7">
        <v>2002.1</v>
      </c>
      <c r="N22" s="7">
        <v>77.003846153846155</v>
      </c>
      <c r="O22" s="5" t="s">
        <v>335</v>
      </c>
      <c r="P22" s="7">
        <v>0</v>
      </c>
      <c r="Q22" s="7">
        <v>0</v>
      </c>
      <c r="R22" s="1" t="s">
        <v>335</v>
      </c>
      <c r="S22" s="1" t="s">
        <v>102</v>
      </c>
      <c r="T22" s="8" t="str">
        <f>HYPERLINK("https://my.zakupivli.pro/cabinet/purchases/state_purchase/view/48327139")</f>
        <v>https://my.zakupivli.pro/cabinet/purchases/state_purchase/view/48327139</v>
      </c>
      <c r="U22" s="1" t="s">
        <v>369</v>
      </c>
      <c r="V22" s="4">
        <v>0</v>
      </c>
      <c r="W22" s="1"/>
      <c r="X22" s="1" t="s">
        <v>19</v>
      </c>
      <c r="Y22" s="7">
        <v>2002.1</v>
      </c>
      <c r="Z22" s="1" t="s">
        <v>231</v>
      </c>
      <c r="AA22" s="1" t="s">
        <v>370</v>
      </c>
      <c r="AB22" s="1"/>
      <c r="AC22" s="1"/>
      <c r="AD22" s="1"/>
    </row>
    <row r="23" spans="1:30" ht="30" x14ac:dyDescent="0.2">
      <c r="A23" s="4">
        <v>19</v>
      </c>
      <c r="B23" s="1" t="s">
        <v>175</v>
      </c>
      <c r="C23" s="5" t="s">
        <v>244</v>
      </c>
      <c r="D23" s="1" t="s">
        <v>90</v>
      </c>
      <c r="E23" s="1" t="s">
        <v>266</v>
      </c>
      <c r="F23" s="6">
        <v>45303</v>
      </c>
      <c r="G23" s="1"/>
      <c r="H23" s="6">
        <v>45304</v>
      </c>
      <c r="I23" s="4">
        <v>1</v>
      </c>
      <c r="J23" s="7">
        <v>20</v>
      </c>
      <c r="K23" s="7">
        <v>1990.02</v>
      </c>
      <c r="L23" s="7">
        <v>99.501000000000005</v>
      </c>
      <c r="M23" s="7">
        <v>1990.02</v>
      </c>
      <c r="N23" s="7">
        <v>99.501000000000005</v>
      </c>
      <c r="O23" s="5" t="s">
        <v>335</v>
      </c>
      <c r="P23" s="7">
        <v>0</v>
      </c>
      <c r="Q23" s="7">
        <v>0</v>
      </c>
      <c r="R23" s="1" t="s">
        <v>335</v>
      </c>
      <c r="S23" s="1" t="s">
        <v>102</v>
      </c>
      <c r="T23" s="8" t="str">
        <f>HYPERLINK("https://my.zakupivli.pro/cabinet/purchases/state_purchase/view/48327153")</f>
        <v>https://my.zakupivli.pro/cabinet/purchases/state_purchase/view/48327153</v>
      </c>
      <c r="U23" s="1" t="s">
        <v>369</v>
      </c>
      <c r="V23" s="4">
        <v>0</v>
      </c>
      <c r="W23" s="1"/>
      <c r="X23" s="1" t="s">
        <v>32</v>
      </c>
      <c r="Y23" s="7">
        <v>1990.02</v>
      </c>
      <c r="Z23" s="1" t="s">
        <v>231</v>
      </c>
      <c r="AA23" s="1" t="s">
        <v>370</v>
      </c>
      <c r="AB23" s="1"/>
      <c r="AC23" s="1"/>
      <c r="AD23" s="1"/>
    </row>
    <row r="24" spans="1:30" ht="30" x14ac:dyDescent="0.2">
      <c r="A24" s="4">
        <v>20</v>
      </c>
      <c r="B24" s="1" t="s">
        <v>176</v>
      </c>
      <c r="C24" s="5" t="s">
        <v>0</v>
      </c>
      <c r="D24" s="1" t="s">
        <v>120</v>
      </c>
      <c r="E24" s="1" t="s">
        <v>266</v>
      </c>
      <c r="F24" s="6">
        <v>45303</v>
      </c>
      <c r="G24" s="1"/>
      <c r="H24" s="6">
        <v>45304</v>
      </c>
      <c r="I24" s="4">
        <v>1</v>
      </c>
      <c r="J24" s="7">
        <v>31</v>
      </c>
      <c r="K24" s="7">
        <v>1730.29</v>
      </c>
      <c r="L24" s="7">
        <v>55.8158064516129</v>
      </c>
      <c r="M24" s="7">
        <v>1730.29</v>
      </c>
      <c r="N24" s="7">
        <v>55.8158064516129</v>
      </c>
      <c r="O24" s="5" t="s">
        <v>335</v>
      </c>
      <c r="P24" s="7">
        <v>0</v>
      </c>
      <c r="Q24" s="7">
        <v>0</v>
      </c>
      <c r="R24" s="1" t="s">
        <v>335</v>
      </c>
      <c r="S24" s="1" t="s">
        <v>102</v>
      </c>
      <c r="T24" s="8" t="str">
        <f>HYPERLINK("https://my.zakupivli.pro/cabinet/purchases/state_purchase/view/48327176")</f>
        <v>https://my.zakupivli.pro/cabinet/purchases/state_purchase/view/48327176</v>
      </c>
      <c r="U24" s="1" t="s">
        <v>369</v>
      </c>
      <c r="V24" s="4">
        <v>0</v>
      </c>
      <c r="W24" s="1"/>
      <c r="X24" s="1" t="s">
        <v>28</v>
      </c>
      <c r="Y24" s="7">
        <v>1730.29</v>
      </c>
      <c r="Z24" s="1" t="s">
        <v>231</v>
      </c>
      <c r="AA24" s="1" t="s">
        <v>370</v>
      </c>
      <c r="AB24" s="1"/>
      <c r="AC24" s="1"/>
      <c r="AD24" s="1"/>
    </row>
    <row r="25" spans="1:30" ht="30" x14ac:dyDescent="0.2">
      <c r="A25" s="4">
        <v>21</v>
      </c>
      <c r="B25" s="1" t="s">
        <v>177</v>
      </c>
      <c r="C25" s="5" t="s">
        <v>366</v>
      </c>
      <c r="D25" s="1" t="s">
        <v>121</v>
      </c>
      <c r="E25" s="1" t="s">
        <v>266</v>
      </c>
      <c r="F25" s="6">
        <v>45305</v>
      </c>
      <c r="G25" s="1"/>
      <c r="H25" s="6">
        <v>45306</v>
      </c>
      <c r="I25" s="4">
        <v>1</v>
      </c>
      <c r="J25" s="7">
        <v>8</v>
      </c>
      <c r="K25" s="7">
        <v>2265.6</v>
      </c>
      <c r="L25" s="7">
        <v>283.2</v>
      </c>
      <c r="M25" s="7">
        <v>2265.6</v>
      </c>
      <c r="N25" s="7">
        <v>283.2</v>
      </c>
      <c r="O25" s="5" t="s">
        <v>335</v>
      </c>
      <c r="P25" s="7">
        <v>0</v>
      </c>
      <c r="Q25" s="7">
        <v>0</v>
      </c>
      <c r="R25" s="1" t="s">
        <v>335</v>
      </c>
      <c r="S25" s="1" t="s">
        <v>102</v>
      </c>
      <c r="T25" s="8" t="str">
        <f>HYPERLINK("https://my.zakupivli.pro/cabinet/purchases/state_purchase/view/48330060")</f>
        <v>https://my.zakupivli.pro/cabinet/purchases/state_purchase/view/48330060</v>
      </c>
      <c r="U25" s="1" t="s">
        <v>369</v>
      </c>
      <c r="V25" s="4">
        <v>0</v>
      </c>
      <c r="W25" s="1"/>
      <c r="X25" s="1" t="s">
        <v>30</v>
      </c>
      <c r="Y25" s="7">
        <v>2265.6</v>
      </c>
      <c r="Z25" s="1" t="s">
        <v>231</v>
      </c>
      <c r="AA25" s="1" t="s">
        <v>370</v>
      </c>
      <c r="AB25" s="1"/>
      <c r="AC25" s="1"/>
      <c r="AD25" s="1"/>
    </row>
    <row r="26" spans="1:30" ht="30" x14ac:dyDescent="0.2">
      <c r="A26" s="4">
        <v>22</v>
      </c>
      <c r="B26" s="1" t="s">
        <v>178</v>
      </c>
      <c r="C26" s="5" t="s">
        <v>278</v>
      </c>
      <c r="D26" s="1" t="s">
        <v>89</v>
      </c>
      <c r="E26" s="1" t="s">
        <v>266</v>
      </c>
      <c r="F26" s="6">
        <v>45306</v>
      </c>
      <c r="G26" s="1"/>
      <c r="H26" s="6">
        <v>45306</v>
      </c>
      <c r="I26" s="4">
        <v>1</v>
      </c>
      <c r="J26" s="7">
        <v>4</v>
      </c>
      <c r="K26" s="7">
        <v>732</v>
      </c>
      <c r="L26" s="7">
        <v>183</v>
      </c>
      <c r="M26" s="7">
        <v>732</v>
      </c>
      <c r="N26" s="7">
        <v>183</v>
      </c>
      <c r="O26" s="5" t="s">
        <v>335</v>
      </c>
      <c r="P26" s="7">
        <v>0</v>
      </c>
      <c r="Q26" s="7">
        <v>0</v>
      </c>
      <c r="R26" s="1" t="s">
        <v>335</v>
      </c>
      <c r="S26" s="1" t="s">
        <v>102</v>
      </c>
      <c r="T26" s="8" t="str">
        <f>HYPERLINK("https://my.zakupivli.pro/cabinet/purchases/state_purchase/view/48346567")</f>
        <v>https://my.zakupivli.pro/cabinet/purchases/state_purchase/view/48346567</v>
      </c>
      <c r="U26" s="1" t="s">
        <v>369</v>
      </c>
      <c r="V26" s="4">
        <v>0</v>
      </c>
      <c r="W26" s="1"/>
      <c r="X26" s="1" t="s">
        <v>43</v>
      </c>
      <c r="Y26" s="7">
        <v>732</v>
      </c>
      <c r="Z26" s="1" t="s">
        <v>231</v>
      </c>
      <c r="AA26" s="1" t="s">
        <v>370</v>
      </c>
      <c r="AB26" s="1"/>
      <c r="AC26" s="1"/>
      <c r="AD26" s="1"/>
    </row>
    <row r="27" spans="1:30" ht="30" x14ac:dyDescent="0.2">
      <c r="A27" s="4">
        <v>23</v>
      </c>
      <c r="B27" s="1" t="s">
        <v>179</v>
      </c>
      <c r="C27" s="5" t="s">
        <v>302</v>
      </c>
      <c r="D27" s="1" t="s">
        <v>119</v>
      </c>
      <c r="E27" s="1" t="s">
        <v>266</v>
      </c>
      <c r="F27" s="6">
        <v>45306</v>
      </c>
      <c r="G27" s="1"/>
      <c r="H27" s="6">
        <v>45306</v>
      </c>
      <c r="I27" s="4">
        <v>1</v>
      </c>
      <c r="J27" s="7">
        <v>8</v>
      </c>
      <c r="K27" s="7">
        <v>303.70999999999998</v>
      </c>
      <c r="L27" s="7">
        <v>37.963749999999997</v>
      </c>
      <c r="M27" s="7">
        <v>303.70999999999998</v>
      </c>
      <c r="N27" s="7">
        <v>37.963749999999997</v>
      </c>
      <c r="O27" s="5" t="s">
        <v>335</v>
      </c>
      <c r="P27" s="7">
        <v>0</v>
      </c>
      <c r="Q27" s="7">
        <v>0</v>
      </c>
      <c r="R27" s="1" t="s">
        <v>335</v>
      </c>
      <c r="S27" s="1" t="s">
        <v>102</v>
      </c>
      <c r="T27" s="8" t="str">
        <f>HYPERLINK("https://my.zakupivli.pro/cabinet/purchases/state_purchase/view/48346755")</f>
        <v>https://my.zakupivli.pro/cabinet/purchases/state_purchase/view/48346755</v>
      </c>
      <c r="U27" s="1" t="s">
        <v>369</v>
      </c>
      <c r="V27" s="4">
        <v>0</v>
      </c>
      <c r="W27" s="1"/>
      <c r="X27" s="1" t="s">
        <v>41</v>
      </c>
      <c r="Y27" s="7">
        <v>303.70999999999998</v>
      </c>
      <c r="Z27" s="1" t="s">
        <v>231</v>
      </c>
      <c r="AA27" s="1" t="s">
        <v>370</v>
      </c>
      <c r="AB27" s="1"/>
      <c r="AC27" s="1"/>
      <c r="AD27" s="1"/>
    </row>
    <row r="28" spans="1:30" x14ac:dyDescent="0.2">
      <c r="A28" s="4">
        <v>24</v>
      </c>
      <c r="B28" s="1" t="s">
        <v>180</v>
      </c>
      <c r="C28" s="5" t="s">
        <v>270</v>
      </c>
      <c r="D28" s="1" t="s">
        <v>94</v>
      </c>
      <c r="E28" s="1" t="s">
        <v>266</v>
      </c>
      <c r="F28" s="6">
        <v>45307</v>
      </c>
      <c r="G28" s="1"/>
      <c r="H28" s="6">
        <v>45307</v>
      </c>
      <c r="I28" s="4">
        <v>1</v>
      </c>
      <c r="J28" s="7">
        <v>4</v>
      </c>
      <c r="K28" s="7">
        <v>2210</v>
      </c>
      <c r="L28" s="7">
        <v>552.5</v>
      </c>
      <c r="M28" s="7">
        <v>2210</v>
      </c>
      <c r="N28" s="7">
        <v>552.5</v>
      </c>
      <c r="O28" s="5" t="s">
        <v>240</v>
      </c>
      <c r="P28" s="7">
        <v>0</v>
      </c>
      <c r="Q28" s="7">
        <v>0</v>
      </c>
      <c r="R28" s="1" t="s">
        <v>240</v>
      </c>
      <c r="S28" s="1" t="s">
        <v>68</v>
      </c>
      <c r="T28" s="8" t="str">
        <f>HYPERLINK("https://my.zakupivli.pro/cabinet/purchases/state_purchase/view/48388789")</f>
        <v>https://my.zakupivli.pro/cabinet/purchases/state_purchase/view/48388789</v>
      </c>
      <c r="U28" s="1" t="s">
        <v>369</v>
      </c>
      <c r="V28" s="4">
        <v>0</v>
      </c>
      <c r="W28" s="1"/>
      <c r="X28" s="1" t="s">
        <v>42</v>
      </c>
      <c r="Y28" s="7">
        <v>2210</v>
      </c>
      <c r="Z28" s="1" t="s">
        <v>231</v>
      </c>
      <c r="AA28" s="1" t="s">
        <v>370</v>
      </c>
      <c r="AB28" s="1"/>
      <c r="AC28" s="1"/>
      <c r="AD28" s="1"/>
    </row>
    <row r="29" spans="1:30" ht="30" x14ac:dyDescent="0.2">
      <c r="A29" s="4">
        <v>25</v>
      </c>
      <c r="B29" s="1" t="s">
        <v>181</v>
      </c>
      <c r="C29" s="5" t="s">
        <v>317</v>
      </c>
      <c r="D29" s="1" t="s">
        <v>145</v>
      </c>
      <c r="E29" s="1" t="s">
        <v>266</v>
      </c>
      <c r="F29" s="6">
        <v>45307</v>
      </c>
      <c r="G29" s="1"/>
      <c r="H29" s="6">
        <v>45307</v>
      </c>
      <c r="I29" s="4">
        <v>1</v>
      </c>
      <c r="J29" s="7">
        <v>12</v>
      </c>
      <c r="K29" s="7">
        <v>6600</v>
      </c>
      <c r="L29" s="7">
        <v>550</v>
      </c>
      <c r="M29" s="7">
        <v>6600</v>
      </c>
      <c r="N29" s="7">
        <v>550</v>
      </c>
      <c r="O29" s="5" t="s">
        <v>339</v>
      </c>
      <c r="P29" s="7">
        <v>0</v>
      </c>
      <c r="Q29" s="7">
        <v>0</v>
      </c>
      <c r="R29" s="1" t="s">
        <v>339</v>
      </c>
      <c r="S29" s="1" t="s">
        <v>114</v>
      </c>
      <c r="T29" s="8" t="str">
        <f>HYPERLINK("https://my.zakupivli.pro/cabinet/purchases/state_purchase/view/48389243")</f>
        <v>https://my.zakupivli.pro/cabinet/purchases/state_purchase/view/48389243</v>
      </c>
      <c r="U29" s="1" t="s">
        <v>369</v>
      </c>
      <c r="V29" s="4">
        <v>0</v>
      </c>
      <c r="W29" s="1"/>
      <c r="X29" s="1" t="s">
        <v>69</v>
      </c>
      <c r="Y29" s="7">
        <v>6600</v>
      </c>
      <c r="Z29" s="1" t="s">
        <v>231</v>
      </c>
      <c r="AA29" s="1" t="s">
        <v>368</v>
      </c>
      <c r="AB29" s="1"/>
      <c r="AC29" s="1"/>
      <c r="AD29" s="1"/>
    </row>
    <row r="30" spans="1:30" x14ac:dyDescent="0.2">
      <c r="A30" s="4">
        <v>26</v>
      </c>
      <c r="B30" s="1" t="s">
        <v>182</v>
      </c>
      <c r="C30" s="5" t="s">
        <v>342</v>
      </c>
      <c r="D30" s="1" t="s">
        <v>53</v>
      </c>
      <c r="E30" s="1" t="s">
        <v>266</v>
      </c>
      <c r="F30" s="6">
        <v>45308</v>
      </c>
      <c r="G30" s="1"/>
      <c r="H30" s="6">
        <v>45308</v>
      </c>
      <c r="I30" s="4">
        <v>1</v>
      </c>
      <c r="J30" s="7">
        <v>6</v>
      </c>
      <c r="K30" s="7">
        <v>1340</v>
      </c>
      <c r="L30" s="7">
        <v>223.33333333333334</v>
      </c>
      <c r="M30" s="7">
        <v>1340</v>
      </c>
      <c r="N30" s="7">
        <v>223.33333333333334</v>
      </c>
      <c r="O30" s="5" t="s">
        <v>362</v>
      </c>
      <c r="P30" s="7">
        <v>0</v>
      </c>
      <c r="Q30" s="7">
        <v>0</v>
      </c>
      <c r="R30" s="1" t="s">
        <v>362</v>
      </c>
      <c r="S30" s="1" t="s">
        <v>115</v>
      </c>
      <c r="T30" s="8" t="str">
        <f>HYPERLINK("https://my.zakupivli.pro/cabinet/purchases/state_purchase/view/48426724")</f>
        <v>https://my.zakupivli.pro/cabinet/purchases/state_purchase/view/48426724</v>
      </c>
      <c r="U30" s="1" t="s">
        <v>369</v>
      </c>
      <c r="V30" s="4">
        <v>0</v>
      </c>
      <c r="W30" s="1"/>
      <c r="X30" s="1" t="s">
        <v>45</v>
      </c>
      <c r="Y30" s="7">
        <v>1340</v>
      </c>
      <c r="Z30" s="1" t="s">
        <v>231</v>
      </c>
      <c r="AA30" s="1" t="s">
        <v>370</v>
      </c>
      <c r="AB30" s="1"/>
      <c r="AC30" s="1"/>
      <c r="AD30" s="1"/>
    </row>
    <row r="31" spans="1:30" ht="30" x14ac:dyDescent="0.2">
      <c r="A31" s="4">
        <v>27</v>
      </c>
      <c r="B31" s="1" t="s">
        <v>183</v>
      </c>
      <c r="C31" s="5" t="s">
        <v>371</v>
      </c>
      <c r="D31" s="1" t="s">
        <v>108</v>
      </c>
      <c r="E31" s="1" t="s">
        <v>266</v>
      </c>
      <c r="F31" s="6">
        <v>45308</v>
      </c>
      <c r="G31" s="1"/>
      <c r="H31" s="6">
        <v>45308</v>
      </c>
      <c r="I31" s="4">
        <v>1</v>
      </c>
      <c r="J31" s="7">
        <v>88</v>
      </c>
      <c r="K31" s="7">
        <v>3269.41</v>
      </c>
      <c r="L31" s="7">
        <v>37.152386363636367</v>
      </c>
      <c r="M31" s="7">
        <v>3269.41</v>
      </c>
      <c r="N31" s="7">
        <v>37.152386363636367</v>
      </c>
      <c r="O31" s="5" t="s">
        <v>335</v>
      </c>
      <c r="P31" s="7">
        <v>0</v>
      </c>
      <c r="Q31" s="7">
        <v>0</v>
      </c>
      <c r="R31" s="1" t="s">
        <v>335</v>
      </c>
      <c r="S31" s="1" t="s">
        <v>102</v>
      </c>
      <c r="T31" s="8" t="str">
        <f>HYPERLINK("https://my.zakupivli.pro/cabinet/purchases/state_purchase/view/48428463")</f>
        <v>https://my.zakupivli.pro/cabinet/purchases/state_purchase/view/48428463</v>
      </c>
      <c r="U31" s="1" t="s">
        <v>369</v>
      </c>
      <c r="V31" s="4">
        <v>0</v>
      </c>
      <c r="W31" s="1"/>
      <c r="X31" s="1" t="s">
        <v>24</v>
      </c>
      <c r="Y31" s="7">
        <v>3269.41</v>
      </c>
      <c r="Z31" s="1" t="s">
        <v>231</v>
      </c>
      <c r="AA31" s="1" t="s">
        <v>370</v>
      </c>
      <c r="AB31" s="1"/>
      <c r="AC31" s="1"/>
      <c r="AD31" s="1"/>
    </row>
    <row r="32" spans="1:30" ht="30" x14ac:dyDescent="0.2">
      <c r="A32" s="4">
        <v>28</v>
      </c>
      <c r="B32" s="1" t="s">
        <v>184</v>
      </c>
      <c r="C32" s="5" t="s">
        <v>250</v>
      </c>
      <c r="D32" s="1" t="s">
        <v>93</v>
      </c>
      <c r="E32" s="1" t="s">
        <v>266</v>
      </c>
      <c r="F32" s="6">
        <v>45308</v>
      </c>
      <c r="G32" s="1"/>
      <c r="H32" s="6">
        <v>45308</v>
      </c>
      <c r="I32" s="4">
        <v>1</v>
      </c>
      <c r="J32" s="7">
        <v>13</v>
      </c>
      <c r="K32" s="7">
        <v>897</v>
      </c>
      <c r="L32" s="7">
        <v>69</v>
      </c>
      <c r="M32" s="7">
        <v>897</v>
      </c>
      <c r="N32" s="7">
        <v>69</v>
      </c>
      <c r="O32" s="5" t="s">
        <v>335</v>
      </c>
      <c r="P32" s="7">
        <v>0</v>
      </c>
      <c r="Q32" s="7">
        <v>0</v>
      </c>
      <c r="R32" s="1" t="s">
        <v>335</v>
      </c>
      <c r="S32" s="1" t="s">
        <v>102</v>
      </c>
      <c r="T32" s="8" t="str">
        <f>HYPERLINK("https://my.zakupivli.pro/cabinet/purchases/state_purchase/view/48428621")</f>
        <v>https://my.zakupivli.pro/cabinet/purchases/state_purchase/view/48428621</v>
      </c>
      <c r="U32" s="1" t="s">
        <v>369</v>
      </c>
      <c r="V32" s="4">
        <v>0</v>
      </c>
      <c r="W32" s="1"/>
      <c r="X32" s="1" t="s">
        <v>44</v>
      </c>
      <c r="Y32" s="7">
        <v>897</v>
      </c>
      <c r="Z32" s="1" t="s">
        <v>231</v>
      </c>
      <c r="AA32" s="1" t="s">
        <v>370</v>
      </c>
      <c r="AB32" s="1"/>
      <c r="AC32" s="1"/>
      <c r="AD32" s="1"/>
    </row>
    <row r="33" spans="1:30" ht="45" x14ac:dyDescent="0.2">
      <c r="A33" s="4">
        <v>29</v>
      </c>
      <c r="B33" s="1" t="s">
        <v>185</v>
      </c>
      <c r="C33" s="5" t="s">
        <v>253</v>
      </c>
      <c r="D33" s="1" t="s">
        <v>34</v>
      </c>
      <c r="E33" s="1" t="s">
        <v>266</v>
      </c>
      <c r="F33" s="6">
        <v>45308</v>
      </c>
      <c r="G33" s="1"/>
      <c r="H33" s="6">
        <v>45308</v>
      </c>
      <c r="I33" s="4">
        <v>1</v>
      </c>
      <c r="J33" s="7">
        <v>50158</v>
      </c>
      <c r="K33" s="7">
        <v>346590</v>
      </c>
      <c r="L33" s="7">
        <v>6.9099645121416327</v>
      </c>
      <c r="M33" s="7">
        <v>346590</v>
      </c>
      <c r="N33" s="7">
        <v>6.9099645121416327</v>
      </c>
      <c r="O33" s="5" t="s">
        <v>272</v>
      </c>
      <c r="P33" s="7">
        <v>0</v>
      </c>
      <c r="Q33" s="7">
        <v>0</v>
      </c>
      <c r="R33" s="1" t="s">
        <v>272</v>
      </c>
      <c r="S33" s="1" t="s">
        <v>7</v>
      </c>
      <c r="T33" s="8" t="str">
        <f>HYPERLINK("https://my.zakupivli.pro/cabinet/purchases/state_purchase/view/48430719")</f>
        <v>https://my.zakupivli.pro/cabinet/purchases/state_purchase/view/48430719</v>
      </c>
      <c r="U33" s="1" t="s">
        <v>369</v>
      </c>
      <c r="V33" s="4">
        <v>0</v>
      </c>
      <c r="W33" s="1"/>
      <c r="X33" s="1" t="s">
        <v>36</v>
      </c>
      <c r="Y33" s="7">
        <v>346590</v>
      </c>
      <c r="Z33" s="1" t="s">
        <v>231</v>
      </c>
      <c r="AA33" s="1" t="s">
        <v>368</v>
      </c>
      <c r="AB33" s="1"/>
      <c r="AC33" s="1"/>
      <c r="AD33" s="1"/>
    </row>
    <row r="34" spans="1:30" x14ac:dyDescent="0.2">
      <c r="A34" s="4">
        <v>30</v>
      </c>
      <c r="B34" s="1" t="s">
        <v>186</v>
      </c>
      <c r="C34" s="5" t="s">
        <v>265</v>
      </c>
      <c r="D34" s="1" t="s">
        <v>95</v>
      </c>
      <c r="E34" s="1" t="s">
        <v>266</v>
      </c>
      <c r="F34" s="6">
        <v>45314</v>
      </c>
      <c r="G34" s="1"/>
      <c r="H34" s="6">
        <v>45314</v>
      </c>
      <c r="I34" s="4">
        <v>1</v>
      </c>
      <c r="J34" s="7">
        <v>67</v>
      </c>
      <c r="K34" s="7">
        <v>1682.55</v>
      </c>
      <c r="L34" s="7">
        <v>25.112686567164179</v>
      </c>
      <c r="M34" s="7">
        <v>1682.55</v>
      </c>
      <c r="N34" s="7">
        <v>25.112686567164179</v>
      </c>
      <c r="O34" s="5" t="s">
        <v>361</v>
      </c>
      <c r="P34" s="7">
        <v>0</v>
      </c>
      <c r="Q34" s="7">
        <v>0</v>
      </c>
      <c r="R34" s="1" t="s">
        <v>361</v>
      </c>
      <c r="S34" s="1" t="s">
        <v>76</v>
      </c>
      <c r="T34" s="8" t="str">
        <f>HYPERLINK("https://my.zakupivli.pro/cabinet/purchases/state_purchase/view/48598377")</f>
        <v>https://my.zakupivli.pro/cabinet/purchases/state_purchase/view/48598377</v>
      </c>
      <c r="U34" s="1" t="s">
        <v>369</v>
      </c>
      <c r="V34" s="4">
        <v>0</v>
      </c>
      <c r="W34" s="1"/>
      <c r="X34" s="1" t="s">
        <v>51</v>
      </c>
      <c r="Y34" s="7">
        <v>1682.55</v>
      </c>
      <c r="Z34" s="1" t="s">
        <v>231</v>
      </c>
      <c r="AA34" s="1" t="s">
        <v>370</v>
      </c>
      <c r="AB34" s="1"/>
      <c r="AC34" s="1"/>
      <c r="AD34" s="1"/>
    </row>
    <row r="35" spans="1:30" ht="45" x14ac:dyDescent="0.2">
      <c r="A35" s="4">
        <v>31</v>
      </c>
      <c r="B35" s="1" t="s">
        <v>187</v>
      </c>
      <c r="C35" s="5" t="s">
        <v>252</v>
      </c>
      <c r="D35" s="1" t="s">
        <v>142</v>
      </c>
      <c r="E35" s="1" t="s">
        <v>266</v>
      </c>
      <c r="F35" s="6">
        <v>45316</v>
      </c>
      <c r="G35" s="1"/>
      <c r="H35" s="6">
        <v>45316</v>
      </c>
      <c r="I35" s="4">
        <v>1</v>
      </c>
      <c r="J35" s="7">
        <v>725</v>
      </c>
      <c r="K35" s="7">
        <v>22756</v>
      </c>
      <c r="L35" s="7">
        <v>31.38758620689655</v>
      </c>
      <c r="M35" s="7">
        <v>22756</v>
      </c>
      <c r="N35" s="7">
        <v>31.38758620689655</v>
      </c>
      <c r="O35" s="5" t="s">
        <v>272</v>
      </c>
      <c r="P35" s="7">
        <v>0</v>
      </c>
      <c r="Q35" s="7">
        <v>0</v>
      </c>
      <c r="R35" s="1" t="s">
        <v>272</v>
      </c>
      <c r="S35" s="1" t="s">
        <v>7</v>
      </c>
      <c r="T35" s="8" t="str">
        <f>HYPERLINK("https://my.zakupivli.pro/cabinet/purchases/state_purchase/view/48679458")</f>
        <v>https://my.zakupivli.pro/cabinet/purchases/state_purchase/view/48679458</v>
      </c>
      <c r="U35" s="1" t="s">
        <v>369</v>
      </c>
      <c r="V35" s="4">
        <v>0</v>
      </c>
      <c r="W35" s="1"/>
      <c r="X35" s="1" t="s">
        <v>56</v>
      </c>
      <c r="Y35" s="7">
        <v>22756</v>
      </c>
      <c r="Z35" s="1" t="s">
        <v>231</v>
      </c>
      <c r="AA35" s="1" t="s">
        <v>368</v>
      </c>
      <c r="AB35" s="1"/>
      <c r="AC35" s="1"/>
      <c r="AD35" s="1"/>
    </row>
    <row r="36" spans="1:30" x14ac:dyDescent="0.2">
      <c r="A36" s="4">
        <v>32</v>
      </c>
      <c r="B36" s="1" t="s">
        <v>188</v>
      </c>
      <c r="C36" s="5" t="s">
        <v>315</v>
      </c>
      <c r="D36" s="1" t="s">
        <v>140</v>
      </c>
      <c r="E36" s="1" t="s">
        <v>266</v>
      </c>
      <c r="F36" s="6">
        <v>45317</v>
      </c>
      <c r="G36" s="1"/>
      <c r="H36" s="6">
        <v>45317</v>
      </c>
      <c r="I36" s="4">
        <v>1</v>
      </c>
      <c r="J36" s="7">
        <v>2</v>
      </c>
      <c r="K36" s="7">
        <v>2720</v>
      </c>
      <c r="L36" s="7">
        <v>1360</v>
      </c>
      <c r="M36" s="7">
        <v>2720</v>
      </c>
      <c r="N36" s="7">
        <v>1360</v>
      </c>
      <c r="O36" s="5" t="s">
        <v>254</v>
      </c>
      <c r="P36" s="7">
        <v>0</v>
      </c>
      <c r="Q36" s="7">
        <v>0</v>
      </c>
      <c r="R36" s="1" t="s">
        <v>254</v>
      </c>
      <c r="S36" s="1" t="s">
        <v>83</v>
      </c>
      <c r="T36" s="8" t="str">
        <f>HYPERLINK("https://my.zakupivli.pro/cabinet/purchases/state_purchase/view/48715500")</f>
        <v>https://my.zakupivli.pro/cabinet/purchases/state_purchase/view/48715500</v>
      </c>
      <c r="U36" s="1" t="s">
        <v>369</v>
      </c>
      <c r="V36" s="4">
        <v>0</v>
      </c>
      <c r="W36" s="1"/>
      <c r="X36" s="1" t="s">
        <v>63</v>
      </c>
      <c r="Y36" s="7">
        <v>2720</v>
      </c>
      <c r="Z36" s="1" t="s">
        <v>231</v>
      </c>
      <c r="AA36" s="1" t="s">
        <v>370</v>
      </c>
      <c r="AB36" s="1"/>
      <c r="AC36" s="1"/>
      <c r="AD36" s="1"/>
    </row>
    <row r="37" spans="1:30" x14ac:dyDescent="0.2">
      <c r="A37" s="4">
        <v>33</v>
      </c>
      <c r="B37" s="1" t="s">
        <v>189</v>
      </c>
      <c r="C37" s="5" t="s">
        <v>249</v>
      </c>
      <c r="D37" s="1" t="s">
        <v>50</v>
      </c>
      <c r="E37" s="1" t="s">
        <v>266</v>
      </c>
      <c r="F37" s="6">
        <v>45321</v>
      </c>
      <c r="G37" s="1"/>
      <c r="H37" s="6">
        <v>45321</v>
      </c>
      <c r="I37" s="4">
        <v>1</v>
      </c>
      <c r="J37" s="7">
        <v>3</v>
      </c>
      <c r="K37" s="7">
        <v>8800</v>
      </c>
      <c r="L37" s="7">
        <v>2933.3333333333335</v>
      </c>
      <c r="M37" s="7">
        <v>8800</v>
      </c>
      <c r="N37" s="7">
        <v>2933.3333333333335</v>
      </c>
      <c r="O37" s="5" t="s">
        <v>285</v>
      </c>
      <c r="P37" s="7">
        <v>0</v>
      </c>
      <c r="Q37" s="7">
        <v>0</v>
      </c>
      <c r="R37" s="1" t="s">
        <v>285</v>
      </c>
      <c r="S37" s="1" t="s">
        <v>54</v>
      </c>
      <c r="T37" s="8" t="str">
        <f>HYPERLINK("https://my.zakupivli.pro/cabinet/purchases/state_purchase/view/48785755")</f>
        <v>https://my.zakupivli.pro/cabinet/purchases/state_purchase/view/48785755</v>
      </c>
      <c r="U37" s="1" t="s">
        <v>369</v>
      </c>
      <c r="V37" s="4">
        <v>0</v>
      </c>
      <c r="W37" s="1"/>
      <c r="X37" s="1" t="s">
        <v>75</v>
      </c>
      <c r="Y37" s="7">
        <v>8800</v>
      </c>
      <c r="Z37" s="1" t="s">
        <v>231</v>
      </c>
      <c r="AA37" s="1" t="s">
        <v>370</v>
      </c>
      <c r="AB37" s="1"/>
      <c r="AC37" s="1"/>
      <c r="AD37" s="1"/>
    </row>
    <row r="38" spans="1:30" x14ac:dyDescent="0.2">
      <c r="A38" s="4">
        <v>34</v>
      </c>
      <c r="B38" s="1" t="s">
        <v>190</v>
      </c>
      <c r="C38" s="5" t="s">
        <v>248</v>
      </c>
      <c r="D38" s="1" t="s">
        <v>50</v>
      </c>
      <c r="E38" s="1" t="s">
        <v>266</v>
      </c>
      <c r="F38" s="6">
        <v>45324</v>
      </c>
      <c r="G38" s="1"/>
      <c r="H38" s="6">
        <v>45324</v>
      </c>
      <c r="I38" s="4">
        <v>1</v>
      </c>
      <c r="J38" s="7">
        <v>1</v>
      </c>
      <c r="K38" s="7">
        <v>1690</v>
      </c>
      <c r="L38" s="7">
        <v>1690</v>
      </c>
      <c r="M38" s="7">
        <v>1690</v>
      </c>
      <c r="N38" s="7">
        <v>1690</v>
      </c>
      <c r="O38" s="5" t="s">
        <v>347</v>
      </c>
      <c r="P38" s="7">
        <v>0</v>
      </c>
      <c r="Q38" s="7">
        <v>0</v>
      </c>
      <c r="R38" s="1" t="s">
        <v>347</v>
      </c>
      <c r="S38" s="1" t="s">
        <v>66</v>
      </c>
      <c r="T38" s="8" t="str">
        <f>HYPERLINK("https://my.zakupivli.pro/cabinet/purchases/state_purchase/view/48898609")</f>
        <v>https://my.zakupivli.pro/cabinet/purchases/state_purchase/view/48898609</v>
      </c>
      <c r="U38" s="1" t="s">
        <v>369</v>
      </c>
      <c r="V38" s="4">
        <v>0</v>
      </c>
      <c r="W38" s="1"/>
      <c r="X38" s="1" t="s">
        <v>72</v>
      </c>
      <c r="Y38" s="7">
        <v>1690</v>
      </c>
      <c r="Z38" s="1" t="s">
        <v>231</v>
      </c>
      <c r="AA38" s="1" t="s">
        <v>370</v>
      </c>
      <c r="AB38" s="1"/>
      <c r="AC38" s="1"/>
      <c r="AD38" s="1"/>
    </row>
    <row r="39" spans="1:30" x14ac:dyDescent="0.2">
      <c r="A39" s="4">
        <v>35</v>
      </c>
      <c r="B39" s="1" t="s">
        <v>191</v>
      </c>
      <c r="C39" s="5" t="s">
        <v>360</v>
      </c>
      <c r="D39" s="1" t="s">
        <v>46</v>
      </c>
      <c r="E39" s="1" t="s">
        <v>266</v>
      </c>
      <c r="F39" s="6">
        <v>45324</v>
      </c>
      <c r="G39" s="1"/>
      <c r="H39" s="6">
        <v>45324</v>
      </c>
      <c r="I39" s="4">
        <v>1</v>
      </c>
      <c r="J39" s="7">
        <v>7</v>
      </c>
      <c r="K39" s="7">
        <v>3447</v>
      </c>
      <c r="L39" s="7">
        <v>492.42857142857144</v>
      </c>
      <c r="M39" s="7">
        <v>3447</v>
      </c>
      <c r="N39" s="7">
        <v>492.42857142857144</v>
      </c>
      <c r="O39" s="5" t="s">
        <v>347</v>
      </c>
      <c r="P39" s="7">
        <v>0</v>
      </c>
      <c r="Q39" s="7">
        <v>0</v>
      </c>
      <c r="R39" s="1" t="s">
        <v>347</v>
      </c>
      <c r="S39" s="1" t="s">
        <v>66</v>
      </c>
      <c r="T39" s="8" t="str">
        <f>HYPERLINK("https://my.zakupivli.pro/cabinet/purchases/state_purchase/view/48898859")</f>
        <v>https://my.zakupivli.pro/cabinet/purchases/state_purchase/view/48898859</v>
      </c>
      <c r="U39" s="1" t="s">
        <v>369</v>
      </c>
      <c r="V39" s="4">
        <v>0</v>
      </c>
      <c r="W39" s="1"/>
      <c r="X39" s="1" t="s">
        <v>73</v>
      </c>
      <c r="Y39" s="7">
        <v>3447</v>
      </c>
      <c r="Z39" s="1" t="s">
        <v>231</v>
      </c>
      <c r="AA39" s="1" t="s">
        <v>370</v>
      </c>
      <c r="AB39" s="1"/>
      <c r="AC39" s="1"/>
      <c r="AD39" s="1"/>
    </row>
    <row r="40" spans="1:30" x14ac:dyDescent="0.2">
      <c r="A40" s="4">
        <v>36</v>
      </c>
      <c r="B40" s="1" t="s">
        <v>192</v>
      </c>
      <c r="C40" s="5" t="s">
        <v>326</v>
      </c>
      <c r="D40" s="1" t="s">
        <v>71</v>
      </c>
      <c r="E40" s="1" t="s">
        <v>266</v>
      </c>
      <c r="F40" s="6">
        <v>45327</v>
      </c>
      <c r="G40" s="1"/>
      <c r="H40" s="6">
        <v>45327</v>
      </c>
      <c r="I40" s="4">
        <v>1</v>
      </c>
      <c r="J40" s="7">
        <v>2</v>
      </c>
      <c r="K40" s="7">
        <v>640</v>
      </c>
      <c r="L40" s="7">
        <v>320</v>
      </c>
      <c r="M40" s="7">
        <v>640</v>
      </c>
      <c r="N40" s="7">
        <v>320</v>
      </c>
      <c r="O40" s="5" t="s">
        <v>254</v>
      </c>
      <c r="P40" s="7">
        <v>0</v>
      </c>
      <c r="Q40" s="7">
        <v>0</v>
      </c>
      <c r="R40" s="1" t="s">
        <v>254</v>
      </c>
      <c r="S40" s="1" t="s">
        <v>83</v>
      </c>
      <c r="T40" s="8" t="str">
        <f>HYPERLINK("https://my.zakupivli.pro/cabinet/purchases/state_purchase/view/48935563")</f>
        <v>https://my.zakupivli.pro/cabinet/purchases/state_purchase/view/48935563</v>
      </c>
      <c r="U40" s="1" t="s">
        <v>369</v>
      </c>
      <c r="V40" s="4">
        <v>0</v>
      </c>
      <c r="W40" s="1"/>
      <c r="X40" s="1" t="s">
        <v>86</v>
      </c>
      <c r="Y40" s="7">
        <v>640</v>
      </c>
      <c r="Z40" s="1" t="s">
        <v>231</v>
      </c>
      <c r="AA40" s="1" t="s">
        <v>370</v>
      </c>
      <c r="AB40" s="1"/>
      <c r="AC40" s="1"/>
      <c r="AD40" s="1"/>
    </row>
    <row r="41" spans="1:30" x14ac:dyDescent="0.2">
      <c r="A41" s="4">
        <v>37</v>
      </c>
      <c r="B41" s="1" t="s">
        <v>193</v>
      </c>
      <c r="C41" s="5" t="s">
        <v>245</v>
      </c>
      <c r="D41" s="1" t="s">
        <v>108</v>
      </c>
      <c r="E41" s="1" t="s">
        <v>266</v>
      </c>
      <c r="F41" s="6">
        <v>45350</v>
      </c>
      <c r="G41" s="1"/>
      <c r="H41" s="6">
        <v>45350</v>
      </c>
      <c r="I41" s="4">
        <v>1</v>
      </c>
      <c r="J41" s="7">
        <v>14</v>
      </c>
      <c r="K41" s="7">
        <v>446.46</v>
      </c>
      <c r="L41" s="7">
        <v>31.89</v>
      </c>
      <c r="M41" s="7">
        <v>446.46</v>
      </c>
      <c r="N41" s="7">
        <v>31.89</v>
      </c>
      <c r="O41" s="5" t="s">
        <v>337</v>
      </c>
      <c r="P41" s="7">
        <v>0</v>
      </c>
      <c r="Q41" s="7">
        <v>0</v>
      </c>
      <c r="R41" s="1" t="s">
        <v>337</v>
      </c>
      <c r="S41" s="1" t="s">
        <v>100</v>
      </c>
      <c r="T41" s="8" t="str">
        <f>HYPERLINK("https://my.zakupivli.pro/cabinet/purchases/state_purchase/view/49487989")</f>
        <v>https://my.zakupivli.pro/cabinet/purchases/state_purchase/view/49487989</v>
      </c>
      <c r="U41" s="1" t="s">
        <v>369</v>
      </c>
      <c r="V41" s="4">
        <v>0</v>
      </c>
      <c r="W41" s="1"/>
      <c r="X41" s="1" t="s">
        <v>35</v>
      </c>
      <c r="Y41" s="7">
        <v>446.46</v>
      </c>
      <c r="Z41" s="1" t="s">
        <v>231</v>
      </c>
      <c r="AA41" s="1" t="s">
        <v>370</v>
      </c>
      <c r="AB41" s="1"/>
      <c r="AC41" s="1"/>
      <c r="AD41" s="1"/>
    </row>
    <row r="42" spans="1:30" x14ac:dyDescent="0.2">
      <c r="A42" s="4">
        <v>38</v>
      </c>
      <c r="B42" s="1" t="s">
        <v>194</v>
      </c>
      <c r="C42" s="5" t="s">
        <v>280</v>
      </c>
      <c r="D42" s="1" t="s">
        <v>105</v>
      </c>
      <c r="E42" s="1" t="s">
        <v>266</v>
      </c>
      <c r="F42" s="6">
        <v>45350</v>
      </c>
      <c r="G42" s="1"/>
      <c r="H42" s="6">
        <v>45350</v>
      </c>
      <c r="I42" s="4">
        <v>1</v>
      </c>
      <c r="J42" s="7">
        <v>39</v>
      </c>
      <c r="K42" s="7">
        <v>4079.93</v>
      </c>
      <c r="L42" s="7">
        <v>104.61358974358974</v>
      </c>
      <c r="M42" s="7">
        <v>4079.93</v>
      </c>
      <c r="N42" s="7">
        <v>104.61358974358974</v>
      </c>
      <c r="O42" s="5" t="s">
        <v>337</v>
      </c>
      <c r="P42" s="7">
        <v>0</v>
      </c>
      <c r="Q42" s="7">
        <v>0</v>
      </c>
      <c r="R42" s="1" t="s">
        <v>337</v>
      </c>
      <c r="S42" s="1" t="s">
        <v>100</v>
      </c>
      <c r="T42" s="8" t="str">
        <f>HYPERLINK("https://my.zakupivli.pro/cabinet/purchases/state_purchase/view/49488190")</f>
        <v>https://my.zakupivli.pro/cabinet/purchases/state_purchase/view/49488190</v>
      </c>
      <c r="U42" s="1" t="s">
        <v>369</v>
      </c>
      <c r="V42" s="4">
        <v>0</v>
      </c>
      <c r="W42" s="1"/>
      <c r="X42" s="1" t="s">
        <v>55</v>
      </c>
      <c r="Y42" s="7">
        <v>4079.93</v>
      </c>
      <c r="Z42" s="1" t="s">
        <v>231</v>
      </c>
      <c r="AA42" s="1" t="s">
        <v>370</v>
      </c>
      <c r="AB42" s="1"/>
      <c r="AC42" s="1"/>
      <c r="AD42" s="1"/>
    </row>
    <row r="43" spans="1:30" x14ac:dyDescent="0.2">
      <c r="A43" s="4">
        <v>39</v>
      </c>
      <c r="B43" s="1" t="s">
        <v>195</v>
      </c>
      <c r="C43" s="5" t="s">
        <v>304</v>
      </c>
      <c r="D43" s="1" t="s">
        <v>150</v>
      </c>
      <c r="E43" s="1" t="s">
        <v>266</v>
      </c>
      <c r="F43" s="6">
        <v>45362</v>
      </c>
      <c r="G43" s="1"/>
      <c r="H43" s="6">
        <v>45362</v>
      </c>
      <c r="I43" s="4">
        <v>1</v>
      </c>
      <c r="J43" s="7">
        <v>1308</v>
      </c>
      <c r="K43" s="7">
        <v>2341.3200000000002</v>
      </c>
      <c r="L43" s="7">
        <v>1.79</v>
      </c>
      <c r="M43" s="7">
        <v>2341.3200000000002</v>
      </c>
      <c r="N43" s="7">
        <v>1.79</v>
      </c>
      <c r="O43" s="5" t="s">
        <v>286</v>
      </c>
      <c r="P43" s="7">
        <v>0</v>
      </c>
      <c r="Q43" s="7">
        <v>0</v>
      </c>
      <c r="R43" s="1" t="s">
        <v>286</v>
      </c>
      <c r="S43" s="1" t="s">
        <v>77</v>
      </c>
      <c r="T43" s="8" t="str">
        <f>HYPERLINK("https://my.zakupivli.pro/cabinet/purchases/state_purchase/view/49702521")</f>
        <v>https://my.zakupivli.pro/cabinet/purchases/state_purchase/view/49702521</v>
      </c>
      <c r="U43" s="1" t="s">
        <v>369</v>
      </c>
      <c r="V43" s="4">
        <v>0</v>
      </c>
      <c r="W43" s="1"/>
      <c r="X43" s="1" t="s">
        <v>17</v>
      </c>
      <c r="Y43" s="7">
        <v>2341.3200000000002</v>
      </c>
      <c r="Z43" s="1" t="s">
        <v>231</v>
      </c>
      <c r="AA43" s="1" t="s">
        <v>370</v>
      </c>
      <c r="AB43" s="1"/>
      <c r="AC43" s="1"/>
      <c r="AD43" s="1"/>
    </row>
    <row r="44" spans="1:30" x14ac:dyDescent="0.2">
      <c r="A44" s="4">
        <v>40</v>
      </c>
      <c r="B44" s="1" t="s">
        <v>196</v>
      </c>
      <c r="C44" s="5" t="s">
        <v>255</v>
      </c>
      <c r="D44" s="1" t="s">
        <v>98</v>
      </c>
      <c r="E44" s="1" t="s">
        <v>266</v>
      </c>
      <c r="F44" s="6">
        <v>45372</v>
      </c>
      <c r="G44" s="1"/>
      <c r="H44" s="6">
        <v>45372</v>
      </c>
      <c r="I44" s="4">
        <v>1</v>
      </c>
      <c r="J44" s="7">
        <v>1</v>
      </c>
      <c r="K44" s="7">
        <v>11279</v>
      </c>
      <c r="L44" s="7">
        <v>11279</v>
      </c>
      <c r="M44" s="7">
        <v>11279</v>
      </c>
      <c r="N44" s="7">
        <v>11279</v>
      </c>
      <c r="O44" s="5" t="s">
        <v>254</v>
      </c>
      <c r="P44" s="7">
        <v>0</v>
      </c>
      <c r="Q44" s="7">
        <v>0</v>
      </c>
      <c r="R44" s="1" t="s">
        <v>254</v>
      </c>
      <c r="S44" s="1" t="s">
        <v>83</v>
      </c>
      <c r="T44" s="8" t="str">
        <f>HYPERLINK("https://my.zakupivli.pro/cabinet/purchases/state_purchase/view/49953941")</f>
        <v>https://my.zakupivli.pro/cabinet/purchases/state_purchase/view/49953941</v>
      </c>
      <c r="U44" s="1" t="s">
        <v>369</v>
      </c>
      <c r="V44" s="4">
        <v>0</v>
      </c>
      <c r="W44" s="1"/>
      <c r="X44" s="1" t="s">
        <v>57</v>
      </c>
      <c r="Y44" s="7">
        <v>11279</v>
      </c>
      <c r="Z44" s="1" t="s">
        <v>231</v>
      </c>
      <c r="AA44" s="1" t="s">
        <v>370</v>
      </c>
      <c r="AB44" s="1"/>
      <c r="AC44" s="1"/>
      <c r="AD44" s="1"/>
    </row>
    <row r="45" spans="1:30" x14ac:dyDescent="0.2">
      <c r="A45" s="4">
        <v>41</v>
      </c>
      <c r="B45" s="1" t="s">
        <v>197</v>
      </c>
      <c r="C45" s="5" t="s">
        <v>294</v>
      </c>
      <c r="D45" s="1" t="s">
        <v>47</v>
      </c>
      <c r="E45" s="1" t="s">
        <v>266</v>
      </c>
      <c r="F45" s="6">
        <v>45372</v>
      </c>
      <c r="G45" s="1"/>
      <c r="H45" s="6">
        <v>45372</v>
      </c>
      <c r="I45" s="4">
        <v>1</v>
      </c>
      <c r="J45" s="7">
        <v>5</v>
      </c>
      <c r="K45" s="7">
        <v>5720</v>
      </c>
      <c r="L45" s="7">
        <v>1144</v>
      </c>
      <c r="M45" s="7">
        <v>5720</v>
      </c>
      <c r="N45" s="7">
        <v>1144</v>
      </c>
      <c r="O45" s="5" t="s">
        <v>239</v>
      </c>
      <c r="P45" s="7">
        <v>0</v>
      </c>
      <c r="Q45" s="7">
        <v>0</v>
      </c>
      <c r="R45" s="1" t="s">
        <v>239</v>
      </c>
      <c r="S45" s="1" t="s">
        <v>59</v>
      </c>
      <c r="T45" s="8" t="str">
        <f>HYPERLINK("https://my.zakupivli.pro/cabinet/purchases/state_purchase/view/49954646")</f>
        <v>https://my.zakupivli.pro/cabinet/purchases/state_purchase/view/49954646</v>
      </c>
      <c r="U45" s="1" t="s">
        <v>369</v>
      </c>
      <c r="V45" s="4">
        <v>0</v>
      </c>
      <c r="W45" s="1"/>
      <c r="X45" s="1" t="s">
        <v>61</v>
      </c>
      <c r="Y45" s="7">
        <v>5720</v>
      </c>
      <c r="Z45" s="1" t="s">
        <v>231</v>
      </c>
      <c r="AA45" s="1" t="s">
        <v>370</v>
      </c>
      <c r="AB45" s="1"/>
      <c r="AC45" s="1"/>
      <c r="AD45" s="1"/>
    </row>
    <row r="46" spans="1:30" x14ac:dyDescent="0.2">
      <c r="A46" s="4">
        <v>42</v>
      </c>
      <c r="B46" s="1" t="s">
        <v>198</v>
      </c>
      <c r="C46" s="5" t="s">
        <v>301</v>
      </c>
      <c r="D46" s="1" t="s">
        <v>126</v>
      </c>
      <c r="E46" s="1" t="s">
        <v>266</v>
      </c>
      <c r="F46" s="6">
        <v>45377</v>
      </c>
      <c r="G46" s="1"/>
      <c r="H46" s="6">
        <v>45377</v>
      </c>
      <c r="I46" s="4">
        <v>1</v>
      </c>
      <c r="J46" s="7">
        <v>125</v>
      </c>
      <c r="K46" s="7">
        <v>10000</v>
      </c>
      <c r="L46" s="7">
        <v>80</v>
      </c>
      <c r="M46" s="7">
        <v>10000</v>
      </c>
      <c r="N46" s="7">
        <v>80</v>
      </c>
      <c r="O46" s="5" t="s">
        <v>350</v>
      </c>
      <c r="P46" s="7">
        <v>0</v>
      </c>
      <c r="Q46" s="7">
        <v>0</v>
      </c>
      <c r="R46" s="1" t="s">
        <v>350</v>
      </c>
      <c r="S46" s="1" t="s">
        <v>110</v>
      </c>
      <c r="T46" s="8" t="str">
        <f>HYPERLINK("https://my.zakupivli.pro/cabinet/purchases/state_purchase/view/50031959")</f>
        <v>https://my.zakupivli.pro/cabinet/purchases/state_purchase/view/50031959</v>
      </c>
      <c r="U46" s="1" t="s">
        <v>369</v>
      </c>
      <c r="V46" s="4">
        <v>0</v>
      </c>
      <c r="W46" s="1"/>
      <c r="X46" s="1" t="s">
        <v>99</v>
      </c>
      <c r="Y46" s="7">
        <v>10000</v>
      </c>
      <c r="Z46" s="1" t="s">
        <v>231</v>
      </c>
      <c r="AA46" s="1" t="s">
        <v>368</v>
      </c>
      <c r="AB46" s="1"/>
      <c r="AC46" s="1"/>
      <c r="AD46" s="1"/>
    </row>
    <row r="47" spans="1:30" ht="30" x14ac:dyDescent="0.2">
      <c r="A47" s="4">
        <v>43</v>
      </c>
      <c r="B47" s="1" t="s">
        <v>199</v>
      </c>
      <c r="C47" s="5" t="s">
        <v>316</v>
      </c>
      <c r="D47" s="1" t="s">
        <v>148</v>
      </c>
      <c r="E47" s="1" t="s">
        <v>266</v>
      </c>
      <c r="F47" s="6">
        <v>45377</v>
      </c>
      <c r="G47" s="1"/>
      <c r="H47" s="6">
        <v>45377</v>
      </c>
      <c r="I47" s="4">
        <v>1</v>
      </c>
      <c r="J47" s="7">
        <v>6</v>
      </c>
      <c r="K47" s="7">
        <v>1200</v>
      </c>
      <c r="L47" s="7">
        <v>200</v>
      </c>
      <c r="M47" s="7">
        <v>1200</v>
      </c>
      <c r="N47" s="7">
        <v>200</v>
      </c>
      <c r="O47" s="5" t="s">
        <v>354</v>
      </c>
      <c r="P47" s="7">
        <v>0</v>
      </c>
      <c r="Q47" s="7">
        <v>0</v>
      </c>
      <c r="R47" s="1" t="s">
        <v>354</v>
      </c>
      <c r="S47" s="1" t="s">
        <v>234</v>
      </c>
      <c r="T47" s="8" t="str">
        <f>HYPERLINK("https://my.zakupivli.pro/cabinet/purchases/state_purchase/view/50034837")</f>
        <v>https://my.zakupivli.pro/cabinet/purchases/state_purchase/view/50034837</v>
      </c>
      <c r="U47" s="1" t="s">
        <v>369</v>
      </c>
      <c r="V47" s="4">
        <v>0</v>
      </c>
      <c r="W47" s="1"/>
      <c r="X47" s="1" t="s">
        <v>74</v>
      </c>
      <c r="Y47" s="7">
        <v>1200</v>
      </c>
      <c r="Z47" s="1" t="s">
        <v>231</v>
      </c>
      <c r="AA47" s="1" t="s">
        <v>370</v>
      </c>
      <c r="AB47" s="1"/>
      <c r="AC47" s="1"/>
      <c r="AD47" s="1"/>
    </row>
    <row r="48" spans="1:30" x14ac:dyDescent="0.2">
      <c r="A48" s="4">
        <v>44</v>
      </c>
      <c r="B48" s="1" t="s">
        <v>200</v>
      </c>
      <c r="C48" s="5" t="s">
        <v>320</v>
      </c>
      <c r="D48" s="1" t="s">
        <v>149</v>
      </c>
      <c r="E48" s="1" t="s">
        <v>266</v>
      </c>
      <c r="F48" s="6">
        <v>45379</v>
      </c>
      <c r="G48" s="1"/>
      <c r="H48" s="6">
        <v>45379</v>
      </c>
      <c r="I48" s="4">
        <v>1</v>
      </c>
      <c r="J48" s="7">
        <v>1</v>
      </c>
      <c r="K48" s="7">
        <v>8000</v>
      </c>
      <c r="L48" s="7">
        <v>8000</v>
      </c>
      <c r="M48" s="7">
        <v>8000</v>
      </c>
      <c r="N48" s="7">
        <v>8000</v>
      </c>
      <c r="O48" s="5" t="s">
        <v>299</v>
      </c>
      <c r="P48" s="7">
        <v>0</v>
      </c>
      <c r="Q48" s="7">
        <v>0</v>
      </c>
      <c r="R48" s="1" t="s">
        <v>299</v>
      </c>
      <c r="S48" s="1" t="s">
        <v>91</v>
      </c>
      <c r="T48" s="8" t="str">
        <f>HYPERLINK("https://my.zakupivli.pro/cabinet/purchases/state_purchase/view/50085531")</f>
        <v>https://my.zakupivli.pro/cabinet/purchases/state_purchase/view/50085531</v>
      </c>
      <c r="U48" s="1" t="s">
        <v>369</v>
      </c>
      <c r="V48" s="4">
        <v>0</v>
      </c>
      <c r="W48" s="1"/>
      <c r="X48" s="1" t="s">
        <v>258</v>
      </c>
      <c r="Y48" s="7">
        <v>8000</v>
      </c>
      <c r="Z48" s="1" t="s">
        <v>231</v>
      </c>
      <c r="AA48" s="1" t="s">
        <v>370</v>
      </c>
      <c r="AB48" s="1"/>
      <c r="AC48" s="1"/>
      <c r="AD48" s="1"/>
    </row>
    <row r="49" spans="1:30" x14ac:dyDescent="0.2">
      <c r="A49" s="4">
        <v>45</v>
      </c>
      <c r="B49" s="1" t="s">
        <v>201</v>
      </c>
      <c r="C49" s="5" t="s">
        <v>247</v>
      </c>
      <c r="D49" s="1" t="s">
        <v>50</v>
      </c>
      <c r="E49" s="1" t="s">
        <v>266</v>
      </c>
      <c r="F49" s="6">
        <v>45380</v>
      </c>
      <c r="G49" s="1"/>
      <c r="H49" s="6">
        <v>45380</v>
      </c>
      <c r="I49" s="4">
        <v>1</v>
      </c>
      <c r="J49" s="7">
        <v>5</v>
      </c>
      <c r="K49" s="7">
        <v>9490</v>
      </c>
      <c r="L49" s="7">
        <v>1898</v>
      </c>
      <c r="M49" s="7">
        <v>9490</v>
      </c>
      <c r="N49" s="7">
        <v>1898</v>
      </c>
      <c r="O49" s="5" t="s">
        <v>348</v>
      </c>
      <c r="P49" s="7">
        <v>0</v>
      </c>
      <c r="Q49" s="7">
        <v>0</v>
      </c>
      <c r="R49" s="1" t="s">
        <v>348</v>
      </c>
      <c r="S49" s="1" t="s">
        <v>66</v>
      </c>
      <c r="T49" s="8" t="str">
        <f>HYPERLINK("https://my.zakupivli.pro/cabinet/purchases/state_purchase/view/50108736")</f>
        <v>https://my.zakupivli.pro/cabinet/purchases/state_purchase/view/50108736</v>
      </c>
      <c r="U49" s="1" t="s">
        <v>369</v>
      </c>
      <c r="V49" s="4">
        <v>0</v>
      </c>
      <c r="W49" s="1"/>
      <c r="X49" s="1" t="s">
        <v>57</v>
      </c>
      <c r="Y49" s="7">
        <v>9490</v>
      </c>
      <c r="Z49" s="1" t="s">
        <v>231</v>
      </c>
      <c r="AA49" s="1" t="s">
        <v>370</v>
      </c>
      <c r="AB49" s="1"/>
      <c r="AC49" s="1"/>
      <c r="AD49" s="1"/>
    </row>
    <row r="50" spans="1:30" x14ac:dyDescent="0.2">
      <c r="A50" s="4">
        <v>46</v>
      </c>
      <c r="B50" s="1" t="s">
        <v>202</v>
      </c>
      <c r="C50" s="5" t="s">
        <v>307</v>
      </c>
      <c r="D50" s="1" t="s">
        <v>137</v>
      </c>
      <c r="E50" s="1" t="s">
        <v>266</v>
      </c>
      <c r="F50" s="6">
        <v>45390</v>
      </c>
      <c r="G50" s="1"/>
      <c r="H50" s="6">
        <v>45390</v>
      </c>
      <c r="I50" s="4">
        <v>1</v>
      </c>
      <c r="J50" s="7">
        <v>2</v>
      </c>
      <c r="K50" s="7">
        <v>504</v>
      </c>
      <c r="L50" s="7">
        <v>252</v>
      </c>
      <c r="M50" s="7">
        <v>504</v>
      </c>
      <c r="N50" s="7">
        <v>252</v>
      </c>
      <c r="O50" s="5" t="s">
        <v>238</v>
      </c>
      <c r="P50" s="7">
        <v>0</v>
      </c>
      <c r="Q50" s="7">
        <v>0</v>
      </c>
      <c r="R50" s="1" t="s">
        <v>238</v>
      </c>
      <c r="S50" s="1" t="s">
        <v>62</v>
      </c>
      <c r="T50" s="8" t="str">
        <f>HYPERLINK("https://my.zakupivli.pro/cabinet/purchases/state_purchase/view/50273822")</f>
        <v>https://my.zakupivli.pro/cabinet/purchases/state_purchase/view/50273822</v>
      </c>
      <c r="U50" s="1" t="s">
        <v>369</v>
      </c>
      <c r="V50" s="4">
        <v>0</v>
      </c>
      <c r="W50" s="1"/>
      <c r="X50" s="1" t="s">
        <v>18</v>
      </c>
      <c r="Y50" s="7">
        <v>504</v>
      </c>
      <c r="Z50" s="1" t="s">
        <v>231</v>
      </c>
      <c r="AA50" s="1" t="s">
        <v>370</v>
      </c>
      <c r="AB50" s="1"/>
      <c r="AC50" s="1"/>
      <c r="AD50" s="1"/>
    </row>
    <row r="51" spans="1:30" x14ac:dyDescent="0.2">
      <c r="A51" s="4">
        <v>47</v>
      </c>
      <c r="B51" s="1" t="s">
        <v>203</v>
      </c>
      <c r="C51" s="5" t="s">
        <v>318</v>
      </c>
      <c r="D51" s="1" t="s">
        <v>152</v>
      </c>
      <c r="E51" s="1" t="s">
        <v>266</v>
      </c>
      <c r="F51" s="6">
        <v>45411</v>
      </c>
      <c r="G51" s="1"/>
      <c r="H51" s="6">
        <v>45411</v>
      </c>
      <c r="I51" s="4">
        <v>1</v>
      </c>
      <c r="J51" s="7">
        <v>1</v>
      </c>
      <c r="K51" s="7">
        <v>2200</v>
      </c>
      <c r="L51" s="7">
        <v>2200</v>
      </c>
      <c r="M51" s="7">
        <v>2200</v>
      </c>
      <c r="N51" s="7">
        <v>2200</v>
      </c>
      <c r="O51" s="5" t="s">
        <v>353</v>
      </c>
      <c r="P51" s="7">
        <v>0</v>
      </c>
      <c r="Q51" s="7">
        <v>0</v>
      </c>
      <c r="R51" s="1" t="s">
        <v>353</v>
      </c>
      <c r="S51" s="1" t="s">
        <v>112</v>
      </c>
      <c r="T51" s="8" t="str">
        <f>HYPERLINK("https://my.zakupivli.pro/cabinet/purchases/state_purchase/view/50723007")</f>
        <v>https://my.zakupivli.pro/cabinet/purchases/state_purchase/view/50723007</v>
      </c>
      <c r="U51" s="1" t="s">
        <v>369</v>
      </c>
      <c r="V51" s="4">
        <v>0</v>
      </c>
      <c r="W51" s="1"/>
      <c r="X51" s="1" t="s">
        <v>38</v>
      </c>
      <c r="Y51" s="7">
        <v>2200</v>
      </c>
      <c r="Z51" s="1" t="s">
        <v>231</v>
      </c>
      <c r="AA51" s="1" t="s">
        <v>370</v>
      </c>
      <c r="AB51" s="1"/>
      <c r="AC51" s="1"/>
      <c r="AD51" s="1"/>
    </row>
    <row r="52" spans="1:30" ht="45" x14ac:dyDescent="0.2">
      <c r="A52" s="4">
        <v>48</v>
      </c>
      <c r="B52" s="1" t="s">
        <v>204</v>
      </c>
      <c r="C52" s="5" t="s">
        <v>309</v>
      </c>
      <c r="D52" s="1" t="s">
        <v>153</v>
      </c>
      <c r="E52" s="1" t="s">
        <v>266</v>
      </c>
      <c r="F52" s="6">
        <v>45419</v>
      </c>
      <c r="G52" s="1"/>
      <c r="H52" s="6">
        <v>45419</v>
      </c>
      <c r="I52" s="4">
        <v>1</v>
      </c>
      <c r="J52" s="7">
        <v>2</v>
      </c>
      <c r="K52" s="7">
        <v>746</v>
      </c>
      <c r="L52" s="7">
        <v>373</v>
      </c>
      <c r="M52" s="7">
        <v>746</v>
      </c>
      <c r="N52" s="7">
        <v>373</v>
      </c>
      <c r="O52" s="5" t="s">
        <v>271</v>
      </c>
      <c r="P52" s="7">
        <v>0</v>
      </c>
      <c r="Q52" s="7">
        <v>0</v>
      </c>
      <c r="R52" s="1" t="s">
        <v>271</v>
      </c>
      <c r="S52" s="1" t="s">
        <v>128</v>
      </c>
      <c r="T52" s="8" t="str">
        <f>HYPERLINK("https://my.zakupivli.pro/cabinet/purchases/state_purchase/view/50860617")</f>
        <v>https://my.zakupivli.pro/cabinet/purchases/state_purchase/view/50860617</v>
      </c>
      <c r="U52" s="1" t="s">
        <v>369</v>
      </c>
      <c r="V52" s="4">
        <v>0</v>
      </c>
      <c r="W52" s="1"/>
      <c r="X52" s="1" t="s">
        <v>10</v>
      </c>
      <c r="Y52" s="7">
        <v>746</v>
      </c>
      <c r="Z52" s="1" t="s">
        <v>231</v>
      </c>
      <c r="AA52" s="1" t="s">
        <v>370</v>
      </c>
      <c r="AB52" s="1"/>
      <c r="AC52" s="1"/>
      <c r="AD52" s="1"/>
    </row>
    <row r="53" spans="1:30" ht="30" x14ac:dyDescent="0.2">
      <c r="A53" s="4">
        <v>49</v>
      </c>
      <c r="B53" s="1" t="s">
        <v>205</v>
      </c>
      <c r="C53" s="5" t="s">
        <v>313</v>
      </c>
      <c r="D53" s="1" t="s">
        <v>154</v>
      </c>
      <c r="E53" s="1" t="s">
        <v>266</v>
      </c>
      <c r="F53" s="6">
        <v>45422</v>
      </c>
      <c r="G53" s="1"/>
      <c r="H53" s="6">
        <v>45422</v>
      </c>
      <c r="I53" s="4">
        <v>1</v>
      </c>
      <c r="J53" s="7">
        <v>2</v>
      </c>
      <c r="K53" s="7">
        <v>397.34</v>
      </c>
      <c r="L53" s="7">
        <v>198.67</v>
      </c>
      <c r="M53" s="7">
        <v>397.34</v>
      </c>
      <c r="N53" s="7">
        <v>198.67</v>
      </c>
      <c r="O53" s="5" t="s">
        <v>299</v>
      </c>
      <c r="P53" s="7">
        <v>0</v>
      </c>
      <c r="Q53" s="7">
        <v>0</v>
      </c>
      <c r="R53" s="1" t="s">
        <v>299</v>
      </c>
      <c r="S53" s="1" t="s">
        <v>91</v>
      </c>
      <c r="T53" s="8" t="str">
        <f>HYPERLINK("https://my.zakupivli.pro/cabinet/purchases/state_purchase/view/50937113")</f>
        <v>https://my.zakupivli.pro/cabinet/purchases/state_purchase/view/50937113</v>
      </c>
      <c r="U53" s="1" t="s">
        <v>369</v>
      </c>
      <c r="V53" s="4">
        <v>0</v>
      </c>
      <c r="W53" s="1"/>
      <c r="X53" s="1" t="s">
        <v>156</v>
      </c>
      <c r="Y53" s="7">
        <v>397.34</v>
      </c>
      <c r="Z53" s="1" t="s">
        <v>231</v>
      </c>
      <c r="AA53" s="1" t="s">
        <v>370</v>
      </c>
      <c r="AB53" s="1"/>
      <c r="AC53" s="1"/>
      <c r="AD53" s="1"/>
    </row>
    <row r="54" spans="1:30" ht="45" x14ac:dyDescent="0.2">
      <c r="A54" s="4">
        <v>50</v>
      </c>
      <c r="B54" s="1" t="s">
        <v>206</v>
      </c>
      <c r="C54" s="5" t="s">
        <v>312</v>
      </c>
      <c r="D54" s="1" t="s">
        <v>153</v>
      </c>
      <c r="E54" s="1" t="s">
        <v>266</v>
      </c>
      <c r="F54" s="6">
        <v>45422</v>
      </c>
      <c r="G54" s="1"/>
      <c r="H54" s="6">
        <v>45422</v>
      </c>
      <c r="I54" s="4">
        <v>1</v>
      </c>
      <c r="J54" s="7">
        <v>2</v>
      </c>
      <c r="K54" s="7">
        <v>719.4</v>
      </c>
      <c r="L54" s="7">
        <v>359.7</v>
      </c>
      <c r="M54" s="7">
        <v>719.4</v>
      </c>
      <c r="N54" s="7">
        <v>359.7</v>
      </c>
      <c r="O54" s="5" t="s">
        <v>257</v>
      </c>
      <c r="P54" s="7">
        <v>0</v>
      </c>
      <c r="Q54" s="7">
        <v>0</v>
      </c>
      <c r="R54" s="1" t="s">
        <v>257</v>
      </c>
      <c r="S54" s="1" t="s">
        <v>67</v>
      </c>
      <c r="T54" s="8" t="str">
        <f>HYPERLINK("https://my.zakupivli.pro/cabinet/purchases/state_purchase/view/50937398")</f>
        <v>https://my.zakupivli.pro/cabinet/purchases/state_purchase/view/50937398</v>
      </c>
      <c r="U54" s="1" t="s">
        <v>369</v>
      </c>
      <c r="V54" s="4">
        <v>0</v>
      </c>
      <c r="W54" s="1"/>
      <c r="X54" s="1" t="s">
        <v>136</v>
      </c>
      <c r="Y54" s="7">
        <v>719.4</v>
      </c>
      <c r="Z54" s="1" t="s">
        <v>231</v>
      </c>
      <c r="AA54" s="1" t="s">
        <v>370</v>
      </c>
      <c r="AB54" s="1"/>
      <c r="AC54" s="1"/>
      <c r="AD54" s="1"/>
    </row>
    <row r="55" spans="1:30" ht="30" x14ac:dyDescent="0.2">
      <c r="A55" s="4">
        <v>51</v>
      </c>
      <c r="B55" s="1" t="s">
        <v>207</v>
      </c>
      <c r="C55" s="5" t="s">
        <v>314</v>
      </c>
      <c r="D55" s="1" t="s">
        <v>139</v>
      </c>
      <c r="E55" s="1" t="s">
        <v>266</v>
      </c>
      <c r="F55" s="6">
        <v>45435</v>
      </c>
      <c r="G55" s="1"/>
      <c r="H55" s="6">
        <v>45435</v>
      </c>
      <c r="I55" s="4">
        <v>1</v>
      </c>
      <c r="J55" s="7">
        <v>1</v>
      </c>
      <c r="K55" s="7">
        <v>16500</v>
      </c>
      <c r="L55" s="7">
        <v>16500</v>
      </c>
      <c r="M55" s="7">
        <v>16500</v>
      </c>
      <c r="N55" s="7">
        <v>16500</v>
      </c>
      <c r="O55" s="5" t="s">
        <v>334</v>
      </c>
      <c r="P55" s="7">
        <v>0</v>
      </c>
      <c r="Q55" s="7">
        <v>0</v>
      </c>
      <c r="R55" s="1" t="s">
        <v>334</v>
      </c>
      <c r="S55" s="1" t="s">
        <v>116</v>
      </c>
      <c r="T55" s="8" t="str">
        <f>HYPERLINK("https://my.zakupivli.pro/cabinet/purchases/state_purchase/view/51192801")</f>
        <v>https://my.zakupivli.pro/cabinet/purchases/state_purchase/view/51192801</v>
      </c>
      <c r="U55" s="1" t="s">
        <v>369</v>
      </c>
      <c r="V55" s="4">
        <v>0</v>
      </c>
      <c r="W55" s="1"/>
      <c r="X55" s="1" t="s">
        <v>109</v>
      </c>
      <c r="Y55" s="7">
        <v>16500</v>
      </c>
      <c r="Z55" s="1" t="s">
        <v>231</v>
      </c>
      <c r="AA55" s="1" t="s">
        <v>370</v>
      </c>
      <c r="AB55" s="1"/>
      <c r="AC55" s="1"/>
      <c r="AD55" s="1"/>
    </row>
    <row r="56" spans="1:30" ht="30" x14ac:dyDescent="0.2">
      <c r="A56" s="4">
        <v>52</v>
      </c>
      <c r="B56" s="1" t="s">
        <v>208</v>
      </c>
      <c r="C56" s="5" t="s">
        <v>275</v>
      </c>
      <c r="D56" s="1" t="s">
        <v>70</v>
      </c>
      <c r="E56" s="1" t="s">
        <v>266</v>
      </c>
      <c r="F56" s="6">
        <v>45436</v>
      </c>
      <c r="G56" s="1"/>
      <c r="H56" s="6">
        <v>45436</v>
      </c>
      <c r="I56" s="4">
        <v>1</v>
      </c>
      <c r="J56" s="7">
        <v>2</v>
      </c>
      <c r="K56" s="7">
        <v>462</v>
      </c>
      <c r="L56" s="7">
        <v>231</v>
      </c>
      <c r="M56" s="7">
        <v>462</v>
      </c>
      <c r="N56" s="7">
        <v>231</v>
      </c>
      <c r="O56" s="5" t="s">
        <v>335</v>
      </c>
      <c r="P56" s="7">
        <v>0</v>
      </c>
      <c r="Q56" s="7">
        <v>0</v>
      </c>
      <c r="R56" s="1" t="s">
        <v>335</v>
      </c>
      <c r="S56" s="1" t="s">
        <v>102</v>
      </c>
      <c r="T56" s="8" t="str">
        <f>HYPERLINK("https://my.zakupivli.pro/cabinet/purchases/state_purchase/view/51232423")</f>
        <v>https://my.zakupivli.pro/cabinet/purchases/state_purchase/view/51232423</v>
      </c>
      <c r="U56" s="1" t="s">
        <v>369</v>
      </c>
      <c r="V56" s="4">
        <v>0</v>
      </c>
      <c r="W56" s="1"/>
      <c r="X56" s="1" t="s">
        <v>65</v>
      </c>
      <c r="Y56" s="7">
        <v>462</v>
      </c>
      <c r="Z56" s="1" t="s">
        <v>231</v>
      </c>
      <c r="AA56" s="1" t="s">
        <v>370</v>
      </c>
      <c r="AB56" s="1"/>
      <c r="AC56" s="1"/>
      <c r="AD56" s="1"/>
    </row>
    <row r="57" spans="1:30" ht="30" x14ac:dyDescent="0.2">
      <c r="A57" s="4">
        <v>53</v>
      </c>
      <c r="B57" s="1" t="s">
        <v>209</v>
      </c>
      <c r="C57" s="5" t="s">
        <v>300</v>
      </c>
      <c r="D57" s="1" t="s">
        <v>122</v>
      </c>
      <c r="E57" s="1" t="s">
        <v>266</v>
      </c>
      <c r="F57" s="6">
        <v>45436</v>
      </c>
      <c r="G57" s="1"/>
      <c r="H57" s="6">
        <v>45436</v>
      </c>
      <c r="I57" s="4">
        <v>1</v>
      </c>
      <c r="J57" s="7">
        <v>6</v>
      </c>
      <c r="K57" s="7">
        <v>1436.4</v>
      </c>
      <c r="L57" s="7">
        <v>239.4</v>
      </c>
      <c r="M57" s="7">
        <v>1436.4</v>
      </c>
      <c r="N57" s="7">
        <v>239.4</v>
      </c>
      <c r="O57" s="5" t="s">
        <v>335</v>
      </c>
      <c r="P57" s="7">
        <v>0</v>
      </c>
      <c r="Q57" s="7">
        <v>0</v>
      </c>
      <c r="R57" s="1" t="s">
        <v>335</v>
      </c>
      <c r="S57" s="1" t="s">
        <v>102</v>
      </c>
      <c r="T57" s="8" t="str">
        <f>HYPERLINK("https://my.zakupivli.pro/cabinet/purchases/state_purchase/view/51232641")</f>
        <v>https://my.zakupivli.pro/cabinet/purchases/state_purchase/view/51232641</v>
      </c>
      <c r="U57" s="1" t="s">
        <v>369</v>
      </c>
      <c r="V57" s="4">
        <v>0</v>
      </c>
      <c r="W57" s="1"/>
      <c r="X57" s="1" t="s">
        <v>64</v>
      </c>
      <c r="Y57" s="7">
        <v>1436.4</v>
      </c>
      <c r="Z57" s="1" t="s">
        <v>231</v>
      </c>
      <c r="AA57" s="1" t="s">
        <v>370</v>
      </c>
      <c r="AB57" s="1"/>
      <c r="AC57" s="1"/>
      <c r="AD57" s="1"/>
    </row>
    <row r="58" spans="1:30" ht="30" x14ac:dyDescent="0.2">
      <c r="A58" s="4">
        <v>54</v>
      </c>
      <c r="B58" s="1" t="s">
        <v>210</v>
      </c>
      <c r="C58" s="5" t="s">
        <v>305</v>
      </c>
      <c r="D58" s="1" t="s">
        <v>147</v>
      </c>
      <c r="E58" s="1" t="s">
        <v>266</v>
      </c>
      <c r="F58" s="6">
        <v>45450</v>
      </c>
      <c r="G58" s="1"/>
      <c r="H58" s="6">
        <v>45450</v>
      </c>
      <c r="I58" s="4">
        <v>1</v>
      </c>
      <c r="J58" s="7">
        <v>1</v>
      </c>
      <c r="K58" s="7">
        <v>1192</v>
      </c>
      <c r="L58" s="7">
        <v>1192</v>
      </c>
      <c r="M58" s="7">
        <v>1192</v>
      </c>
      <c r="N58" s="7">
        <v>1192</v>
      </c>
      <c r="O58" s="5" t="s">
        <v>336</v>
      </c>
      <c r="P58" s="7">
        <v>0</v>
      </c>
      <c r="Q58" s="7">
        <v>0</v>
      </c>
      <c r="R58" s="1" t="s">
        <v>336</v>
      </c>
      <c r="S58" s="1" t="s">
        <v>127</v>
      </c>
      <c r="T58" s="8" t="str">
        <f>HYPERLINK("https://my.zakupivli.pro/cabinet/purchases/state_purchase/view/51489915")</f>
        <v>https://my.zakupivli.pro/cabinet/purchases/state_purchase/view/51489915</v>
      </c>
      <c r="U58" s="1" t="s">
        <v>369</v>
      </c>
      <c r="V58" s="4">
        <v>0</v>
      </c>
      <c r="W58" s="1"/>
      <c r="X58" s="1" t="s">
        <v>78</v>
      </c>
      <c r="Y58" s="7">
        <v>1192</v>
      </c>
      <c r="Z58" s="1" t="s">
        <v>231</v>
      </c>
      <c r="AA58" s="1" t="s">
        <v>370</v>
      </c>
      <c r="AB58" s="1"/>
      <c r="AC58" s="1"/>
      <c r="AD58" s="1"/>
    </row>
    <row r="59" spans="1:30" ht="30" x14ac:dyDescent="0.2">
      <c r="A59" s="4">
        <v>55</v>
      </c>
      <c r="B59" s="1" t="s">
        <v>211</v>
      </c>
      <c r="C59" s="5" t="s">
        <v>289</v>
      </c>
      <c r="D59" s="1" t="s">
        <v>146</v>
      </c>
      <c r="E59" s="1" t="s">
        <v>266</v>
      </c>
      <c r="F59" s="6">
        <v>45450</v>
      </c>
      <c r="G59" s="1"/>
      <c r="H59" s="6">
        <v>45450</v>
      </c>
      <c r="I59" s="4">
        <v>1</v>
      </c>
      <c r="J59" s="7">
        <v>2</v>
      </c>
      <c r="K59" s="7">
        <v>3220</v>
      </c>
      <c r="L59" s="7">
        <v>1610</v>
      </c>
      <c r="M59" s="7">
        <v>3220</v>
      </c>
      <c r="N59" s="7">
        <v>1610</v>
      </c>
      <c r="O59" s="5" t="s">
        <v>242</v>
      </c>
      <c r="P59" s="7">
        <v>0</v>
      </c>
      <c r="Q59" s="7">
        <v>0</v>
      </c>
      <c r="R59" s="1" t="s">
        <v>242</v>
      </c>
      <c r="S59" s="1" t="s">
        <v>113</v>
      </c>
      <c r="T59" s="8" t="str">
        <f>HYPERLINK("https://my.zakupivli.pro/cabinet/purchases/state_purchase/view/51490383")</f>
        <v>https://my.zakupivli.pro/cabinet/purchases/state_purchase/view/51490383</v>
      </c>
      <c r="U59" s="1" t="s">
        <v>369</v>
      </c>
      <c r="V59" s="4">
        <v>0</v>
      </c>
      <c r="W59" s="1"/>
      <c r="X59" s="1" t="s">
        <v>78</v>
      </c>
      <c r="Y59" s="7">
        <v>3220</v>
      </c>
      <c r="Z59" s="1" t="s">
        <v>231</v>
      </c>
      <c r="AA59" s="1" t="s">
        <v>368</v>
      </c>
      <c r="AB59" s="1"/>
      <c r="AC59" s="1"/>
      <c r="AD59" s="1"/>
    </row>
    <row r="60" spans="1:30" x14ac:dyDescent="0.2">
      <c r="A60" s="4">
        <v>56</v>
      </c>
      <c r="B60" s="1" t="s">
        <v>212</v>
      </c>
      <c r="C60" s="5" t="s">
        <v>269</v>
      </c>
      <c r="D60" s="1" t="s">
        <v>135</v>
      </c>
      <c r="E60" s="1" t="s">
        <v>266</v>
      </c>
      <c r="F60" s="6">
        <v>45450</v>
      </c>
      <c r="G60" s="1"/>
      <c r="H60" s="6">
        <v>45450</v>
      </c>
      <c r="I60" s="4">
        <v>1</v>
      </c>
      <c r="J60" s="7">
        <v>1</v>
      </c>
      <c r="K60" s="7">
        <v>1380</v>
      </c>
      <c r="L60" s="7">
        <v>1380</v>
      </c>
      <c r="M60" s="7">
        <v>1380</v>
      </c>
      <c r="N60" s="7">
        <v>1380</v>
      </c>
      <c r="O60" s="5" t="s">
        <v>352</v>
      </c>
      <c r="P60" s="7">
        <v>0</v>
      </c>
      <c r="Q60" s="7">
        <v>0</v>
      </c>
      <c r="R60" s="1" t="s">
        <v>352</v>
      </c>
      <c r="S60" s="1" t="s">
        <v>103</v>
      </c>
      <c r="T60" s="8" t="str">
        <f>HYPERLINK("https://my.zakupivli.pro/cabinet/purchases/state_purchase/view/51490670")</f>
        <v>https://my.zakupivli.pro/cabinet/purchases/state_purchase/view/51490670</v>
      </c>
      <c r="U60" s="1" t="s">
        <v>369</v>
      </c>
      <c r="V60" s="4">
        <v>0</v>
      </c>
      <c r="W60" s="1"/>
      <c r="X60" s="1" t="s">
        <v>78</v>
      </c>
      <c r="Y60" s="7">
        <v>1380</v>
      </c>
      <c r="Z60" s="1" t="s">
        <v>231</v>
      </c>
      <c r="AA60" s="1" t="s">
        <v>370</v>
      </c>
      <c r="AB60" s="1"/>
      <c r="AC60" s="1"/>
      <c r="AD60" s="1"/>
    </row>
    <row r="61" spans="1:30" ht="30" x14ac:dyDescent="0.2">
      <c r="A61" s="4">
        <v>57</v>
      </c>
      <c r="B61" s="1" t="s">
        <v>213</v>
      </c>
      <c r="C61" s="5" t="s">
        <v>276</v>
      </c>
      <c r="D61" s="1" t="s">
        <v>134</v>
      </c>
      <c r="E61" s="1" t="s">
        <v>266</v>
      </c>
      <c r="F61" s="6">
        <v>45450</v>
      </c>
      <c r="G61" s="1"/>
      <c r="H61" s="6">
        <v>45450</v>
      </c>
      <c r="I61" s="4">
        <v>1</v>
      </c>
      <c r="J61" s="7">
        <v>1</v>
      </c>
      <c r="K61" s="7">
        <v>6200</v>
      </c>
      <c r="L61" s="7">
        <v>6200</v>
      </c>
      <c r="M61" s="7">
        <v>6200</v>
      </c>
      <c r="N61" s="7">
        <v>6200</v>
      </c>
      <c r="O61" s="5" t="s">
        <v>243</v>
      </c>
      <c r="P61" s="7">
        <v>0</v>
      </c>
      <c r="Q61" s="7">
        <v>0</v>
      </c>
      <c r="R61" s="1" t="s">
        <v>243</v>
      </c>
      <c r="S61" s="1" t="s">
        <v>111</v>
      </c>
      <c r="T61" s="8" t="str">
        <f>HYPERLINK("https://my.zakupivli.pro/cabinet/purchases/state_purchase/view/51491100")</f>
        <v>https://my.zakupivli.pro/cabinet/purchases/state_purchase/view/51491100</v>
      </c>
      <c r="U61" s="1" t="s">
        <v>369</v>
      </c>
      <c r="V61" s="4">
        <v>0</v>
      </c>
      <c r="W61" s="1"/>
      <c r="X61" s="1" t="s">
        <v>259</v>
      </c>
      <c r="Y61" s="7">
        <v>6200</v>
      </c>
      <c r="Z61" s="1" t="s">
        <v>231</v>
      </c>
      <c r="AA61" s="1" t="s">
        <v>370</v>
      </c>
      <c r="AB61" s="1"/>
      <c r="AC61" s="1"/>
      <c r="AD61" s="1"/>
    </row>
    <row r="62" spans="1:30" x14ac:dyDescent="0.2">
      <c r="A62" s="4">
        <v>58</v>
      </c>
      <c r="B62" s="1" t="s">
        <v>214</v>
      </c>
      <c r="C62" s="5" t="s">
        <v>308</v>
      </c>
      <c r="D62" s="1" t="s">
        <v>154</v>
      </c>
      <c r="E62" s="1" t="s">
        <v>266</v>
      </c>
      <c r="F62" s="6">
        <v>45453</v>
      </c>
      <c r="G62" s="1"/>
      <c r="H62" s="6">
        <v>45453</v>
      </c>
      <c r="I62" s="4">
        <v>1</v>
      </c>
      <c r="J62" s="7">
        <v>2</v>
      </c>
      <c r="K62" s="7">
        <v>1296</v>
      </c>
      <c r="L62" s="7">
        <v>648</v>
      </c>
      <c r="M62" s="7">
        <v>1296</v>
      </c>
      <c r="N62" s="7">
        <v>648</v>
      </c>
      <c r="O62" s="5" t="s">
        <v>284</v>
      </c>
      <c r="P62" s="7">
        <v>0</v>
      </c>
      <c r="Q62" s="7">
        <v>0</v>
      </c>
      <c r="R62" s="1" t="s">
        <v>284</v>
      </c>
      <c r="S62" s="1" t="s">
        <v>101</v>
      </c>
      <c r="T62" s="8" t="str">
        <f>HYPERLINK("https://my.zakupivli.pro/cabinet/purchases/state_purchase/view/51525576")</f>
        <v>https://my.zakupivli.pro/cabinet/purchases/state_purchase/view/51525576</v>
      </c>
      <c r="U62" s="1" t="s">
        <v>369</v>
      </c>
      <c r="V62" s="4">
        <v>0</v>
      </c>
      <c r="W62" s="1"/>
      <c r="X62" s="1" t="s">
        <v>20</v>
      </c>
      <c r="Y62" s="7">
        <v>1296</v>
      </c>
      <c r="Z62" s="1" t="s">
        <v>231</v>
      </c>
      <c r="AA62" s="1" t="s">
        <v>370</v>
      </c>
      <c r="AB62" s="1"/>
      <c r="AC62" s="1"/>
      <c r="AD62" s="1"/>
    </row>
    <row r="63" spans="1:30" x14ac:dyDescent="0.2">
      <c r="A63" s="4">
        <v>59</v>
      </c>
      <c r="B63" s="1" t="s">
        <v>215</v>
      </c>
      <c r="C63" s="5" t="s">
        <v>294</v>
      </c>
      <c r="D63" s="1" t="s">
        <v>48</v>
      </c>
      <c r="E63" s="1" t="s">
        <v>266</v>
      </c>
      <c r="F63" s="6">
        <v>45475</v>
      </c>
      <c r="G63" s="1"/>
      <c r="H63" s="6">
        <v>45475</v>
      </c>
      <c r="I63" s="4">
        <v>1</v>
      </c>
      <c r="J63" s="7">
        <v>8</v>
      </c>
      <c r="K63" s="7">
        <v>7315</v>
      </c>
      <c r="L63" s="7">
        <v>914.375</v>
      </c>
      <c r="M63" s="7">
        <v>7315</v>
      </c>
      <c r="N63" s="7">
        <v>914.375</v>
      </c>
      <c r="O63" s="5" t="s">
        <v>239</v>
      </c>
      <c r="P63" s="7">
        <v>0</v>
      </c>
      <c r="Q63" s="7">
        <v>0</v>
      </c>
      <c r="R63" s="1" t="s">
        <v>239</v>
      </c>
      <c r="S63" s="1" t="s">
        <v>59</v>
      </c>
      <c r="T63" s="8" t="str">
        <f>HYPERLINK("https://my.zakupivli.pro/cabinet/purchases/state_purchase/view/51943610")</f>
        <v>https://my.zakupivli.pro/cabinet/purchases/state_purchase/view/51943610</v>
      </c>
      <c r="U63" s="1" t="s">
        <v>369</v>
      </c>
      <c r="V63" s="4">
        <v>0</v>
      </c>
      <c r="W63" s="1"/>
      <c r="X63" s="1" t="s">
        <v>6</v>
      </c>
      <c r="Y63" s="7">
        <v>7315</v>
      </c>
      <c r="Z63" s="1" t="s">
        <v>231</v>
      </c>
      <c r="AA63" s="1" t="s">
        <v>370</v>
      </c>
      <c r="AB63" s="1"/>
      <c r="AC63" s="1"/>
      <c r="AD63" s="1"/>
    </row>
    <row r="64" spans="1:30" x14ac:dyDescent="0.2">
      <c r="A64" s="4">
        <v>60</v>
      </c>
      <c r="B64" s="1" t="s">
        <v>216</v>
      </c>
      <c r="C64" s="5" t="s">
        <v>268</v>
      </c>
      <c r="D64" s="1" t="s">
        <v>137</v>
      </c>
      <c r="E64" s="1" t="s">
        <v>266</v>
      </c>
      <c r="F64" s="6">
        <v>45475</v>
      </c>
      <c r="G64" s="1"/>
      <c r="H64" s="6">
        <v>45475</v>
      </c>
      <c r="I64" s="4">
        <v>1</v>
      </c>
      <c r="J64" s="7">
        <v>2</v>
      </c>
      <c r="K64" s="7">
        <v>540</v>
      </c>
      <c r="L64" s="7">
        <v>270</v>
      </c>
      <c r="M64" s="7">
        <v>540</v>
      </c>
      <c r="N64" s="7">
        <v>270</v>
      </c>
      <c r="O64" s="5" t="s">
        <v>238</v>
      </c>
      <c r="P64" s="7">
        <v>0</v>
      </c>
      <c r="Q64" s="7">
        <v>0</v>
      </c>
      <c r="R64" s="1" t="s">
        <v>238</v>
      </c>
      <c r="S64" s="1" t="s">
        <v>62</v>
      </c>
      <c r="T64" s="8" t="str">
        <f>HYPERLINK("https://my.zakupivli.pro/cabinet/purchases/state_purchase/view/51943894")</f>
        <v>https://my.zakupivli.pro/cabinet/purchases/state_purchase/view/51943894</v>
      </c>
      <c r="U64" s="1" t="s">
        <v>369</v>
      </c>
      <c r="V64" s="4">
        <v>0</v>
      </c>
      <c r="W64" s="1"/>
      <c r="X64" s="1" t="s">
        <v>21</v>
      </c>
      <c r="Y64" s="7">
        <v>540</v>
      </c>
      <c r="Z64" s="1" t="s">
        <v>231</v>
      </c>
      <c r="AA64" s="1" t="s">
        <v>370</v>
      </c>
      <c r="AB64" s="1"/>
      <c r="AC64" s="1"/>
      <c r="AD64" s="1"/>
    </row>
    <row r="65" spans="1:30" x14ac:dyDescent="0.2">
      <c r="A65" s="4">
        <v>61</v>
      </c>
      <c r="B65" s="1" t="s">
        <v>217</v>
      </c>
      <c r="C65" s="5" t="s">
        <v>321</v>
      </c>
      <c r="D65" s="1" t="s">
        <v>137</v>
      </c>
      <c r="E65" s="1" t="s">
        <v>266</v>
      </c>
      <c r="F65" s="6">
        <v>45481</v>
      </c>
      <c r="G65" s="1"/>
      <c r="H65" s="6">
        <v>45481</v>
      </c>
      <c r="I65" s="4">
        <v>1</v>
      </c>
      <c r="J65" s="7">
        <v>1</v>
      </c>
      <c r="K65" s="7">
        <v>380</v>
      </c>
      <c r="L65" s="7">
        <v>380</v>
      </c>
      <c r="M65" s="7">
        <v>380</v>
      </c>
      <c r="N65" s="7">
        <v>380</v>
      </c>
      <c r="O65" s="5" t="s">
        <v>238</v>
      </c>
      <c r="P65" s="7">
        <v>0</v>
      </c>
      <c r="Q65" s="7">
        <v>0</v>
      </c>
      <c r="R65" s="1" t="s">
        <v>238</v>
      </c>
      <c r="S65" s="1" t="s">
        <v>62</v>
      </c>
      <c r="T65" s="8" t="str">
        <f>HYPERLINK("https://my.zakupivli.pro/cabinet/purchases/state_purchase/view/52037193")</f>
        <v>https://my.zakupivli.pro/cabinet/purchases/state_purchase/view/52037193</v>
      </c>
      <c r="U65" s="1" t="s">
        <v>369</v>
      </c>
      <c r="V65" s="4">
        <v>0</v>
      </c>
      <c r="W65" s="1"/>
      <c r="X65" s="1" t="s">
        <v>11</v>
      </c>
      <c r="Y65" s="7">
        <v>380</v>
      </c>
      <c r="Z65" s="1" t="s">
        <v>231</v>
      </c>
      <c r="AA65" s="1" t="s">
        <v>370</v>
      </c>
      <c r="AB65" s="1"/>
      <c r="AC65" s="1"/>
      <c r="AD65" s="1"/>
    </row>
    <row r="66" spans="1:30" x14ac:dyDescent="0.2">
      <c r="A66" s="4">
        <v>62</v>
      </c>
      <c r="B66" s="1" t="s">
        <v>218</v>
      </c>
      <c r="C66" s="5" t="s">
        <v>267</v>
      </c>
      <c r="D66" s="1" t="s">
        <v>137</v>
      </c>
      <c r="E66" s="1" t="s">
        <v>266</v>
      </c>
      <c r="F66" s="6">
        <v>45527</v>
      </c>
      <c r="G66" s="1"/>
      <c r="H66" s="6">
        <v>45531</v>
      </c>
      <c r="I66" s="4">
        <v>1</v>
      </c>
      <c r="J66" s="7">
        <v>1</v>
      </c>
      <c r="K66" s="7">
        <v>270</v>
      </c>
      <c r="L66" s="7">
        <v>270</v>
      </c>
      <c r="M66" s="7">
        <v>270</v>
      </c>
      <c r="N66" s="7">
        <v>270</v>
      </c>
      <c r="O66" s="5" t="s">
        <v>238</v>
      </c>
      <c r="P66" s="7">
        <v>0</v>
      </c>
      <c r="Q66" s="7">
        <v>0</v>
      </c>
      <c r="R66" s="1" t="s">
        <v>238</v>
      </c>
      <c r="S66" s="1" t="s">
        <v>62</v>
      </c>
      <c r="T66" s="8" t="str">
        <f>HYPERLINK("https://my.zakupivli.pro/cabinet/purchases/state_purchase/view/52887704")</f>
        <v>https://my.zakupivli.pro/cabinet/purchases/state_purchase/view/52887704</v>
      </c>
      <c r="U66" s="1" t="s">
        <v>369</v>
      </c>
      <c r="V66" s="4">
        <v>0</v>
      </c>
      <c r="W66" s="1"/>
      <c r="X66" s="1" t="s">
        <v>60</v>
      </c>
      <c r="Y66" s="7">
        <v>270</v>
      </c>
      <c r="Z66" s="1" t="s">
        <v>231</v>
      </c>
      <c r="AA66" s="1" t="s">
        <v>368</v>
      </c>
      <c r="AB66" s="1"/>
      <c r="AC66" s="1"/>
      <c r="AD66" s="1"/>
    </row>
    <row r="67" spans="1:30" x14ac:dyDescent="0.2">
      <c r="A67" s="4">
        <v>63</v>
      </c>
      <c r="B67" s="1" t="s">
        <v>219</v>
      </c>
      <c r="C67" s="5" t="s">
        <v>363</v>
      </c>
      <c r="D67" s="1" t="s">
        <v>141</v>
      </c>
      <c r="E67" s="1" t="s">
        <v>266</v>
      </c>
      <c r="F67" s="6">
        <v>45533</v>
      </c>
      <c r="G67" s="1"/>
      <c r="H67" s="6">
        <v>45535</v>
      </c>
      <c r="I67" s="4">
        <v>1</v>
      </c>
      <c r="J67" s="7">
        <v>22</v>
      </c>
      <c r="K67" s="7">
        <v>7936</v>
      </c>
      <c r="L67" s="7">
        <v>360.72727272727275</v>
      </c>
      <c r="M67" s="7">
        <v>7936</v>
      </c>
      <c r="N67" s="7">
        <v>360.72727272727275</v>
      </c>
      <c r="O67" s="5" t="s">
        <v>367</v>
      </c>
      <c r="P67" s="7">
        <v>0</v>
      </c>
      <c r="Q67" s="7">
        <v>0</v>
      </c>
      <c r="R67" s="1" t="s">
        <v>367</v>
      </c>
      <c r="S67" s="1" t="s">
        <v>82</v>
      </c>
      <c r="T67" s="8" t="str">
        <f>HYPERLINK("https://my.zakupivli.pro/cabinet/purchases/state_purchase/view/52987041")</f>
        <v>https://my.zakupivli.pro/cabinet/purchases/state_purchase/view/52987041</v>
      </c>
      <c r="U67" s="1" t="s">
        <v>369</v>
      </c>
      <c r="V67" s="4">
        <v>0</v>
      </c>
      <c r="W67" s="1"/>
      <c r="X67" s="1" t="s">
        <v>4</v>
      </c>
      <c r="Y67" s="7">
        <v>7936</v>
      </c>
      <c r="Z67" s="1" t="s">
        <v>231</v>
      </c>
      <c r="AA67" s="1" t="s">
        <v>368</v>
      </c>
      <c r="AB67" s="1"/>
      <c r="AC67" s="1"/>
      <c r="AD67" s="1"/>
    </row>
    <row r="68" spans="1:30" ht="30" x14ac:dyDescent="0.2">
      <c r="A68" s="4">
        <v>64</v>
      </c>
      <c r="B68" s="1" t="s">
        <v>220</v>
      </c>
      <c r="C68" s="5" t="s">
        <v>316</v>
      </c>
      <c r="D68" s="1" t="s">
        <v>148</v>
      </c>
      <c r="E68" s="1" t="s">
        <v>266</v>
      </c>
      <c r="F68" s="6">
        <v>45538</v>
      </c>
      <c r="G68" s="1"/>
      <c r="H68" s="6">
        <v>45538</v>
      </c>
      <c r="I68" s="4">
        <v>1</v>
      </c>
      <c r="J68" s="7">
        <v>1</v>
      </c>
      <c r="K68" s="7">
        <v>2000</v>
      </c>
      <c r="L68" s="7">
        <v>2000</v>
      </c>
      <c r="M68" s="7">
        <v>2000</v>
      </c>
      <c r="N68" s="7">
        <v>2000</v>
      </c>
      <c r="O68" s="5" t="s">
        <v>355</v>
      </c>
      <c r="P68" s="7">
        <v>0</v>
      </c>
      <c r="Q68" s="7">
        <v>0</v>
      </c>
      <c r="R68" s="1" t="s">
        <v>355</v>
      </c>
      <c r="S68" s="1" t="s">
        <v>234</v>
      </c>
      <c r="T68" s="8" t="str">
        <f>HYPERLINK("https://my.zakupivli.pro/cabinet/purchases/state_purchase/view/53059612")</f>
        <v>https://my.zakupivli.pro/cabinet/purchases/state_purchase/view/53059612</v>
      </c>
      <c r="U68" s="1" t="s">
        <v>369</v>
      </c>
      <c r="V68" s="4">
        <v>0</v>
      </c>
      <c r="W68" s="1"/>
      <c r="X68" s="1" t="s">
        <v>52</v>
      </c>
      <c r="Y68" s="7">
        <v>2000</v>
      </c>
      <c r="Z68" s="1" t="s">
        <v>231</v>
      </c>
      <c r="AA68" s="1" t="s">
        <v>368</v>
      </c>
      <c r="AB68" s="1"/>
      <c r="AC68" s="1"/>
      <c r="AD68" s="1"/>
    </row>
    <row r="69" spans="1:30" x14ac:dyDescent="0.2">
      <c r="A69" s="4">
        <v>65</v>
      </c>
      <c r="B69" s="1" t="s">
        <v>221</v>
      </c>
      <c r="C69" s="5" t="s">
        <v>280</v>
      </c>
      <c r="D69" s="1" t="s">
        <v>104</v>
      </c>
      <c r="E69" s="1" t="s">
        <v>266</v>
      </c>
      <c r="F69" s="6">
        <v>45541</v>
      </c>
      <c r="G69" s="1"/>
      <c r="H69" s="6">
        <v>45541</v>
      </c>
      <c r="I69" s="4">
        <v>1</v>
      </c>
      <c r="J69" s="7">
        <v>25</v>
      </c>
      <c r="K69" s="7">
        <v>3067.55</v>
      </c>
      <c r="L69" s="7">
        <v>122.702</v>
      </c>
      <c r="M69" s="7">
        <v>3067.55</v>
      </c>
      <c r="N69" s="7">
        <v>122.702</v>
      </c>
      <c r="O69" s="5" t="s">
        <v>337</v>
      </c>
      <c r="P69" s="7">
        <v>0</v>
      </c>
      <c r="Q69" s="7">
        <v>0</v>
      </c>
      <c r="R69" s="1" t="s">
        <v>337</v>
      </c>
      <c r="S69" s="1" t="s">
        <v>100</v>
      </c>
      <c r="T69" s="8" t="str">
        <f>HYPERLINK("https://my.zakupivli.pro/cabinet/purchases/state_purchase/view/53151710")</f>
        <v>https://my.zakupivli.pro/cabinet/purchases/state_purchase/view/53151710</v>
      </c>
      <c r="U69" s="1" t="s">
        <v>369</v>
      </c>
      <c r="V69" s="4">
        <v>0</v>
      </c>
      <c r="W69" s="1"/>
      <c r="X69" s="1" t="s">
        <v>35</v>
      </c>
      <c r="Y69" s="7">
        <v>3067.55</v>
      </c>
      <c r="Z69" s="1" t="s">
        <v>231</v>
      </c>
      <c r="AA69" s="1" t="s">
        <v>368</v>
      </c>
      <c r="AB69" s="1"/>
      <c r="AC69" s="1"/>
      <c r="AD69" s="1"/>
    </row>
    <row r="70" spans="1:30" ht="30" x14ac:dyDescent="0.2">
      <c r="A70" s="4">
        <v>66</v>
      </c>
      <c r="B70" s="1" t="s">
        <v>222</v>
      </c>
      <c r="C70" s="5" t="s">
        <v>358</v>
      </c>
      <c r="D70" s="1" t="s">
        <v>131</v>
      </c>
      <c r="E70" s="1" t="s">
        <v>266</v>
      </c>
      <c r="F70" s="6">
        <v>45544</v>
      </c>
      <c r="G70" s="1"/>
      <c r="H70" s="6">
        <v>45544</v>
      </c>
      <c r="I70" s="4">
        <v>1</v>
      </c>
      <c r="J70" s="7">
        <v>2</v>
      </c>
      <c r="K70" s="7">
        <v>1531</v>
      </c>
      <c r="L70" s="7">
        <v>765.5</v>
      </c>
      <c r="M70" s="7">
        <v>1531</v>
      </c>
      <c r="N70" s="7">
        <v>765.5</v>
      </c>
      <c r="O70" s="5" t="s">
        <v>335</v>
      </c>
      <c r="P70" s="7">
        <v>0</v>
      </c>
      <c r="Q70" s="7">
        <v>0</v>
      </c>
      <c r="R70" s="1" t="s">
        <v>335</v>
      </c>
      <c r="S70" s="1" t="s">
        <v>102</v>
      </c>
      <c r="T70" s="8" t="str">
        <f>HYPERLINK("https://my.zakupivli.pro/cabinet/purchases/state_purchase/view/53175953")</f>
        <v>https://my.zakupivli.pro/cabinet/purchases/state_purchase/view/53175953</v>
      </c>
      <c r="U70" s="1" t="s">
        <v>369</v>
      </c>
      <c r="V70" s="4">
        <v>0</v>
      </c>
      <c r="W70" s="1"/>
      <c r="X70" s="1" t="s">
        <v>8</v>
      </c>
      <c r="Y70" s="7">
        <v>1531</v>
      </c>
      <c r="Z70" s="1" t="s">
        <v>231</v>
      </c>
      <c r="AA70" s="1" t="s">
        <v>368</v>
      </c>
      <c r="AB70" s="1"/>
      <c r="AC70" s="1"/>
      <c r="AD70" s="1"/>
    </row>
    <row r="71" spans="1:30" ht="30" x14ac:dyDescent="0.2">
      <c r="A71" s="4">
        <v>67</v>
      </c>
      <c r="B71" s="1" t="s">
        <v>223</v>
      </c>
      <c r="C71" s="5" t="s">
        <v>311</v>
      </c>
      <c r="D71" s="1" t="s">
        <v>138</v>
      </c>
      <c r="E71" s="1" t="s">
        <v>266</v>
      </c>
      <c r="F71" s="6">
        <v>45550</v>
      </c>
      <c r="G71" s="1"/>
      <c r="H71" s="6">
        <v>45551</v>
      </c>
      <c r="I71" s="4">
        <v>1</v>
      </c>
      <c r="J71" s="7">
        <v>5</v>
      </c>
      <c r="K71" s="7">
        <v>780</v>
      </c>
      <c r="L71" s="7">
        <v>156</v>
      </c>
      <c r="M71" s="7">
        <v>780</v>
      </c>
      <c r="N71" s="7">
        <v>156</v>
      </c>
      <c r="O71" s="5" t="s">
        <v>340</v>
      </c>
      <c r="P71" s="7">
        <v>0</v>
      </c>
      <c r="Q71" s="7">
        <v>0</v>
      </c>
      <c r="R71" s="1" t="s">
        <v>340</v>
      </c>
      <c r="S71" s="1" t="s">
        <v>129</v>
      </c>
      <c r="T71" s="8" t="str">
        <f>HYPERLINK("https://my.zakupivli.pro/cabinet/purchases/state_purchase/view/53319870")</f>
        <v>https://my.zakupivli.pro/cabinet/purchases/state_purchase/view/53319870</v>
      </c>
      <c r="U71" s="1" t="s">
        <v>369</v>
      </c>
      <c r="V71" s="4">
        <v>0</v>
      </c>
      <c r="W71" s="1"/>
      <c r="X71" s="1" t="s">
        <v>37</v>
      </c>
      <c r="Y71" s="7">
        <v>780</v>
      </c>
      <c r="Z71" s="1" t="s">
        <v>231</v>
      </c>
      <c r="AA71" s="1" t="s">
        <v>368</v>
      </c>
      <c r="AB71" s="1"/>
      <c r="AC71" s="1"/>
      <c r="AD71" s="1"/>
    </row>
    <row r="72" spans="1:30" x14ac:dyDescent="0.2">
      <c r="A72" s="4">
        <v>68</v>
      </c>
      <c r="B72" s="1" t="s">
        <v>224</v>
      </c>
      <c r="C72" s="5" t="s">
        <v>236</v>
      </c>
      <c r="D72" s="1" t="s">
        <v>95</v>
      </c>
      <c r="E72" s="1" t="s">
        <v>266</v>
      </c>
      <c r="F72" s="6">
        <v>45551</v>
      </c>
      <c r="G72" s="1"/>
      <c r="H72" s="6">
        <v>45551</v>
      </c>
      <c r="I72" s="4">
        <v>1</v>
      </c>
      <c r="J72" s="7">
        <v>1</v>
      </c>
      <c r="K72" s="7">
        <v>98416</v>
      </c>
      <c r="L72" s="7">
        <v>98416</v>
      </c>
      <c r="M72" s="7">
        <v>98416</v>
      </c>
      <c r="N72" s="7">
        <v>98416</v>
      </c>
      <c r="O72" s="5" t="s">
        <v>349</v>
      </c>
      <c r="P72" s="7">
        <v>0</v>
      </c>
      <c r="Q72" s="7">
        <v>0</v>
      </c>
      <c r="R72" s="1" t="s">
        <v>349</v>
      </c>
      <c r="S72" s="1" t="s">
        <v>81</v>
      </c>
      <c r="T72" s="8" t="str">
        <f>HYPERLINK("https://my.zakupivli.pro/cabinet/purchases/state_purchase/view/53341753")</f>
        <v>https://my.zakupivli.pro/cabinet/purchases/state_purchase/view/53341753</v>
      </c>
      <c r="U72" s="1" t="s">
        <v>369</v>
      </c>
      <c r="V72" s="4">
        <v>0</v>
      </c>
      <c r="W72" s="1"/>
      <c r="X72" s="1" t="s">
        <v>40</v>
      </c>
      <c r="Y72" s="7">
        <v>98416</v>
      </c>
      <c r="Z72" s="1" t="s">
        <v>231</v>
      </c>
      <c r="AA72" s="1" t="s">
        <v>368</v>
      </c>
      <c r="AB72" s="1"/>
      <c r="AC72" s="1"/>
      <c r="AD72" s="1"/>
    </row>
    <row r="73" spans="1:30" x14ac:dyDescent="0.2">
      <c r="A73" s="4">
        <v>69</v>
      </c>
      <c r="B73" s="1" t="s">
        <v>225</v>
      </c>
      <c r="C73" s="5" t="s">
        <v>256</v>
      </c>
      <c r="D73" s="1" t="s">
        <v>92</v>
      </c>
      <c r="E73" s="1" t="s">
        <v>266</v>
      </c>
      <c r="F73" s="6">
        <v>45551</v>
      </c>
      <c r="G73" s="1"/>
      <c r="H73" s="6">
        <v>45551</v>
      </c>
      <c r="I73" s="4">
        <v>1</v>
      </c>
      <c r="J73" s="7">
        <v>1</v>
      </c>
      <c r="K73" s="7">
        <v>98000</v>
      </c>
      <c r="L73" s="7">
        <v>98000</v>
      </c>
      <c r="M73" s="7">
        <v>98000</v>
      </c>
      <c r="N73" s="7">
        <v>98000</v>
      </c>
      <c r="O73" s="5" t="s">
        <v>349</v>
      </c>
      <c r="P73" s="7">
        <v>0</v>
      </c>
      <c r="Q73" s="7">
        <v>0</v>
      </c>
      <c r="R73" s="1" t="s">
        <v>349</v>
      </c>
      <c r="S73" s="1" t="s">
        <v>81</v>
      </c>
      <c r="T73" s="8" t="str">
        <f>HYPERLINK("https://my.zakupivli.pro/cabinet/purchases/state_purchase/view/53342472")</f>
        <v>https://my.zakupivli.pro/cabinet/purchases/state_purchase/view/53342472</v>
      </c>
      <c r="U73" s="1" t="s">
        <v>369</v>
      </c>
      <c r="V73" s="4">
        <v>0</v>
      </c>
      <c r="W73" s="1"/>
      <c r="X73" s="1" t="s">
        <v>39</v>
      </c>
      <c r="Y73" s="7">
        <v>98000</v>
      </c>
      <c r="Z73" s="1" t="s">
        <v>231</v>
      </c>
      <c r="AA73" s="1" t="s">
        <v>368</v>
      </c>
      <c r="AB73" s="1"/>
      <c r="AC73" s="1"/>
      <c r="AD73" s="1"/>
    </row>
    <row r="74" spans="1:30" ht="75" x14ac:dyDescent="0.2">
      <c r="A74" s="4">
        <v>70</v>
      </c>
      <c r="B74" s="1" t="s">
        <v>226</v>
      </c>
      <c r="C74" s="5" t="s">
        <v>264</v>
      </c>
      <c r="D74" s="1" t="s">
        <v>133</v>
      </c>
      <c r="E74" s="1" t="s">
        <v>266</v>
      </c>
      <c r="F74" s="6">
        <v>45553</v>
      </c>
      <c r="G74" s="1"/>
      <c r="H74" s="6">
        <v>45553</v>
      </c>
      <c r="I74" s="4">
        <v>1</v>
      </c>
      <c r="J74" s="7">
        <v>1</v>
      </c>
      <c r="K74" s="7">
        <v>53000</v>
      </c>
      <c r="L74" s="7">
        <v>53000</v>
      </c>
      <c r="M74" s="7">
        <v>53000</v>
      </c>
      <c r="N74" s="7">
        <v>53000</v>
      </c>
      <c r="O74" s="5" t="s">
        <v>351</v>
      </c>
      <c r="P74" s="7">
        <v>0</v>
      </c>
      <c r="Q74" s="7">
        <v>0</v>
      </c>
      <c r="R74" s="1" t="s">
        <v>351</v>
      </c>
      <c r="S74" s="1" t="s">
        <v>80</v>
      </c>
      <c r="T74" s="8" t="str">
        <f>HYPERLINK("https://my.zakupivli.pro/cabinet/purchases/state_purchase/view/53405269")</f>
        <v>https://my.zakupivli.pro/cabinet/purchases/state_purchase/view/53405269</v>
      </c>
      <c r="U74" s="1" t="s">
        <v>369</v>
      </c>
      <c r="V74" s="4">
        <v>0</v>
      </c>
      <c r="W74" s="1"/>
      <c r="X74" s="1" t="s">
        <v>260</v>
      </c>
      <c r="Y74" s="7">
        <v>53000</v>
      </c>
      <c r="Z74" s="1" t="s">
        <v>231</v>
      </c>
      <c r="AA74" s="1" t="s">
        <v>368</v>
      </c>
      <c r="AB74" s="1"/>
      <c r="AC74" s="1"/>
      <c r="AD74" s="1"/>
    </row>
    <row r="75" spans="1:30" x14ac:dyDescent="0.2">
      <c r="A75" s="4">
        <v>71</v>
      </c>
      <c r="B75" s="1" t="s">
        <v>227</v>
      </c>
      <c r="C75" s="5" t="s">
        <v>344</v>
      </c>
      <c r="D75" s="1" t="s">
        <v>108</v>
      </c>
      <c r="E75" s="1" t="s">
        <v>266</v>
      </c>
      <c r="F75" s="6">
        <v>45565</v>
      </c>
      <c r="G75" s="1"/>
      <c r="H75" s="6">
        <v>45565</v>
      </c>
      <c r="I75" s="4">
        <v>1</v>
      </c>
      <c r="J75" s="7">
        <v>20</v>
      </c>
      <c r="K75" s="7">
        <v>679.8</v>
      </c>
      <c r="L75" s="7">
        <v>33.99</v>
      </c>
      <c r="M75" s="7">
        <v>679.8</v>
      </c>
      <c r="N75" s="7">
        <v>33.99</v>
      </c>
      <c r="O75" s="5" t="s">
        <v>337</v>
      </c>
      <c r="P75" s="7">
        <v>0</v>
      </c>
      <c r="Q75" s="7">
        <v>0</v>
      </c>
      <c r="R75" s="1" t="s">
        <v>337</v>
      </c>
      <c r="S75" s="1" t="s">
        <v>100</v>
      </c>
      <c r="T75" s="8" t="str">
        <f>HYPERLINK("https://my.zakupivli.pro/cabinet/purchases/state_purchase/view/53674496")</f>
        <v>https://my.zakupivli.pro/cabinet/purchases/state_purchase/view/53674496</v>
      </c>
      <c r="U75" s="1" t="s">
        <v>369</v>
      </c>
      <c r="V75" s="4">
        <v>0</v>
      </c>
      <c r="W75" s="1"/>
      <c r="X75" s="1" t="s">
        <v>35</v>
      </c>
      <c r="Y75" s="7">
        <v>679.8</v>
      </c>
      <c r="Z75" s="1" t="s">
        <v>231</v>
      </c>
      <c r="AA75" s="1" t="s">
        <v>368</v>
      </c>
      <c r="AB75" s="1"/>
      <c r="AC75" s="1"/>
      <c r="AD75" s="1"/>
    </row>
    <row r="76" spans="1:30" ht="30" x14ac:dyDescent="0.2">
      <c r="A76" s="4">
        <v>72</v>
      </c>
      <c r="B76" s="1" t="s">
        <v>228</v>
      </c>
      <c r="C76" s="5" t="s">
        <v>306</v>
      </c>
      <c r="D76" s="1" t="s">
        <v>143</v>
      </c>
      <c r="E76" s="1" t="s">
        <v>266</v>
      </c>
      <c r="F76" s="6">
        <v>45566</v>
      </c>
      <c r="G76" s="1"/>
      <c r="H76" s="6">
        <v>45566</v>
      </c>
      <c r="I76" s="4">
        <v>1</v>
      </c>
      <c r="J76" s="7">
        <v>1</v>
      </c>
      <c r="K76" s="7">
        <v>2000</v>
      </c>
      <c r="L76" s="7">
        <v>2000</v>
      </c>
      <c r="M76" s="7">
        <v>2000</v>
      </c>
      <c r="N76" s="7">
        <v>2000</v>
      </c>
      <c r="O76" s="5" t="s">
        <v>235</v>
      </c>
      <c r="P76" s="7">
        <v>0</v>
      </c>
      <c r="Q76" s="7">
        <v>0</v>
      </c>
      <c r="R76" s="1" t="s">
        <v>235</v>
      </c>
      <c r="S76" s="1" t="s">
        <v>58</v>
      </c>
      <c r="T76" s="8" t="str">
        <f>HYPERLINK("https://my.zakupivli.pro/cabinet/purchases/state_purchase/view/53689763")</f>
        <v>https://my.zakupivli.pro/cabinet/purchases/state_purchase/view/53689763</v>
      </c>
      <c r="U76" s="1" t="s">
        <v>369</v>
      </c>
      <c r="V76" s="4">
        <v>0</v>
      </c>
      <c r="W76" s="1"/>
      <c r="X76" s="1" t="s">
        <v>3</v>
      </c>
      <c r="Y76" s="7">
        <v>2000</v>
      </c>
      <c r="Z76" s="1" t="s">
        <v>231</v>
      </c>
      <c r="AA76" s="1" t="s">
        <v>368</v>
      </c>
      <c r="AB76" s="1"/>
      <c r="AC76" s="1"/>
      <c r="AD76" s="1"/>
    </row>
    <row r="77" spans="1:30" ht="30" x14ac:dyDescent="0.2">
      <c r="A77" s="4">
        <v>73</v>
      </c>
      <c r="B77" s="1" t="s">
        <v>229</v>
      </c>
      <c r="C77" s="5" t="s">
        <v>310</v>
      </c>
      <c r="D77" s="1" t="s">
        <v>144</v>
      </c>
      <c r="E77" s="1" t="s">
        <v>266</v>
      </c>
      <c r="F77" s="6">
        <v>45566</v>
      </c>
      <c r="G77" s="1"/>
      <c r="H77" s="6">
        <v>45566</v>
      </c>
      <c r="I77" s="4">
        <v>1</v>
      </c>
      <c r="J77" s="7">
        <v>1</v>
      </c>
      <c r="K77" s="7">
        <v>4300.8</v>
      </c>
      <c r="L77" s="7">
        <v>4300.8</v>
      </c>
      <c r="M77" s="7">
        <v>4300.8</v>
      </c>
      <c r="N77" s="7">
        <v>4300.8</v>
      </c>
      <c r="O77" s="5" t="s">
        <v>235</v>
      </c>
      <c r="P77" s="7">
        <v>0</v>
      </c>
      <c r="Q77" s="7">
        <v>0</v>
      </c>
      <c r="R77" s="1" t="s">
        <v>235</v>
      </c>
      <c r="S77" s="1" t="s">
        <v>58</v>
      </c>
      <c r="T77" s="8" t="str">
        <f>HYPERLINK("https://my.zakupivli.pro/cabinet/purchases/state_purchase/view/53690215")</f>
        <v>https://my.zakupivli.pro/cabinet/purchases/state_purchase/view/53690215</v>
      </c>
      <c r="U77" s="1" t="s">
        <v>369</v>
      </c>
      <c r="V77" s="4">
        <v>0</v>
      </c>
      <c r="W77" s="1"/>
      <c r="X77" s="1" t="s">
        <v>2</v>
      </c>
      <c r="Y77" s="7">
        <v>4300.8</v>
      </c>
      <c r="Z77" s="1" t="s">
        <v>231</v>
      </c>
      <c r="AA77" s="1" t="s">
        <v>368</v>
      </c>
      <c r="AB77" s="1"/>
      <c r="AC77" s="1"/>
      <c r="AD77" s="1"/>
    </row>
    <row r="78" spans="1:30" ht="30" x14ac:dyDescent="0.2">
      <c r="A78" s="4">
        <v>74</v>
      </c>
      <c r="B78" s="1" t="s">
        <v>230</v>
      </c>
      <c r="C78" s="5" t="s">
        <v>319</v>
      </c>
      <c r="D78" s="1" t="s">
        <v>151</v>
      </c>
      <c r="E78" s="1" t="s">
        <v>266</v>
      </c>
      <c r="F78" s="6">
        <v>45569</v>
      </c>
      <c r="G78" s="1"/>
      <c r="H78" s="6">
        <v>45569</v>
      </c>
      <c r="I78" s="4">
        <v>1</v>
      </c>
      <c r="J78" s="7">
        <v>1</v>
      </c>
      <c r="K78" s="7">
        <v>3300</v>
      </c>
      <c r="L78" s="7">
        <v>3300</v>
      </c>
      <c r="M78" s="7">
        <v>3300</v>
      </c>
      <c r="N78" s="7">
        <v>3300</v>
      </c>
      <c r="O78" s="5" t="s">
        <v>353</v>
      </c>
      <c r="P78" s="7">
        <v>0</v>
      </c>
      <c r="Q78" s="7">
        <v>0</v>
      </c>
      <c r="R78" s="1" t="s">
        <v>353</v>
      </c>
      <c r="S78" s="1" t="s">
        <v>112</v>
      </c>
      <c r="T78" s="8" t="str">
        <f>HYPERLINK("https://my.zakupivli.pro/cabinet/purchases/state_purchase/view/53782538")</f>
        <v>https://my.zakupivli.pro/cabinet/purchases/state_purchase/view/53782538</v>
      </c>
      <c r="U78" s="1" t="s">
        <v>369</v>
      </c>
      <c r="V78" s="4">
        <v>0</v>
      </c>
      <c r="W78" s="1"/>
      <c r="X78" s="1" t="s">
        <v>9</v>
      </c>
      <c r="Y78" s="7">
        <v>3300</v>
      </c>
      <c r="Z78" s="1" t="s">
        <v>231</v>
      </c>
      <c r="AA78" s="1" t="s">
        <v>368</v>
      </c>
      <c r="AB78" s="1"/>
      <c r="AC78" s="1"/>
      <c r="AD78" s="1"/>
    </row>
    <row r="79" spans="1:30" x14ac:dyDescent="0.2">
      <c r="A79" s="1"/>
    </row>
  </sheetData>
  <autoFilter ref="A4:AD78" xr:uid="{00000000-0009-0000-0000-000000000000}"/>
  <hyperlinks>
    <hyperlink ref="T5" r:id="rId1" display="https://my.zakupivli.pro/cabinet/purchases/state_purchase/view/48290519" xr:uid="{00000000-0004-0000-0000-000001000000}"/>
    <hyperlink ref="T6" r:id="rId2" display="https://my.zakupivli.pro/cabinet/purchases/state_purchase/view/48290657" xr:uid="{00000000-0004-0000-0000-000002000000}"/>
    <hyperlink ref="T7" r:id="rId3" display="https://my.zakupivli.pro/cabinet/purchases/state_purchase/view/48290791" xr:uid="{00000000-0004-0000-0000-000003000000}"/>
    <hyperlink ref="T8" r:id="rId4" display="https://my.zakupivli.pro/cabinet/purchases/state_purchase/view/48291233" xr:uid="{00000000-0004-0000-0000-000004000000}"/>
    <hyperlink ref="T9" r:id="rId5" display="https://my.zakupivli.pro/cabinet/purchases/state_purchase/view/48291791" xr:uid="{00000000-0004-0000-0000-000005000000}"/>
    <hyperlink ref="T10" r:id="rId6" display="https://my.zakupivli.pro/cabinet/purchases/state_purchase/view/48316675" xr:uid="{00000000-0004-0000-0000-000006000000}"/>
    <hyperlink ref="T11" r:id="rId7" display="https://my.zakupivli.pro/cabinet/purchases/state_purchase/view/48317346" xr:uid="{00000000-0004-0000-0000-000007000000}"/>
    <hyperlink ref="T12" r:id="rId8" display="https://my.zakupivli.pro/cabinet/purchases/state_purchase/view/48317845" xr:uid="{00000000-0004-0000-0000-000008000000}"/>
    <hyperlink ref="T13" r:id="rId9" display="https://my.zakupivli.pro/cabinet/purchases/state_purchase/view/48318128" xr:uid="{00000000-0004-0000-0000-000009000000}"/>
    <hyperlink ref="T14" r:id="rId10" display="https://my.zakupivli.pro/cabinet/purchases/state_purchase/view/48318705" xr:uid="{00000000-0004-0000-0000-00000A000000}"/>
    <hyperlink ref="T15" r:id="rId11" display="https://my.zakupivli.pro/cabinet/purchases/state_purchase/view/48319209" xr:uid="{00000000-0004-0000-0000-00000B000000}"/>
    <hyperlink ref="T16" r:id="rId12" display="https://my.zakupivli.pro/cabinet/purchases/state_purchase/view/48327016" xr:uid="{00000000-0004-0000-0000-00000C000000}"/>
    <hyperlink ref="T17" r:id="rId13" display="https://my.zakupivli.pro/cabinet/purchases/state_purchase/view/48327020" xr:uid="{00000000-0004-0000-0000-00000D000000}"/>
    <hyperlink ref="T18" r:id="rId14" display="https://my.zakupivli.pro/cabinet/purchases/state_purchase/view/48327042" xr:uid="{00000000-0004-0000-0000-00000E000000}"/>
    <hyperlink ref="T19" r:id="rId15" display="https://my.zakupivli.pro/cabinet/purchases/state_purchase/view/48327050" xr:uid="{00000000-0004-0000-0000-00000F000000}"/>
    <hyperlink ref="T20" r:id="rId16" display="https://my.zakupivli.pro/cabinet/purchases/state_purchase/view/48327071" xr:uid="{00000000-0004-0000-0000-000010000000}"/>
    <hyperlink ref="T21" r:id="rId17" display="https://my.zakupivli.pro/cabinet/purchases/state_purchase/view/48327092" xr:uid="{00000000-0004-0000-0000-000011000000}"/>
    <hyperlink ref="T22" r:id="rId18" display="https://my.zakupivli.pro/cabinet/purchases/state_purchase/view/48327139" xr:uid="{00000000-0004-0000-0000-000012000000}"/>
    <hyperlink ref="T23" r:id="rId19" display="https://my.zakupivli.pro/cabinet/purchases/state_purchase/view/48327153" xr:uid="{00000000-0004-0000-0000-000013000000}"/>
    <hyperlink ref="T24" r:id="rId20" display="https://my.zakupivli.pro/cabinet/purchases/state_purchase/view/48327176" xr:uid="{00000000-0004-0000-0000-000014000000}"/>
    <hyperlink ref="T25" r:id="rId21" display="https://my.zakupivli.pro/cabinet/purchases/state_purchase/view/48330060" xr:uid="{00000000-0004-0000-0000-000015000000}"/>
    <hyperlink ref="T26" r:id="rId22" display="https://my.zakupivli.pro/cabinet/purchases/state_purchase/view/48346567" xr:uid="{00000000-0004-0000-0000-000016000000}"/>
    <hyperlink ref="T27" r:id="rId23" display="https://my.zakupivli.pro/cabinet/purchases/state_purchase/view/48346755" xr:uid="{00000000-0004-0000-0000-000017000000}"/>
    <hyperlink ref="T28" r:id="rId24" display="https://my.zakupivli.pro/cabinet/purchases/state_purchase/view/48388789" xr:uid="{00000000-0004-0000-0000-000018000000}"/>
    <hyperlink ref="T29" r:id="rId25" display="https://my.zakupivli.pro/cabinet/purchases/state_purchase/view/48389243" xr:uid="{00000000-0004-0000-0000-000019000000}"/>
    <hyperlink ref="T30" r:id="rId26" display="https://my.zakupivli.pro/cabinet/purchases/state_purchase/view/48426724" xr:uid="{00000000-0004-0000-0000-00001A000000}"/>
    <hyperlink ref="T31" r:id="rId27" display="https://my.zakupivli.pro/cabinet/purchases/state_purchase/view/48428463" xr:uid="{00000000-0004-0000-0000-00001B000000}"/>
    <hyperlink ref="T32" r:id="rId28" display="https://my.zakupivli.pro/cabinet/purchases/state_purchase/view/48428621" xr:uid="{00000000-0004-0000-0000-00001C000000}"/>
    <hyperlink ref="T33" r:id="rId29" display="https://my.zakupivli.pro/cabinet/purchases/state_purchase/view/48430719" xr:uid="{00000000-0004-0000-0000-00001D000000}"/>
    <hyperlink ref="T34" r:id="rId30" display="https://my.zakupivli.pro/cabinet/purchases/state_purchase/view/48598377" xr:uid="{00000000-0004-0000-0000-00001E000000}"/>
    <hyperlink ref="T35" r:id="rId31" display="https://my.zakupivli.pro/cabinet/purchases/state_purchase/view/48679458" xr:uid="{00000000-0004-0000-0000-00001F000000}"/>
    <hyperlink ref="T36" r:id="rId32" display="https://my.zakupivli.pro/cabinet/purchases/state_purchase/view/48715500" xr:uid="{00000000-0004-0000-0000-000020000000}"/>
    <hyperlink ref="T37" r:id="rId33" display="https://my.zakupivli.pro/cabinet/purchases/state_purchase/view/48785755" xr:uid="{00000000-0004-0000-0000-000021000000}"/>
    <hyperlink ref="T38" r:id="rId34" display="https://my.zakupivli.pro/cabinet/purchases/state_purchase/view/48898609" xr:uid="{00000000-0004-0000-0000-000022000000}"/>
    <hyperlink ref="T39" r:id="rId35" display="https://my.zakupivli.pro/cabinet/purchases/state_purchase/view/48898859" xr:uid="{00000000-0004-0000-0000-000023000000}"/>
    <hyperlink ref="T40" r:id="rId36" display="https://my.zakupivli.pro/cabinet/purchases/state_purchase/view/48935563" xr:uid="{00000000-0004-0000-0000-000024000000}"/>
    <hyperlink ref="T41" r:id="rId37" display="https://my.zakupivli.pro/cabinet/purchases/state_purchase/view/49487989" xr:uid="{00000000-0004-0000-0000-000025000000}"/>
    <hyperlink ref="T42" r:id="rId38" display="https://my.zakupivli.pro/cabinet/purchases/state_purchase/view/49488190" xr:uid="{00000000-0004-0000-0000-000026000000}"/>
    <hyperlink ref="T43" r:id="rId39" display="https://my.zakupivli.pro/cabinet/purchases/state_purchase/view/49702521" xr:uid="{00000000-0004-0000-0000-000027000000}"/>
    <hyperlink ref="T44" r:id="rId40" display="https://my.zakupivli.pro/cabinet/purchases/state_purchase/view/49953941" xr:uid="{00000000-0004-0000-0000-000028000000}"/>
    <hyperlink ref="T45" r:id="rId41" display="https://my.zakupivli.pro/cabinet/purchases/state_purchase/view/49954646" xr:uid="{00000000-0004-0000-0000-000029000000}"/>
    <hyperlink ref="T46" r:id="rId42" display="https://my.zakupivli.pro/cabinet/purchases/state_purchase/view/50031959" xr:uid="{00000000-0004-0000-0000-00002A000000}"/>
    <hyperlink ref="T47" r:id="rId43" display="https://my.zakupivli.pro/cabinet/purchases/state_purchase/view/50034837" xr:uid="{00000000-0004-0000-0000-00002B000000}"/>
    <hyperlink ref="T48" r:id="rId44" display="https://my.zakupivli.pro/cabinet/purchases/state_purchase/view/50085531" xr:uid="{00000000-0004-0000-0000-00002C000000}"/>
    <hyperlink ref="T49" r:id="rId45" display="https://my.zakupivli.pro/cabinet/purchases/state_purchase/view/50108736" xr:uid="{00000000-0004-0000-0000-00002D000000}"/>
    <hyperlink ref="T50" r:id="rId46" display="https://my.zakupivli.pro/cabinet/purchases/state_purchase/view/50273822" xr:uid="{00000000-0004-0000-0000-00002E000000}"/>
    <hyperlink ref="T51" r:id="rId47" display="https://my.zakupivli.pro/cabinet/purchases/state_purchase/view/50723007" xr:uid="{00000000-0004-0000-0000-00002F000000}"/>
    <hyperlink ref="T52" r:id="rId48" display="https://my.zakupivli.pro/cabinet/purchases/state_purchase/view/50860617" xr:uid="{00000000-0004-0000-0000-000030000000}"/>
    <hyperlink ref="T53" r:id="rId49" display="https://my.zakupivli.pro/cabinet/purchases/state_purchase/view/50937113" xr:uid="{00000000-0004-0000-0000-000031000000}"/>
    <hyperlink ref="T54" r:id="rId50" display="https://my.zakupivli.pro/cabinet/purchases/state_purchase/view/50937398" xr:uid="{00000000-0004-0000-0000-000032000000}"/>
    <hyperlink ref="T55" r:id="rId51" display="https://my.zakupivli.pro/cabinet/purchases/state_purchase/view/51192801" xr:uid="{00000000-0004-0000-0000-000033000000}"/>
    <hyperlink ref="T56" r:id="rId52" display="https://my.zakupivli.pro/cabinet/purchases/state_purchase/view/51232423" xr:uid="{00000000-0004-0000-0000-000034000000}"/>
    <hyperlink ref="T57" r:id="rId53" display="https://my.zakupivli.pro/cabinet/purchases/state_purchase/view/51232641" xr:uid="{00000000-0004-0000-0000-000035000000}"/>
    <hyperlink ref="T58" r:id="rId54" display="https://my.zakupivli.pro/cabinet/purchases/state_purchase/view/51489915" xr:uid="{00000000-0004-0000-0000-000036000000}"/>
    <hyperlink ref="T59" r:id="rId55" display="https://my.zakupivli.pro/cabinet/purchases/state_purchase/view/51490383" xr:uid="{00000000-0004-0000-0000-000037000000}"/>
    <hyperlink ref="T60" r:id="rId56" display="https://my.zakupivli.pro/cabinet/purchases/state_purchase/view/51490670" xr:uid="{00000000-0004-0000-0000-000038000000}"/>
    <hyperlink ref="T61" r:id="rId57" display="https://my.zakupivli.pro/cabinet/purchases/state_purchase/view/51491100" xr:uid="{00000000-0004-0000-0000-000039000000}"/>
    <hyperlink ref="T62" r:id="rId58" display="https://my.zakupivli.pro/cabinet/purchases/state_purchase/view/51525576" xr:uid="{00000000-0004-0000-0000-00003A000000}"/>
    <hyperlink ref="T63" r:id="rId59" display="https://my.zakupivli.pro/cabinet/purchases/state_purchase/view/51943610" xr:uid="{00000000-0004-0000-0000-00003B000000}"/>
    <hyperlink ref="T64" r:id="rId60" display="https://my.zakupivli.pro/cabinet/purchases/state_purchase/view/51943894" xr:uid="{00000000-0004-0000-0000-00003C000000}"/>
    <hyperlink ref="T65" r:id="rId61" display="https://my.zakupivli.pro/cabinet/purchases/state_purchase/view/52037193" xr:uid="{00000000-0004-0000-0000-00003D000000}"/>
    <hyperlink ref="T66" r:id="rId62" display="https://my.zakupivli.pro/cabinet/purchases/state_purchase/view/52887704" xr:uid="{00000000-0004-0000-0000-00003E000000}"/>
    <hyperlink ref="T67" r:id="rId63" display="https://my.zakupivli.pro/cabinet/purchases/state_purchase/view/52987041" xr:uid="{00000000-0004-0000-0000-00003F000000}"/>
    <hyperlink ref="T68" r:id="rId64" display="https://my.zakupivli.pro/cabinet/purchases/state_purchase/view/53059612" xr:uid="{00000000-0004-0000-0000-000040000000}"/>
    <hyperlink ref="T69" r:id="rId65" display="https://my.zakupivli.pro/cabinet/purchases/state_purchase/view/53151710" xr:uid="{00000000-0004-0000-0000-000041000000}"/>
    <hyperlink ref="T70" r:id="rId66" display="https://my.zakupivli.pro/cabinet/purchases/state_purchase/view/53175953" xr:uid="{00000000-0004-0000-0000-000042000000}"/>
    <hyperlink ref="T71" r:id="rId67" display="https://my.zakupivli.pro/cabinet/purchases/state_purchase/view/53319870" xr:uid="{00000000-0004-0000-0000-000043000000}"/>
    <hyperlink ref="T72" r:id="rId68" display="https://my.zakupivli.pro/cabinet/purchases/state_purchase/view/53341753" xr:uid="{00000000-0004-0000-0000-000044000000}"/>
    <hyperlink ref="T73" r:id="rId69" display="https://my.zakupivli.pro/cabinet/purchases/state_purchase/view/53342472" xr:uid="{00000000-0004-0000-0000-000045000000}"/>
    <hyperlink ref="T74" r:id="rId70" display="https://my.zakupivli.pro/cabinet/purchases/state_purchase/view/53405269" xr:uid="{00000000-0004-0000-0000-000046000000}"/>
    <hyperlink ref="T75" r:id="rId71" display="https://my.zakupivli.pro/cabinet/purchases/state_purchase/view/53674496" xr:uid="{00000000-0004-0000-0000-000047000000}"/>
    <hyperlink ref="T76" r:id="rId72" display="https://my.zakupivli.pro/cabinet/purchases/state_purchase/view/53689763" xr:uid="{00000000-0004-0000-0000-000048000000}"/>
    <hyperlink ref="T77" r:id="rId73" display="https://my.zakupivli.pro/cabinet/purchases/state_purchase/view/53690215" xr:uid="{00000000-0004-0000-0000-000049000000}"/>
    <hyperlink ref="T78" r:id="rId74" display="https://my.zakupivli.pro/cabinet/purchases/state_purchase/view/53782538" xr:uid="{00000000-0004-0000-0000-00004A000000}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subject/>
  <dc:creator>Unknown</dc:creator>
  <cp:keywords/>
  <dc:description/>
  <cp:lastModifiedBy>Microsoft Office User</cp:lastModifiedBy>
  <dcterms:created xsi:type="dcterms:W3CDTF">2024-10-07T23:08:01Z</dcterms:created>
  <dcterms:modified xsi:type="dcterms:W3CDTF">2024-10-07T20:09:48Z</dcterms:modified>
  <cp:category/>
</cp:coreProperties>
</file>