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0490" windowHeight="7155"/>
  </bookViews>
  <sheets>
    <sheet name="Sheet" sheetId="1" r:id="rId1"/>
  </sheets>
  <definedNames>
    <definedName name="_xlnm._FilterDatabase" localSheetId="0" hidden="1">Sheet!$A$4:$O$33</definedName>
  </definedNames>
  <calcPr calcId="152511"/>
</workbook>
</file>

<file path=xl/calcChain.xml><?xml version="1.0" encoding="utf-8"?>
<calcChain xmlns="http://schemas.openxmlformats.org/spreadsheetml/2006/main">
  <c r="D33" i="1" l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<sst xmlns="http://schemas.openxmlformats.org/spreadsheetml/2006/main" count="279" uniqueCount="149">
  <si>
    <t xml:space="preserve"> музичний центр Philips BTD2180/12 або аналог</t>
  </si>
  <si>
    <t xml:space="preserve"> музичний центр Samsung MM-J430D або аналог</t>
  </si>
  <si>
    <t>07/53</t>
  </si>
  <si>
    <t>09/224</t>
  </si>
  <si>
    <t>1</t>
  </si>
  <si>
    <t>10/34</t>
  </si>
  <si>
    <t>11/11</t>
  </si>
  <si>
    <t>11/6</t>
  </si>
  <si>
    <t>14/09</t>
  </si>
  <si>
    <t>17/11</t>
  </si>
  <si>
    <t>19</t>
  </si>
  <si>
    <t>19087191</t>
  </si>
  <si>
    <t>19143995</t>
  </si>
  <si>
    <t>1971611975</t>
  </si>
  <si>
    <t>19д</t>
  </si>
  <si>
    <t>2</t>
  </si>
  <si>
    <t>21ДН</t>
  </si>
  <si>
    <t>2339622920</t>
  </si>
  <si>
    <t>241</t>
  </si>
  <si>
    <t>24450000-3 Агрохімічна продукція</t>
  </si>
  <si>
    <t>2447227230</t>
  </si>
  <si>
    <t>2556306050</t>
  </si>
  <si>
    <t>2622311251</t>
  </si>
  <si>
    <t>2626716231</t>
  </si>
  <si>
    <t>2727410297</t>
  </si>
  <si>
    <t>29OН-260</t>
  </si>
  <si>
    <t>29рк/16</t>
  </si>
  <si>
    <t>29рм/16</t>
  </si>
  <si>
    <t>30192700-8 Канцелярські товари</t>
  </si>
  <si>
    <t>30232110-8 Лазерні принтери</t>
  </si>
  <si>
    <t>3045801528</t>
  </si>
  <si>
    <t>3091501813</t>
  </si>
  <si>
    <t>3141809176</t>
  </si>
  <si>
    <t>32330000-5 Апаратура для запису та відтворення аудіо- та відеоматеріалу</t>
  </si>
  <si>
    <t>32340000-8 Мікрофони та гучномовці</t>
  </si>
  <si>
    <t>32342411-6 Акустичні мініатюрні системи</t>
  </si>
  <si>
    <t>32447450</t>
  </si>
  <si>
    <t>32490244</t>
  </si>
  <si>
    <t>3257918908</t>
  </si>
  <si>
    <t>328</t>
  </si>
  <si>
    <t>33191000-5 Обладнання стерилізаційне, дезінфекційне та санітарно-гігієнічне</t>
  </si>
  <si>
    <t>33710000-0 Парфуми, засоби гігієни та презервативи</t>
  </si>
  <si>
    <t>33760000-5 Туалетний папір, носові хустинки, рушники для рук і серветки</t>
  </si>
  <si>
    <t>34415408</t>
  </si>
  <si>
    <t>3491713016</t>
  </si>
  <si>
    <t>3621001063</t>
  </si>
  <si>
    <t>36216548</t>
  </si>
  <si>
    <t>37400000-2 Спортивні товари та інвентар</t>
  </si>
  <si>
    <t>37420000-8 Гімнастичний інвентар</t>
  </si>
  <si>
    <t>38410000-2 Лічильні прилади</t>
  </si>
  <si>
    <t>38754377</t>
  </si>
  <si>
    <t>39200703</t>
  </si>
  <si>
    <t>39330000-4 Дезінфекційне обладнання</t>
  </si>
  <si>
    <t>39530000-6 Килимові покриття, килимки та килими</t>
  </si>
  <si>
    <t>3М</t>
  </si>
  <si>
    <t>48100000-9 Пакети галузевого програмного забезпечення</t>
  </si>
  <si>
    <t>48440000-4 Пакети програмного забезпечення для фінансового аналізу та бухгалтерського обліку</t>
  </si>
  <si>
    <t>4Р</t>
  </si>
  <si>
    <t>5/10</t>
  </si>
  <si>
    <t>68/20</t>
  </si>
  <si>
    <t>70330000-3 Послуги з управління нерухомістю, надавані на платній основі чи на договірних засадах</t>
  </si>
  <si>
    <t>721</t>
  </si>
  <si>
    <t>72250000-2 Послуги, пов’язані із системами та підтримкою</t>
  </si>
  <si>
    <t>72260000-5 Послуги, пов’язані з програмним забезпеченням</t>
  </si>
  <si>
    <t>79980000-7 Послуги з передплати друкованих видань</t>
  </si>
  <si>
    <t>ID контракту</t>
  </si>
  <si>
    <t>report.zakupki@prom.ua</t>
  </si>
  <si>
    <t>ЄДРПОУ переможця</t>
  </si>
  <si>
    <t>Ідентифікатор закупівлі</t>
  </si>
  <si>
    <t>Ідентифікатор лота</t>
  </si>
  <si>
    <t>АЗРІЛЯН МИХАЙЛО ЕМІЛЬОВИЧ</t>
  </si>
  <si>
    <t>Агрохімічна продукція (дезінфекційні засоби)</t>
  </si>
  <si>
    <t>Агрохімічна продукція (дезінфікуючий засіб для обробки рук і шкіри, дезінфікуючий засіб для обробки поверхонь)</t>
  </si>
  <si>
    <t>Бактерицидный рециркулятор BactoSfera ORBB 30х3 MAX EFFECT</t>
  </si>
  <si>
    <t xml:space="preserve">Беспроводная микрофонная система TS-7310H </t>
  </si>
  <si>
    <t>ГОРЄЛКО СЕРГІЙ ОПАНАСОВИЧ</t>
  </si>
  <si>
    <t>ГРЕБЕНЮК ВАЛЕРІЙ МИКОЛАЙОВИЧ</t>
  </si>
  <si>
    <t>Газети</t>
  </si>
  <si>
    <t>Гімнастичний інвентар</t>
  </si>
  <si>
    <t>ДГП-605</t>
  </si>
  <si>
    <t>Дата закінчення договору:</t>
  </si>
  <si>
    <t>Дата підписання договору:</t>
  </si>
  <si>
    <t>Дезінфекційне обладнання (Настінна підставка для тримання дезінфікуючого засобу з ручним дозатором</t>
  </si>
  <si>
    <t>Допорогова закупівля</t>
  </si>
  <si>
    <t>Закупівля без використання електронної системи</t>
  </si>
  <si>
    <t>Звіт створено 29 жовтня о 19:42 з використанням http://zakupki.prom.ua</t>
  </si>
  <si>
    <t>Канцелярські товари</t>
  </si>
  <si>
    <t>Килимове покриття</t>
  </si>
  <si>
    <t>Код CPV</t>
  </si>
  <si>
    <t>ЛИТВИНОВ ПАВЛО СЕРГІЙОВИЧ</t>
  </si>
  <si>
    <t>Лічильні прилади (вироби медичного призначення: пірометр (інфрачервоний термометр))</t>
  </si>
  <si>
    <t>М'ЯГКИЙ МИКОЛА МИКОЛАЙОВИЧ</t>
  </si>
  <si>
    <t>Мило рідке</t>
  </si>
  <si>
    <t xml:space="preserve">Многофункциональное устройство HP LaserJet M125nw (CZ173A) або аналог </t>
  </si>
  <si>
    <t>Мікрофони та гучномовці (музичні центри)</t>
  </si>
  <si>
    <t>Настінна підставка для тримання дезінфікуючого засобу з ручним дозатором</t>
  </si>
  <si>
    <t>Немає лотів</t>
  </si>
  <si>
    <t>Номер договору</t>
  </si>
  <si>
    <t>ОЛІЙНИК АЛЛА ВАСИЛІВНА</t>
  </si>
  <si>
    <t>ПАВЕЛКО НАТАЛІЯ МИКОЛАЇВНА</t>
  </si>
  <si>
    <t>Пакети галузевого програмного забезпечення (програмний комплекс IS-pro)</t>
  </si>
  <si>
    <t>Пакети програмного забезпечення для фінансового аналізу та бухгалтерського обліку</t>
  </si>
  <si>
    <t>Палочка для стрічки з гімнастики художньої</t>
  </si>
  <si>
    <t>Парфуми, засоби гігієни та презервативи ( мило рідке)</t>
  </si>
  <si>
    <t>Переможець (назва)</t>
  </si>
  <si>
    <t>Періодичне видання</t>
  </si>
  <si>
    <t>Портативна колонка</t>
  </si>
  <si>
    <t>Портативні колонки</t>
  </si>
  <si>
    <t>Послуги з постачання примірника та пакетів оновлень (компонентів) комп'ютерної програми "M.E.Doc"</t>
  </si>
  <si>
    <t>Послуги по виконанню незалежної оцінки вартості нерухомого майна та рецензування звітів для розрахунку орендної плати</t>
  </si>
  <si>
    <t>Послуги по постачанню пакетів програмного забезпечення для фінансового аналізу та бухгалтерського обліку (програмний комплекс "IC - Про")</t>
  </si>
  <si>
    <t>Послуги, пов’язані з програмним забезпеченням (послуги з відновлення програмного комплексу ІS-pro; послуги супроводу та обслуговування програмного комплексу ІS-pro)</t>
  </si>
  <si>
    <t>Послуги, пов’язані із системами та підтримкою</t>
  </si>
  <si>
    <t>Предмет закупівлі</t>
  </si>
  <si>
    <t>Справцев Олексій Анатолійович</t>
  </si>
  <si>
    <t>Статус договору</t>
  </si>
  <si>
    <t>Сума договору</t>
  </si>
  <si>
    <t>ТОВ Aлвір-Тандем</t>
  </si>
  <si>
    <t>ТОВАРИСТВО З ОБМЕЖЕНОЮ ВІДПОВІДАЛЬНІСТЮ "БТІ ГРУП"</t>
  </si>
  <si>
    <t>ТОВАРИСТВО З ОБМЕЖЕНОЮ ВІДПОВІДАЛЬНІСТЮ "ГАЗЕТА "НАШЕ МІСТО"</t>
  </si>
  <si>
    <t>ТОВАРИСТВО З ОБМЕЖЕНОЮ ВІДПОВІДАЛЬНІСТЮ "ЕПІЦЕНТР К"</t>
  </si>
  <si>
    <t>ТОВАРИСТВО З ОБМЕЖЕНОЮ ВІДПОВІДАЛЬНІСТЮ "СЕРВІС ПРО"</t>
  </si>
  <si>
    <t>ТОВАРИСТВО З ОБМЕЖЕНОЮ ВІДПОВІДАЛЬНІСТЮ "ФАКУЛЬТЕТ"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</si>
  <si>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</si>
  <si>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</si>
  <si>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Тип процедури</t>
  </si>
  <si>
    <t>Туалетний папір, носові хустинки, рушники для рук і серветки</t>
  </si>
  <si>
    <t>Туалетний папір, носові хустинки, рушники для рук і серветки ( паперові рушники для рук)</t>
  </si>
  <si>
    <t>Туалетний папір, носові хустинки, рушники для рук і серветки (паперові рушники для рук)</t>
  </si>
  <si>
    <t>Узагальнена назва закупівлі</t>
  </si>
  <si>
    <t>ФЛП Гладушка Виталий Валериевич</t>
  </si>
  <si>
    <t>ФЛП Налета Виктор Владимирович</t>
  </si>
  <si>
    <t>ФОП ГОРЄЛКО СЕРГІЙ ОПАНАСОВИЧ</t>
  </si>
  <si>
    <t>ФОП Кудра Вячестав Віталійович</t>
  </si>
  <si>
    <t>ФОП Холодкова Юлія Геннадіївна</t>
  </si>
  <si>
    <t>Фізична особа підприємець Абакумова Наталія Олександрівна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</si>
  <si>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</si>
  <si>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</si>
  <si>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</si>
  <si>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музичний центр Philips BTD2180/12 або аналог</t>
  </si>
  <si>
    <t>музичний центр Samsung MM-J430D або аналог</t>
  </si>
  <si>
    <t>послуги, пов'язані з програмним забезпеченням (послуги з відновлення програмного комплексу IS-pro; послуги супроводу та обслуговування програмного комплексу IS-pro)</t>
  </si>
  <si>
    <t>спортивний інвентар</t>
  </si>
  <si>
    <t>спортивний інвентар та спортивне взуття для художньої гімнастики</t>
  </si>
  <si>
    <t>№</t>
  </si>
  <si>
    <t>№2</t>
  </si>
  <si>
    <t>№3</t>
  </si>
  <si>
    <t>№4</t>
  </si>
  <si>
    <t>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</si>
</sst>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contracting_view/6166221" TargetMode="External"/><Relationship Id="rId18" Type="http://schemas.openxmlformats.org/officeDocument/2006/relationships/hyperlink" Target="https://my.zakupki.prom.ua/remote/dispatcher/state_purchase_view/19859979" TargetMode="External"/><Relationship Id="rId26" Type="http://schemas.openxmlformats.org/officeDocument/2006/relationships/hyperlink" Target="https://my.zakupki.prom.ua/remote/dispatcher/state_purchase_view/17822063" TargetMode="External"/><Relationship Id="rId39" Type="http://schemas.openxmlformats.org/officeDocument/2006/relationships/hyperlink" Target="https://my.zakupki.prom.ua/remote/dispatcher/state_contracting_view/263763" TargetMode="External"/><Relationship Id="rId21" Type="http://schemas.openxmlformats.org/officeDocument/2006/relationships/hyperlink" Target="https://my.zakupki.prom.ua/remote/dispatcher/state_contracting_view/908354" TargetMode="External"/><Relationship Id="rId34" Type="http://schemas.openxmlformats.org/officeDocument/2006/relationships/hyperlink" Target="https://my.zakupki.prom.ua/remote/dispatcher/state_purchase_view/17302229" TargetMode="External"/><Relationship Id="rId42" Type="http://schemas.openxmlformats.org/officeDocument/2006/relationships/hyperlink" Target="https://my.zakupki.prom.ua/remote/dispatcher/state_purchase_view/19440684" TargetMode="External"/><Relationship Id="rId47" Type="http://schemas.openxmlformats.org/officeDocument/2006/relationships/hyperlink" Target="https://my.zakupki.prom.ua/remote/dispatcher/state_contracting_view/5563822" TargetMode="External"/><Relationship Id="rId50" Type="http://schemas.openxmlformats.org/officeDocument/2006/relationships/hyperlink" Target="https://my.zakupki.prom.ua/remote/dispatcher/state_purchase_view/1013196" TargetMode="External"/><Relationship Id="rId55" Type="http://schemas.openxmlformats.org/officeDocument/2006/relationships/hyperlink" Target="https://my.zakupki.prom.ua/remote/dispatcher/state_contracting_view/4721134" TargetMode="External"/><Relationship Id="rId7" Type="http://schemas.openxmlformats.org/officeDocument/2006/relationships/hyperlink" Target="https://my.zakupki.prom.ua/remote/dispatcher/state_contracting_view/189591" TargetMode="External"/><Relationship Id="rId2" Type="http://schemas.openxmlformats.org/officeDocument/2006/relationships/hyperlink" Target="https://my.zakupki.prom.ua/remote/dispatcher/state_purchase_view/19281572" TargetMode="External"/><Relationship Id="rId16" Type="http://schemas.openxmlformats.org/officeDocument/2006/relationships/hyperlink" Target="https://my.zakupki.prom.ua/remote/dispatcher/state_purchase_view/8510746" TargetMode="External"/><Relationship Id="rId29" Type="http://schemas.openxmlformats.org/officeDocument/2006/relationships/hyperlink" Target="https://my.zakupki.prom.ua/remote/dispatcher/state_contracting_view/6456371" TargetMode="External"/><Relationship Id="rId11" Type="http://schemas.openxmlformats.org/officeDocument/2006/relationships/hyperlink" Target="https://my.zakupki.prom.ua/remote/dispatcher/state_contracting_view/4721368" TargetMode="External"/><Relationship Id="rId24" Type="http://schemas.openxmlformats.org/officeDocument/2006/relationships/hyperlink" Target="https://my.zakupki.prom.ua/remote/dispatcher/state_purchase_view/21233954" TargetMode="External"/><Relationship Id="rId32" Type="http://schemas.openxmlformats.org/officeDocument/2006/relationships/hyperlink" Target="https://my.zakupki.prom.ua/remote/dispatcher/state_purchase_view/30659800" TargetMode="External"/><Relationship Id="rId37" Type="http://schemas.openxmlformats.org/officeDocument/2006/relationships/hyperlink" Target="https://my.zakupki.prom.ua/remote/dispatcher/state_contracting_view/7282332" TargetMode="External"/><Relationship Id="rId40" Type="http://schemas.openxmlformats.org/officeDocument/2006/relationships/hyperlink" Target="https://my.zakupki.prom.ua/remote/dispatcher/state_purchase_view/991525" TargetMode="External"/><Relationship Id="rId45" Type="http://schemas.openxmlformats.org/officeDocument/2006/relationships/hyperlink" Target="https://my.zakupki.prom.ua/remote/dispatcher/state_contracting_view/4608496" TargetMode="External"/><Relationship Id="rId53" Type="http://schemas.openxmlformats.org/officeDocument/2006/relationships/hyperlink" Target="https://my.zakupki.prom.ua/remote/dispatcher/state_contracting_view/5762385" TargetMode="External"/><Relationship Id="rId58" Type="http://schemas.openxmlformats.org/officeDocument/2006/relationships/hyperlink" Target="https://my.zakupki.prom.ua/remote/dispatcher/state_purchase_view/20408576" TargetMode="External"/><Relationship Id="rId5" Type="http://schemas.openxmlformats.org/officeDocument/2006/relationships/hyperlink" Target="https://my.zakupki.prom.ua/remote/dispatcher/state_contracting_view/240218" TargetMode="External"/><Relationship Id="rId19" Type="http://schemas.openxmlformats.org/officeDocument/2006/relationships/hyperlink" Target="https://my.zakupki.prom.ua/remote/dispatcher/state_contracting_view/5762697" TargetMode="External"/><Relationship Id="rId4" Type="http://schemas.openxmlformats.org/officeDocument/2006/relationships/hyperlink" Target="https://my.zakupki.prom.ua/remote/dispatcher/state_purchase_view/988976" TargetMode="External"/><Relationship Id="rId9" Type="http://schemas.openxmlformats.org/officeDocument/2006/relationships/hyperlink" Target="https://my.zakupki.prom.ua/remote/dispatcher/state_contracting_view/3351190" TargetMode="External"/><Relationship Id="rId14" Type="http://schemas.openxmlformats.org/officeDocument/2006/relationships/hyperlink" Target="https://my.zakupki.prom.ua/remote/dispatcher/state_purchase_view/23205835" TargetMode="External"/><Relationship Id="rId22" Type="http://schemas.openxmlformats.org/officeDocument/2006/relationships/hyperlink" Target="https://my.zakupki.prom.ua/remote/dispatcher/state_purchase_view/4771046" TargetMode="External"/><Relationship Id="rId27" Type="http://schemas.openxmlformats.org/officeDocument/2006/relationships/hyperlink" Target="https://my.zakupki.prom.ua/remote/dispatcher/state_contracting_view/4804001" TargetMode="External"/><Relationship Id="rId30" Type="http://schemas.openxmlformats.org/officeDocument/2006/relationships/hyperlink" Target="https://my.zakupki.prom.ua/remote/dispatcher/state_purchase_view/20958941" TargetMode="External"/><Relationship Id="rId35" Type="http://schemas.openxmlformats.org/officeDocument/2006/relationships/hyperlink" Target="https://my.zakupki.prom.ua/remote/dispatcher/state_contracting_view/4561905" TargetMode="External"/><Relationship Id="rId43" Type="http://schemas.openxmlformats.org/officeDocument/2006/relationships/hyperlink" Target="https://my.zakupki.prom.ua/remote/dispatcher/state_contracting_view/5565014" TargetMode="External"/><Relationship Id="rId48" Type="http://schemas.openxmlformats.org/officeDocument/2006/relationships/hyperlink" Target="https://my.zakupki.prom.ua/remote/dispatcher/state_purchase_view/752190" TargetMode="External"/><Relationship Id="rId56" Type="http://schemas.openxmlformats.org/officeDocument/2006/relationships/hyperlink" Target="https://my.zakupki.prom.ua/remote/dispatcher/state_purchase_view/17644174" TargetMode="External"/><Relationship Id="rId8" Type="http://schemas.openxmlformats.org/officeDocument/2006/relationships/hyperlink" Target="https://my.zakupki.prom.ua/remote/dispatcher/state_purchase_view/13374022" TargetMode="External"/><Relationship Id="rId51" Type="http://schemas.openxmlformats.org/officeDocument/2006/relationships/hyperlink" Target="https://my.zakupki.prom.ua/remote/dispatcher/state_contracting_view/267519" TargetMode="External"/><Relationship Id="rId3" Type="http://schemas.openxmlformats.org/officeDocument/2006/relationships/hyperlink" Target="https://my.zakupki.prom.ua/remote/dispatcher/state_contracting_view/5491021" TargetMode="External"/><Relationship Id="rId12" Type="http://schemas.openxmlformats.org/officeDocument/2006/relationships/hyperlink" Target="https://my.zakupki.prom.ua/remote/dispatcher/state_purchase_view/20702595" TargetMode="External"/><Relationship Id="rId17" Type="http://schemas.openxmlformats.org/officeDocument/2006/relationships/hyperlink" Target="https://my.zakupki.prom.ua/remote/dispatcher/state_contracting_view/2096247" TargetMode="External"/><Relationship Id="rId25" Type="http://schemas.openxmlformats.org/officeDocument/2006/relationships/hyperlink" Target="https://my.zakupki.prom.ua/remote/dispatcher/state_contracting_view/6416171" TargetMode="External"/><Relationship Id="rId33" Type="http://schemas.openxmlformats.org/officeDocument/2006/relationships/hyperlink" Target="https://my.zakupki.prom.ua/remote/dispatcher/state_contracting_view/10803497" TargetMode="External"/><Relationship Id="rId38" Type="http://schemas.openxmlformats.org/officeDocument/2006/relationships/hyperlink" Target="https://my.zakupki.prom.ua/remote/dispatcher/state_purchase_view/990058" TargetMode="External"/><Relationship Id="rId46" Type="http://schemas.openxmlformats.org/officeDocument/2006/relationships/hyperlink" Target="https://my.zakupki.prom.ua/remote/dispatcher/state_purchase_view/19438375" TargetMode="External"/><Relationship Id="rId59" Type="http://schemas.openxmlformats.org/officeDocument/2006/relationships/hyperlink" Target="https://my.zakupki.prom.ua/remote/dispatcher/state_contracting_view/6024713" TargetMode="External"/><Relationship Id="rId20" Type="http://schemas.openxmlformats.org/officeDocument/2006/relationships/hyperlink" Target="https://my.zakupki.prom.ua/remote/dispatcher/state_purchase_view/3913087" TargetMode="External"/><Relationship Id="rId41" Type="http://schemas.openxmlformats.org/officeDocument/2006/relationships/hyperlink" Target="https://my.zakupki.prom.ua/remote/dispatcher/state_contracting_view/240619" TargetMode="External"/><Relationship Id="rId54" Type="http://schemas.openxmlformats.org/officeDocument/2006/relationships/hyperlink" Target="https://my.zakupki.prom.ua/remote/dispatcher/state_purchase_view/17642151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702018" TargetMode="External"/><Relationship Id="rId15" Type="http://schemas.openxmlformats.org/officeDocument/2006/relationships/hyperlink" Target="https://my.zakupki.prom.ua/remote/dispatcher/state_contracting_view/7312860" TargetMode="External"/><Relationship Id="rId23" Type="http://schemas.openxmlformats.org/officeDocument/2006/relationships/hyperlink" Target="https://my.zakupki.prom.ua/remote/dispatcher/state_contracting_view/1145942" TargetMode="External"/><Relationship Id="rId28" Type="http://schemas.openxmlformats.org/officeDocument/2006/relationships/hyperlink" Target="https://my.zakupki.prom.ua/remote/dispatcher/state_purchase_view/21320967" TargetMode="External"/><Relationship Id="rId36" Type="http://schemas.openxmlformats.org/officeDocument/2006/relationships/hyperlink" Target="https://my.zakupki.prom.ua/remote/dispatcher/state_purchase_view/23126597" TargetMode="External"/><Relationship Id="rId49" Type="http://schemas.openxmlformats.org/officeDocument/2006/relationships/hyperlink" Target="https://my.zakupki.prom.ua/remote/dispatcher/state_contracting_view/201258" TargetMode="External"/><Relationship Id="rId57" Type="http://schemas.openxmlformats.org/officeDocument/2006/relationships/hyperlink" Target="https://my.zakupki.prom.ua/remote/dispatcher/state_contracting_view/4721684" TargetMode="External"/><Relationship Id="rId10" Type="http://schemas.openxmlformats.org/officeDocument/2006/relationships/hyperlink" Target="https://my.zakupki.prom.ua/remote/dispatcher/state_purchase_view/17645892" TargetMode="External"/><Relationship Id="rId31" Type="http://schemas.openxmlformats.org/officeDocument/2006/relationships/hyperlink" Target="https://my.zakupki.prom.ua/remote/dispatcher/state_contracting_view/6289570" TargetMode="External"/><Relationship Id="rId44" Type="http://schemas.openxmlformats.org/officeDocument/2006/relationships/hyperlink" Target="https://my.zakupki.prom.ua/remote/dispatcher/state_purchase_view/17404399" TargetMode="External"/><Relationship Id="rId52" Type="http://schemas.openxmlformats.org/officeDocument/2006/relationships/hyperlink" Target="https://my.zakupki.prom.ua/remote/dispatcher/state_purchase_view/19859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5" x14ac:dyDescent="0.25"/>
  <cols>
    <col min="1" max="1" width="5"/>
    <col min="2" max="4" width="25"/>
    <col min="5" max="7" width="35"/>
    <col min="8" max="9" width="30"/>
    <col min="10" max="12" width="15"/>
    <col min="13" max="15" width="10"/>
  </cols>
  <sheetData>
    <row r="1" spans="1:15" x14ac:dyDescent="0.25">
      <c r="A1" s="1" t="s">
        <v>136</v>
      </c>
    </row>
    <row r="2" spans="1:15" x14ac:dyDescent="0.25">
      <c r="A2" s="2" t="s">
        <v>66</v>
      </c>
    </row>
    <row r="4" spans="1:15" ht="39" x14ac:dyDescent="0.25">
      <c r="A4" s="3" t="s">
        <v>144</v>
      </c>
      <c r="B4" s="3" t="s">
        <v>68</v>
      </c>
      <c r="C4" s="3" t="s">
        <v>69</v>
      </c>
      <c r="D4" s="3" t="s">
        <v>65</v>
      </c>
      <c r="E4" s="3" t="s">
        <v>129</v>
      </c>
      <c r="F4" s="3" t="s">
        <v>113</v>
      </c>
      <c r="G4" s="3" t="s">
        <v>88</v>
      </c>
      <c r="H4" s="3" t="s">
        <v>125</v>
      </c>
      <c r="I4" s="3" t="s">
        <v>104</v>
      </c>
      <c r="J4" s="3" t="s">
        <v>67</v>
      </c>
      <c r="K4" s="3" t="s">
        <v>97</v>
      </c>
      <c r="L4" s="3" t="s">
        <v>116</v>
      </c>
      <c r="M4" s="3" t="s">
        <v>81</v>
      </c>
      <c r="N4" s="3" t="s">
        <v>80</v>
      </c>
      <c r="O4" s="3" t="s">
        <v>115</v>
      </c>
    </row>
    <row r="5" spans="1:15" x14ac:dyDescent="0.25">
      <c r="A5" s="4">
        <v>1</v>
      </c>
      <c r="B5" s="2" t="str">
        <f>HYPERLINK("https://my.zakupki.prom.ua/remote/dispatcher/state_purchase_view/19281572", "UA-2020-09-15-004592-a")</f>
        <v>UA-2020-09-15-004592-a</v>
      </c>
      <c r="C5" s="2" t="s">
        <v>96</v>
      </c>
      <c r="D5" s="2" t="str">
        <f>HYPERLINK("https://my.zakupki.prom.ua/remote/dispatcher/state_contracting_view/5491021", "UA-2020-09-15-004592-a-a1")</f>
        <v>UA-2020-09-15-004592-a-a1</v>
      </c>
      <c r="E5" s="1" t="s">
        <v>71</v>
      </c>
      <c r="F5" s="1" t="s">
        <v>71</v>
      </c>
      <c r="G5" s="1" t="s">
        <v>19</v>
      </c>
      <c r="H5" s="1" t="s">
        <v>84</v>
      </c>
      <c r="I5" s="1" t="s">
        <v>76</v>
      </c>
      <c r="J5" s="1" t="s">
        <v>13</v>
      </c>
      <c r="K5" s="1" t="s">
        <v>8</v>
      </c>
      <c r="L5" s="5">
        <v>6288</v>
      </c>
      <c r="M5" s="6">
        <v>44088</v>
      </c>
      <c r="N5" s="6">
        <v>44196</v>
      </c>
      <c r="O5" s="1" t="s">
        <v>138</v>
      </c>
    </row>
    <row r="6" spans="1:15" x14ac:dyDescent="0.25">
      <c r="A6" s="4">
        <v>2</v>
      </c>
      <c r="B6" s="2" t="str">
        <f>HYPERLINK("https://my.zakupki.prom.ua/remote/dispatcher/state_purchase_view/988976", "UA-2016-11-23-000406-a")</f>
        <v>UA-2016-11-23-000406-a</v>
      </c>
      <c r="C6" s="2" t="s">
        <v>96</v>
      </c>
      <c r="D6" s="2" t="str">
        <f>HYPERLINK("https://my.zakupki.prom.ua/remote/dispatcher/state_contracting_view/240218", "UA-2016-11-23-000406-a-a1")</f>
        <v>UA-2016-11-23-000406-a-a1</v>
      </c>
      <c r="E6" s="1" t="s">
        <v>140</v>
      </c>
      <c r="F6" s="1" t="s">
        <v>1</v>
      </c>
      <c r="G6" s="1" t="s">
        <v>33</v>
      </c>
      <c r="H6" s="1" t="s">
        <v>83</v>
      </c>
      <c r="I6" s="1" t="s">
        <v>135</v>
      </c>
      <c r="J6" s="1" t="s">
        <v>38</v>
      </c>
      <c r="K6" s="1" t="s">
        <v>146</v>
      </c>
      <c r="L6" s="5">
        <v>4800</v>
      </c>
      <c r="M6" s="6">
        <v>42711</v>
      </c>
      <c r="N6" s="6">
        <v>42735</v>
      </c>
      <c r="O6" s="1" t="s">
        <v>137</v>
      </c>
    </row>
    <row r="7" spans="1:15" x14ac:dyDescent="0.25">
      <c r="A7" s="4">
        <v>3</v>
      </c>
      <c r="B7" s="2" t="str">
        <f>HYPERLINK("https://my.zakupki.prom.ua/remote/dispatcher/state_purchase_view/702018", "UA-2016-10-19-000895-b")</f>
        <v>UA-2016-10-19-000895-b</v>
      </c>
      <c r="C7" s="2" t="s">
        <v>96</v>
      </c>
      <c r="D7" s="2" t="str">
        <f>HYPERLINK("https://my.zakupki.prom.ua/remote/dispatcher/state_contracting_view/189591", "UA-2016-10-19-000895-b-b1")</f>
        <v>UA-2016-10-19-000895-b-b1</v>
      </c>
      <c r="E7" s="1" t="s">
        <v>143</v>
      </c>
      <c r="F7" s="1" t="s">
        <v>142</v>
      </c>
      <c r="G7" s="1" t="s">
        <v>47</v>
      </c>
      <c r="H7" s="1" t="s">
        <v>83</v>
      </c>
      <c r="I7" s="1" t="s">
        <v>114</v>
      </c>
      <c r="J7" s="1" t="s">
        <v>32</v>
      </c>
      <c r="K7" s="1" t="s">
        <v>4</v>
      </c>
      <c r="L7" s="5">
        <v>49000</v>
      </c>
      <c r="M7" s="6">
        <v>42685</v>
      </c>
      <c r="N7" s="6">
        <v>42735</v>
      </c>
      <c r="O7" s="1" t="s">
        <v>137</v>
      </c>
    </row>
    <row r="8" spans="1:15" x14ac:dyDescent="0.25">
      <c r="A8" s="4">
        <v>4</v>
      </c>
      <c r="B8" s="2" t="str">
        <f>HYPERLINK("https://my.zakupki.prom.ua/remote/dispatcher/state_purchase_view/13374022", "UA-2019-10-30-001048-b")</f>
        <v>UA-2019-10-30-001048-b</v>
      </c>
      <c r="C8" s="2" t="s">
        <v>96</v>
      </c>
      <c r="D8" s="2" t="str">
        <f>HYPERLINK("https://my.zakupki.prom.ua/remote/dispatcher/state_contracting_view/3351190", "UA-2019-10-30-001048-b-b1")</f>
        <v>UA-2019-10-30-001048-b-b1</v>
      </c>
      <c r="E8" s="1" t="s">
        <v>111</v>
      </c>
      <c r="F8" s="1" t="s">
        <v>141</v>
      </c>
      <c r="G8" s="1" t="s">
        <v>63</v>
      </c>
      <c r="H8" s="1" t="s">
        <v>83</v>
      </c>
      <c r="I8" s="1" t="s">
        <v>132</v>
      </c>
      <c r="J8" s="1" t="s">
        <v>24</v>
      </c>
      <c r="K8" s="1" t="s">
        <v>7</v>
      </c>
      <c r="L8" s="5">
        <v>10800</v>
      </c>
      <c r="M8" s="6">
        <v>43777</v>
      </c>
      <c r="N8" s="6">
        <v>43830</v>
      </c>
      <c r="O8" s="1" t="s">
        <v>137</v>
      </c>
    </row>
    <row r="9" spans="1:15" x14ac:dyDescent="0.25">
      <c r="A9" s="4">
        <v>5</v>
      </c>
      <c r="B9" s="2" t="str">
        <f>HYPERLINK("https://my.zakupki.prom.ua/remote/dispatcher/state_purchase_view/17645892", "UA-2020-07-03-005463-a")</f>
        <v>UA-2020-07-03-005463-a</v>
      </c>
      <c r="C9" s="2" t="s">
        <v>96</v>
      </c>
      <c r="D9" s="2" t="str">
        <f>HYPERLINK("https://my.zakupki.prom.ua/remote/dispatcher/state_contracting_view/4721368", "UA-2020-07-03-005463-a-a1")</f>
        <v>UA-2020-07-03-005463-a-a1</v>
      </c>
      <c r="E9" s="1" t="s">
        <v>92</v>
      </c>
      <c r="F9" s="1" t="s">
        <v>103</v>
      </c>
      <c r="G9" s="1" t="s">
        <v>41</v>
      </c>
      <c r="H9" s="1" t="s">
        <v>84</v>
      </c>
      <c r="I9" s="1" t="s">
        <v>121</v>
      </c>
      <c r="J9" s="1" t="s">
        <v>51</v>
      </c>
      <c r="K9" s="1" t="s">
        <v>26</v>
      </c>
      <c r="L9" s="5">
        <v>718.56</v>
      </c>
      <c r="M9" s="6">
        <v>44015</v>
      </c>
      <c r="N9" s="6">
        <v>44196</v>
      </c>
      <c r="O9" s="1" t="s">
        <v>138</v>
      </c>
    </row>
    <row r="10" spans="1:15" x14ac:dyDescent="0.25">
      <c r="A10" s="4">
        <v>6</v>
      </c>
      <c r="B10" s="2" t="str">
        <f>HYPERLINK("https://my.zakupki.prom.ua/remote/dispatcher/state_purchase_view/20702595", "UA-2020-11-03-005797-c")</f>
        <v>UA-2020-11-03-005797-c</v>
      </c>
      <c r="C10" s="2" t="s">
        <v>96</v>
      </c>
      <c r="D10" s="2" t="str">
        <f>HYPERLINK("https://my.zakupki.prom.ua/remote/dispatcher/state_contracting_view/6166221", "UA-2020-11-03-005797-c-c1")</f>
        <v>UA-2020-11-03-005797-c-c1</v>
      </c>
      <c r="E10" s="1" t="s">
        <v>108</v>
      </c>
      <c r="F10" s="1" t="s">
        <v>108</v>
      </c>
      <c r="G10" s="1" t="s">
        <v>56</v>
      </c>
      <c r="H10" s="1" t="s">
        <v>84</v>
      </c>
      <c r="I10" s="1" t="s">
        <v>89</v>
      </c>
      <c r="J10" s="1" t="s">
        <v>44</v>
      </c>
      <c r="K10" s="1" t="s">
        <v>61</v>
      </c>
      <c r="L10" s="5">
        <v>1000</v>
      </c>
      <c r="M10" s="6">
        <v>44138</v>
      </c>
      <c r="N10" s="6">
        <v>44196</v>
      </c>
      <c r="O10" s="1" t="s">
        <v>138</v>
      </c>
    </row>
    <row r="11" spans="1:15" x14ac:dyDescent="0.25">
      <c r="A11" s="4">
        <v>7</v>
      </c>
      <c r="B11" s="2" t="str">
        <f>HYPERLINK("https://my.zakupki.prom.ua/remote/dispatcher/state_purchase_view/23205835", "UA-2021-01-25-001679-b")</f>
        <v>UA-2021-01-25-001679-b</v>
      </c>
      <c r="C11" s="2" t="s">
        <v>96</v>
      </c>
      <c r="D11" s="2" t="str">
        <f>HYPERLINK("https://my.zakupki.prom.ua/remote/dispatcher/state_contracting_view/7312860", "UA-2021-01-25-001679-b-b1")</f>
        <v>UA-2021-01-25-001679-b-b1</v>
      </c>
      <c r="E11" s="1" t="s">
        <v>101</v>
      </c>
      <c r="F11" s="1" t="s">
        <v>112</v>
      </c>
      <c r="G11" s="1" t="s">
        <v>62</v>
      </c>
      <c r="H11" s="1" t="s">
        <v>84</v>
      </c>
      <c r="I11" s="1" t="s">
        <v>123</v>
      </c>
      <c r="J11" s="1" t="s">
        <v>46</v>
      </c>
      <c r="K11" s="1" t="s">
        <v>16</v>
      </c>
      <c r="L11" s="5">
        <v>4800</v>
      </c>
      <c r="M11" s="6">
        <v>44221</v>
      </c>
      <c r="N11" s="6">
        <v>44561</v>
      </c>
      <c r="O11" s="1" t="s">
        <v>137</v>
      </c>
    </row>
    <row r="12" spans="1:15" x14ac:dyDescent="0.25">
      <c r="A12" s="4">
        <v>8</v>
      </c>
      <c r="B12" s="2" t="str">
        <f>HYPERLINK("https://my.zakupki.prom.ua/remote/dispatcher/state_purchase_view/8510746", "UA-2018-10-10-001217-c")</f>
        <v>UA-2018-10-10-001217-c</v>
      </c>
      <c r="C12" s="2" t="s">
        <v>96</v>
      </c>
      <c r="D12" s="2" t="str">
        <f>HYPERLINK("https://my.zakupki.prom.ua/remote/dispatcher/state_contracting_view/2096247", "UA-2018-10-10-001217-c-b1")</f>
        <v>UA-2018-10-10-001217-c-b1</v>
      </c>
      <c r="E12" s="1" t="s">
        <v>100</v>
      </c>
      <c r="F12" s="1" t="s">
        <v>100</v>
      </c>
      <c r="G12" s="1" t="s">
        <v>55</v>
      </c>
      <c r="H12" s="1" t="s">
        <v>83</v>
      </c>
      <c r="I12" s="1" t="s">
        <v>132</v>
      </c>
      <c r="J12" s="1" t="s">
        <v>24</v>
      </c>
      <c r="K12" s="1" t="s">
        <v>5</v>
      </c>
      <c r="L12" s="5">
        <v>8000</v>
      </c>
      <c r="M12" s="6">
        <v>43410</v>
      </c>
      <c r="N12" s="6">
        <v>43465</v>
      </c>
      <c r="O12" s="1" t="s">
        <v>137</v>
      </c>
    </row>
    <row r="13" spans="1:15" x14ac:dyDescent="0.25">
      <c r="A13" s="4">
        <v>9</v>
      </c>
      <c r="B13" s="2" t="str">
        <f>HYPERLINK("https://my.zakupki.prom.ua/remote/dispatcher/state_purchase_view/19859979", "UA-2020-10-06-005295-a")</f>
        <v>UA-2020-10-06-005295-a</v>
      </c>
      <c r="C13" s="2" t="s">
        <v>96</v>
      </c>
      <c r="D13" s="2" t="str">
        <f>HYPERLINK("https://my.zakupki.prom.ua/remote/dispatcher/state_contracting_view/5762697", "UA-2020-10-06-005295-a-a1")</f>
        <v>UA-2020-10-06-005295-a-a1</v>
      </c>
      <c r="E13" s="1" t="s">
        <v>94</v>
      </c>
      <c r="F13" s="1" t="s">
        <v>94</v>
      </c>
      <c r="G13" s="1" t="s">
        <v>35</v>
      </c>
      <c r="H13" s="1" t="s">
        <v>84</v>
      </c>
      <c r="I13" s="1" t="s">
        <v>120</v>
      </c>
      <c r="J13" s="1" t="s">
        <v>37</v>
      </c>
      <c r="K13" s="1" t="s">
        <v>25</v>
      </c>
      <c r="L13" s="5">
        <v>8998</v>
      </c>
      <c r="M13" s="6">
        <v>44109</v>
      </c>
      <c r="N13" s="6">
        <v>44196</v>
      </c>
      <c r="O13" s="1" t="s">
        <v>138</v>
      </c>
    </row>
    <row r="14" spans="1:15" x14ac:dyDescent="0.25">
      <c r="A14" s="4">
        <v>10</v>
      </c>
      <c r="B14" s="2" t="str">
        <f>HYPERLINK("https://my.zakupki.prom.ua/remote/dispatcher/state_purchase_view/3913087", "UA-2017-08-31-000447-a")</f>
        <v>UA-2017-08-31-000447-a</v>
      </c>
      <c r="C14" s="2" t="s">
        <v>96</v>
      </c>
      <c r="D14" s="2" t="str">
        <f>HYPERLINK("https://my.zakupki.prom.ua/remote/dispatcher/state_contracting_view/908354", "UA-2017-08-31-000447-a-c1")</f>
        <v>UA-2017-08-31-000447-a-c1</v>
      </c>
      <c r="E14" s="1" t="s">
        <v>78</v>
      </c>
      <c r="F14" s="1" t="s">
        <v>78</v>
      </c>
      <c r="G14" s="1" t="s">
        <v>48</v>
      </c>
      <c r="H14" s="1" t="s">
        <v>83</v>
      </c>
      <c r="I14" s="1" t="s">
        <v>91</v>
      </c>
      <c r="J14" s="1" t="s">
        <v>20</v>
      </c>
      <c r="K14" s="1" t="s">
        <v>4</v>
      </c>
      <c r="L14" s="5">
        <v>22500</v>
      </c>
      <c r="M14" s="6">
        <v>43003</v>
      </c>
      <c r="N14" s="6">
        <v>43100</v>
      </c>
      <c r="O14" s="1" t="s">
        <v>137</v>
      </c>
    </row>
    <row r="15" spans="1:15" x14ac:dyDescent="0.25">
      <c r="A15" s="4">
        <v>11</v>
      </c>
      <c r="B15" s="2" t="str">
        <f>HYPERLINK("https://my.zakupki.prom.ua/remote/dispatcher/state_purchase_view/4771046", "UA-2017-11-28-001545-c")</f>
        <v>UA-2017-11-28-001545-c</v>
      </c>
      <c r="C15" s="2" t="s">
        <v>96</v>
      </c>
      <c r="D15" s="2" t="str">
        <f>HYPERLINK("https://my.zakupki.prom.ua/remote/dispatcher/state_contracting_view/1145942", "UA-2017-11-28-001545-c-c1")</f>
        <v>UA-2017-11-28-001545-c-c1</v>
      </c>
      <c r="E15" s="1" t="s">
        <v>87</v>
      </c>
      <c r="F15" s="1" t="s">
        <v>87</v>
      </c>
      <c r="G15" s="1" t="s">
        <v>53</v>
      </c>
      <c r="H15" s="1" t="s">
        <v>83</v>
      </c>
      <c r="I15" s="1" t="s">
        <v>117</v>
      </c>
      <c r="J15" s="1" t="s">
        <v>43</v>
      </c>
      <c r="K15" s="1" t="s">
        <v>145</v>
      </c>
      <c r="L15" s="5">
        <v>119721.60000000001</v>
      </c>
      <c r="M15" s="6">
        <v>43083</v>
      </c>
      <c r="N15" s="6">
        <v>43100</v>
      </c>
      <c r="O15" s="1" t="s">
        <v>137</v>
      </c>
    </row>
    <row r="16" spans="1:15" x14ac:dyDescent="0.25">
      <c r="A16" s="4">
        <v>12</v>
      </c>
      <c r="B16" s="2" t="str">
        <f>HYPERLINK("https://my.zakupki.prom.ua/remote/dispatcher/state_purchase_view/21233954", "UA-2020-11-19-006706-c")</f>
        <v>UA-2020-11-19-006706-c</v>
      </c>
      <c r="C16" s="2" t="s">
        <v>96</v>
      </c>
      <c r="D16" s="2" t="str">
        <f>HYPERLINK("https://my.zakupki.prom.ua/remote/dispatcher/state_contracting_view/6416171", "UA-2020-11-19-006706-c-c1")</f>
        <v>UA-2020-11-19-006706-c-c1</v>
      </c>
      <c r="E16" s="1" t="s">
        <v>107</v>
      </c>
      <c r="F16" s="1" t="s">
        <v>106</v>
      </c>
      <c r="G16" s="1" t="s">
        <v>34</v>
      </c>
      <c r="H16" s="1" t="s">
        <v>84</v>
      </c>
      <c r="I16" s="1" t="s">
        <v>70</v>
      </c>
      <c r="J16" s="1" t="s">
        <v>21</v>
      </c>
      <c r="K16" s="1" t="s">
        <v>9</v>
      </c>
      <c r="L16" s="5">
        <v>1038.18</v>
      </c>
      <c r="M16" s="6">
        <v>44152</v>
      </c>
      <c r="N16" s="6">
        <v>44196</v>
      </c>
      <c r="O16" s="1" t="s">
        <v>138</v>
      </c>
    </row>
    <row r="17" spans="1:15" x14ac:dyDescent="0.25">
      <c r="A17" s="4">
        <v>13</v>
      </c>
      <c r="B17" s="2" t="str">
        <f>HYPERLINK("https://my.zakupki.prom.ua/remote/dispatcher/state_purchase_view/17822063", "UA-2020-07-13-001933-c")</f>
        <v>UA-2020-07-13-001933-c</v>
      </c>
      <c r="C17" s="2" t="s">
        <v>96</v>
      </c>
      <c r="D17" s="2" t="str">
        <f>HYPERLINK("https://my.zakupki.prom.ua/remote/dispatcher/state_contracting_view/4804001", "UA-2020-07-13-001933-c-c1")</f>
        <v>UA-2020-07-13-001933-c-c1</v>
      </c>
      <c r="E17" s="1" t="s">
        <v>110</v>
      </c>
      <c r="F17" s="1" t="s">
        <v>110</v>
      </c>
      <c r="G17" s="1" t="s">
        <v>56</v>
      </c>
      <c r="H17" s="1" t="s">
        <v>84</v>
      </c>
      <c r="I17" s="1" t="s">
        <v>75</v>
      </c>
      <c r="J17" s="1" t="s">
        <v>24</v>
      </c>
      <c r="K17" s="1" t="s">
        <v>2</v>
      </c>
      <c r="L17" s="5">
        <v>12840</v>
      </c>
      <c r="M17" s="6">
        <v>44025</v>
      </c>
      <c r="N17" s="6">
        <v>44196</v>
      </c>
      <c r="O17" s="1" t="s">
        <v>138</v>
      </c>
    </row>
    <row r="18" spans="1:15" x14ac:dyDescent="0.25">
      <c r="A18" s="4">
        <v>14</v>
      </c>
      <c r="B18" s="2" t="str">
        <f>HYPERLINK("https://my.zakupki.prom.ua/remote/dispatcher/state_purchase_view/21320967", "UA-2020-11-23-003122-c")</f>
        <v>UA-2020-11-23-003122-c</v>
      </c>
      <c r="C18" s="2" t="s">
        <v>96</v>
      </c>
      <c r="D18" s="2" t="str">
        <f>HYPERLINK("https://my.zakupki.prom.ua/remote/dispatcher/state_contracting_view/6456371", "UA-2020-11-23-003122-c-c1")</f>
        <v>UA-2020-11-23-003122-c-c1</v>
      </c>
      <c r="E18" s="1" t="s">
        <v>86</v>
      </c>
      <c r="F18" s="1" t="s">
        <v>86</v>
      </c>
      <c r="G18" s="1" t="s">
        <v>28</v>
      </c>
      <c r="H18" s="1" t="s">
        <v>84</v>
      </c>
      <c r="I18" s="1" t="s">
        <v>124</v>
      </c>
      <c r="J18" s="1" t="s">
        <v>12</v>
      </c>
      <c r="K18" s="1" t="s">
        <v>18</v>
      </c>
      <c r="L18" s="5">
        <v>1425.36</v>
      </c>
      <c r="M18" s="6">
        <v>44158</v>
      </c>
      <c r="N18" s="6">
        <v>44196</v>
      </c>
      <c r="O18" s="1" t="s">
        <v>138</v>
      </c>
    </row>
    <row r="19" spans="1:15" x14ac:dyDescent="0.25">
      <c r="A19" s="4">
        <v>15</v>
      </c>
      <c r="B19" s="2" t="str">
        <f>HYPERLINK("https://my.zakupki.prom.ua/remote/dispatcher/state_purchase_view/20958941", "UA-2020-11-11-002890-a")</f>
        <v>UA-2020-11-11-002890-a</v>
      </c>
      <c r="C19" s="2" t="s">
        <v>96</v>
      </c>
      <c r="D19" s="2" t="str">
        <f>HYPERLINK("https://my.zakupki.prom.ua/remote/dispatcher/state_contracting_view/6289570", "UA-2020-11-11-002890-a-a1")</f>
        <v>UA-2020-11-11-002890-a-a1</v>
      </c>
      <c r="E19" s="1" t="s">
        <v>78</v>
      </c>
      <c r="F19" s="1" t="s">
        <v>102</v>
      </c>
      <c r="G19" s="1" t="s">
        <v>48</v>
      </c>
      <c r="H19" s="1" t="s">
        <v>84</v>
      </c>
      <c r="I19" s="1" t="s">
        <v>98</v>
      </c>
      <c r="J19" s="1" t="s">
        <v>17</v>
      </c>
      <c r="K19" s="1" t="s">
        <v>6</v>
      </c>
      <c r="L19" s="5">
        <v>6165</v>
      </c>
      <c r="M19" s="6">
        <v>44146</v>
      </c>
      <c r="N19" s="6">
        <v>44196</v>
      </c>
      <c r="O19" s="1" t="s">
        <v>138</v>
      </c>
    </row>
    <row r="20" spans="1:15" x14ac:dyDescent="0.25">
      <c r="A20" s="4">
        <v>16</v>
      </c>
      <c r="B20" s="2" t="str">
        <f>HYPERLINK("https://my.zakupki.prom.ua/remote/dispatcher/state_purchase_view/30659800", "UA-2021-10-11-003138-b")</f>
        <v>UA-2021-10-11-003138-b</v>
      </c>
      <c r="C20" s="2" t="s">
        <v>96</v>
      </c>
      <c r="D20" s="2" t="str">
        <f>HYPERLINK("https://my.zakupki.prom.ua/remote/dispatcher/state_contracting_view/10803497", "UA-2021-10-11-003138-b-b1")</f>
        <v>UA-2021-10-11-003138-b-b1</v>
      </c>
      <c r="E20" s="1" t="s">
        <v>110</v>
      </c>
      <c r="F20" s="1" t="s">
        <v>110</v>
      </c>
      <c r="G20" s="1" t="s">
        <v>56</v>
      </c>
      <c r="H20" s="1" t="s">
        <v>84</v>
      </c>
      <c r="I20" s="1" t="s">
        <v>75</v>
      </c>
      <c r="J20" s="1" t="s">
        <v>24</v>
      </c>
      <c r="K20" s="1" t="s">
        <v>3</v>
      </c>
      <c r="L20" s="5">
        <v>12840</v>
      </c>
      <c r="M20" s="6">
        <v>44480</v>
      </c>
      <c r="N20" s="6">
        <v>44561</v>
      </c>
      <c r="O20" s="1" t="s">
        <v>137</v>
      </c>
    </row>
    <row r="21" spans="1:15" x14ac:dyDescent="0.25">
      <c r="A21" s="4">
        <v>17</v>
      </c>
      <c r="B21" s="2" t="str">
        <f>HYPERLINK("https://my.zakupki.prom.ua/remote/dispatcher/state_purchase_view/17302229", "UA-2020-06-17-003639-c")</f>
        <v>UA-2020-06-17-003639-c</v>
      </c>
      <c r="C21" s="2" t="s">
        <v>96</v>
      </c>
      <c r="D21" s="2" t="str">
        <f>HYPERLINK("https://my.zakupki.prom.ua/remote/dispatcher/state_contracting_view/4561905", "UA-2020-06-17-003639-c-c1")</f>
        <v>UA-2020-06-17-003639-c-c1</v>
      </c>
      <c r="E21" s="1" t="s">
        <v>90</v>
      </c>
      <c r="F21" s="1" t="s">
        <v>90</v>
      </c>
      <c r="G21" s="1" t="s">
        <v>49</v>
      </c>
      <c r="H21" s="1" t="s">
        <v>84</v>
      </c>
      <c r="I21" s="1" t="s">
        <v>122</v>
      </c>
      <c r="J21" s="1" t="s">
        <v>36</v>
      </c>
      <c r="K21" s="1" t="s">
        <v>4</v>
      </c>
      <c r="L21" s="5">
        <v>1750</v>
      </c>
      <c r="M21" s="6">
        <v>43999</v>
      </c>
      <c r="N21" s="6">
        <v>44196</v>
      </c>
      <c r="O21" s="1" t="s">
        <v>138</v>
      </c>
    </row>
    <row r="22" spans="1:15" x14ac:dyDescent="0.25">
      <c r="A22" s="4">
        <v>18</v>
      </c>
      <c r="B22" s="2" t="str">
        <f>HYPERLINK("https://my.zakupki.prom.ua/remote/dispatcher/state_purchase_view/23126597", "UA-2021-01-21-005601-b")</f>
        <v>UA-2021-01-21-005601-b</v>
      </c>
      <c r="C22" s="2" t="s">
        <v>96</v>
      </c>
      <c r="D22" s="2" t="str">
        <f>HYPERLINK("https://my.zakupki.prom.ua/remote/dispatcher/state_contracting_view/7282332", "UA-2021-01-21-005601-b-b1")</f>
        <v>UA-2021-01-21-005601-b-b1</v>
      </c>
      <c r="E22" s="1" t="s">
        <v>105</v>
      </c>
      <c r="F22" s="1" t="s">
        <v>77</v>
      </c>
      <c r="G22" s="1" t="s">
        <v>64</v>
      </c>
      <c r="H22" s="1" t="s">
        <v>84</v>
      </c>
      <c r="I22" s="1" t="s">
        <v>119</v>
      </c>
      <c r="J22" s="1" t="s">
        <v>11</v>
      </c>
      <c r="K22" s="1" t="s">
        <v>79</v>
      </c>
      <c r="L22" s="5">
        <v>1785.68</v>
      </c>
      <c r="M22" s="6">
        <v>44217</v>
      </c>
      <c r="N22" s="6">
        <v>44561</v>
      </c>
      <c r="O22" s="1" t="s">
        <v>137</v>
      </c>
    </row>
    <row r="23" spans="1:15" x14ac:dyDescent="0.25">
      <c r="A23" s="4">
        <v>19</v>
      </c>
      <c r="B23" s="2" t="str">
        <f>HYPERLINK("https://my.zakupki.prom.ua/remote/dispatcher/state_purchase_view/990058", "UA-2016-11-23-000551-a")</f>
        <v>UA-2016-11-23-000551-a</v>
      </c>
      <c r="C23" s="2" t="s">
        <v>96</v>
      </c>
      <c r="D23" s="2" t="str">
        <f>HYPERLINK("https://my.zakupki.prom.ua/remote/dispatcher/state_contracting_view/263763", "UA-2016-11-23-000551-a-a1")</f>
        <v>UA-2016-11-23-000551-a-a1</v>
      </c>
      <c r="E23" s="1" t="s">
        <v>74</v>
      </c>
      <c r="F23" s="1" t="s">
        <v>74</v>
      </c>
      <c r="G23" s="1" t="s">
        <v>34</v>
      </c>
      <c r="H23" s="1" t="s">
        <v>83</v>
      </c>
      <c r="I23" s="1" t="s">
        <v>134</v>
      </c>
      <c r="J23" s="1" t="s">
        <v>30</v>
      </c>
      <c r="K23" s="1" t="s">
        <v>148</v>
      </c>
      <c r="L23" s="5">
        <v>4125</v>
      </c>
      <c r="M23" s="6">
        <v>42718</v>
      </c>
      <c r="N23" s="6">
        <v>42735</v>
      </c>
      <c r="O23" s="1" t="s">
        <v>137</v>
      </c>
    </row>
    <row r="24" spans="1:15" x14ac:dyDescent="0.25">
      <c r="A24" s="4">
        <v>20</v>
      </c>
      <c r="B24" s="2" t="str">
        <f>HYPERLINK("https://my.zakupki.prom.ua/remote/dispatcher/state_purchase_view/991525", "UA-2016-11-23-000729-a")</f>
        <v>UA-2016-11-23-000729-a</v>
      </c>
      <c r="C24" s="2" t="s">
        <v>96</v>
      </c>
      <c r="D24" s="2" t="str">
        <f>HYPERLINK("https://my.zakupki.prom.ua/remote/dispatcher/state_contracting_view/240619", "UA-2016-11-23-000729-a-a1")</f>
        <v>UA-2016-11-23-000729-a-a1</v>
      </c>
      <c r="E24" s="1" t="s">
        <v>73</v>
      </c>
      <c r="F24" s="1" t="s">
        <v>73</v>
      </c>
      <c r="G24" s="1" t="s">
        <v>40</v>
      </c>
      <c r="H24" s="1" t="s">
        <v>83</v>
      </c>
      <c r="I24" s="1" t="s">
        <v>130</v>
      </c>
      <c r="J24" s="1" t="s">
        <v>31</v>
      </c>
      <c r="K24" s="1" t="s">
        <v>147</v>
      </c>
      <c r="L24" s="5">
        <v>3388</v>
      </c>
      <c r="M24" s="6">
        <v>42711</v>
      </c>
      <c r="N24" s="6">
        <v>42735</v>
      </c>
      <c r="O24" s="1" t="s">
        <v>137</v>
      </c>
    </row>
    <row r="25" spans="1:15" x14ac:dyDescent="0.25">
      <c r="A25" s="4">
        <v>21</v>
      </c>
      <c r="B25" s="2" t="str">
        <f>HYPERLINK("https://my.zakupki.prom.ua/remote/dispatcher/state_purchase_view/19440684", "UA-2020-09-21-005366-b")</f>
        <v>UA-2020-09-21-005366-b</v>
      </c>
      <c r="C25" s="2" t="s">
        <v>96</v>
      </c>
      <c r="D25" s="2" t="str">
        <f>HYPERLINK("https://my.zakupki.prom.ua/remote/dispatcher/state_contracting_view/5565014", "UA-2020-09-21-005366-b-b1")</f>
        <v>UA-2020-09-21-005366-b-b1</v>
      </c>
      <c r="E25" s="1" t="s">
        <v>126</v>
      </c>
      <c r="F25" s="1" t="s">
        <v>126</v>
      </c>
      <c r="G25" s="1" t="s">
        <v>42</v>
      </c>
      <c r="H25" s="1" t="s">
        <v>84</v>
      </c>
      <c r="I25" s="1" t="s">
        <v>121</v>
      </c>
      <c r="J25" s="1" t="s">
        <v>51</v>
      </c>
      <c r="K25" s="1" t="s">
        <v>57</v>
      </c>
      <c r="L25" s="5">
        <v>3601.68</v>
      </c>
      <c r="M25" s="6">
        <v>44091</v>
      </c>
      <c r="N25" s="6">
        <v>44196</v>
      </c>
      <c r="O25" s="1" t="s">
        <v>138</v>
      </c>
    </row>
    <row r="26" spans="1:15" x14ac:dyDescent="0.25">
      <c r="A26" s="4">
        <v>22</v>
      </c>
      <c r="B26" s="2" t="str">
        <f>HYPERLINK("https://my.zakupki.prom.ua/remote/dispatcher/state_purchase_view/17404399", "UA-2020-06-22-004215-c")</f>
        <v>UA-2020-06-22-004215-c</v>
      </c>
      <c r="C26" s="2" t="s">
        <v>96</v>
      </c>
      <c r="D26" s="2" t="str">
        <f>HYPERLINK("https://my.zakupki.prom.ua/remote/dispatcher/state_contracting_view/4608496", "UA-2020-06-22-004215-c-c1")</f>
        <v>UA-2020-06-22-004215-c-c1</v>
      </c>
      <c r="E26" s="1" t="s">
        <v>72</v>
      </c>
      <c r="F26" s="1" t="s">
        <v>71</v>
      </c>
      <c r="G26" s="1" t="s">
        <v>19</v>
      </c>
      <c r="H26" s="1" t="s">
        <v>84</v>
      </c>
      <c r="I26" s="1" t="s">
        <v>99</v>
      </c>
      <c r="J26" s="1" t="s">
        <v>45</v>
      </c>
      <c r="K26" s="1" t="s">
        <v>10</v>
      </c>
      <c r="L26" s="5">
        <v>2168</v>
      </c>
      <c r="M26" s="6">
        <v>44001</v>
      </c>
      <c r="N26" s="6">
        <v>44196</v>
      </c>
      <c r="O26" s="1" t="s">
        <v>138</v>
      </c>
    </row>
    <row r="27" spans="1:15" x14ac:dyDescent="0.25">
      <c r="A27" s="4">
        <v>23</v>
      </c>
      <c r="B27" s="2" t="str">
        <f>HYPERLINK("https://my.zakupki.prom.ua/remote/dispatcher/state_purchase_view/19438375", "UA-2020-09-21-004627-b")</f>
        <v>UA-2020-09-21-004627-b</v>
      </c>
      <c r="C27" s="2" t="s">
        <v>96</v>
      </c>
      <c r="D27" s="2" t="str">
        <f>HYPERLINK("https://my.zakupki.prom.ua/remote/dispatcher/state_contracting_view/5563822", "UA-2020-09-21-004627-b-b1")</f>
        <v>UA-2020-09-21-004627-b-b1</v>
      </c>
      <c r="E27" s="1" t="s">
        <v>103</v>
      </c>
      <c r="F27" s="1" t="s">
        <v>103</v>
      </c>
      <c r="G27" s="1" t="s">
        <v>41</v>
      </c>
      <c r="H27" s="1" t="s">
        <v>84</v>
      </c>
      <c r="I27" s="1" t="s">
        <v>121</v>
      </c>
      <c r="J27" s="1" t="s">
        <v>51</v>
      </c>
      <c r="K27" s="1" t="s">
        <v>54</v>
      </c>
      <c r="L27" s="5">
        <v>958.08</v>
      </c>
      <c r="M27" s="6">
        <v>44091</v>
      </c>
      <c r="N27" s="6">
        <v>44196</v>
      </c>
      <c r="O27" s="1" t="s">
        <v>138</v>
      </c>
    </row>
    <row r="28" spans="1:15" x14ac:dyDescent="0.25">
      <c r="A28" s="4">
        <v>24</v>
      </c>
      <c r="B28" s="2" t="str">
        <f>HYPERLINK("https://my.zakupki.prom.ua/remote/dispatcher/state_purchase_view/752190", "UA-2016-10-31-000430-a")</f>
        <v>UA-2016-10-31-000430-a</v>
      </c>
      <c r="C28" s="2" t="s">
        <v>96</v>
      </c>
      <c r="D28" s="2" t="str">
        <f>HYPERLINK("https://my.zakupki.prom.ua/remote/dispatcher/state_contracting_view/201258", "UA-2016-10-31-000430-a-a1")</f>
        <v>UA-2016-10-31-000430-a-a1</v>
      </c>
      <c r="E28" s="1" t="s">
        <v>139</v>
      </c>
      <c r="F28" s="1" t="s">
        <v>0</v>
      </c>
      <c r="G28" s="1" t="s">
        <v>33</v>
      </c>
      <c r="H28" s="1" t="s">
        <v>83</v>
      </c>
      <c r="I28" s="1" t="s">
        <v>135</v>
      </c>
      <c r="J28" s="1" t="s">
        <v>38</v>
      </c>
      <c r="K28" s="1" t="s">
        <v>15</v>
      </c>
      <c r="L28" s="5">
        <v>4300</v>
      </c>
      <c r="M28" s="6">
        <v>42692</v>
      </c>
      <c r="N28" s="6">
        <v>42734</v>
      </c>
      <c r="O28" s="1" t="s">
        <v>137</v>
      </c>
    </row>
    <row r="29" spans="1:15" x14ac:dyDescent="0.25">
      <c r="A29" s="4">
        <v>25</v>
      </c>
      <c r="B29" s="2" t="str">
        <f>HYPERLINK("https://my.zakupki.prom.ua/remote/dispatcher/state_purchase_view/1013196", "UA-2016-11-25-000387-a")</f>
        <v>UA-2016-11-25-000387-a</v>
      </c>
      <c r="C29" s="2" t="s">
        <v>96</v>
      </c>
      <c r="D29" s="2" t="str">
        <f>HYPERLINK("https://my.zakupki.prom.ua/remote/dispatcher/state_contracting_view/267519", "UA-2016-11-25-000387-a-b1")</f>
        <v>UA-2016-11-25-000387-a-b1</v>
      </c>
      <c r="E29" s="1" t="s">
        <v>93</v>
      </c>
      <c r="F29" s="1" t="s">
        <v>93</v>
      </c>
      <c r="G29" s="1" t="s">
        <v>29</v>
      </c>
      <c r="H29" s="1" t="s">
        <v>83</v>
      </c>
      <c r="I29" s="1" t="s">
        <v>131</v>
      </c>
      <c r="J29" s="1" t="s">
        <v>23</v>
      </c>
      <c r="K29" s="1" t="s">
        <v>39</v>
      </c>
      <c r="L29" s="5">
        <v>4481.1000000000004</v>
      </c>
      <c r="M29" s="6">
        <v>42720</v>
      </c>
      <c r="N29" s="6">
        <v>42735</v>
      </c>
      <c r="O29" s="1" t="s">
        <v>137</v>
      </c>
    </row>
    <row r="30" spans="1:15" x14ac:dyDescent="0.25">
      <c r="A30" s="4">
        <v>26</v>
      </c>
      <c r="B30" s="2" t="str">
        <f>HYPERLINK("https://my.zakupki.prom.ua/remote/dispatcher/state_purchase_view/19859933", "UA-2020-10-06-005270-a")</f>
        <v>UA-2020-10-06-005270-a</v>
      </c>
      <c r="C30" s="2" t="s">
        <v>96</v>
      </c>
      <c r="D30" s="2" t="str">
        <f>HYPERLINK("https://my.zakupki.prom.ua/remote/dispatcher/state_contracting_view/5762385", "UA-2020-10-06-005270-a-a1")</f>
        <v>UA-2020-10-06-005270-a-a1</v>
      </c>
      <c r="E30" s="1" t="s">
        <v>78</v>
      </c>
      <c r="F30" s="1" t="s">
        <v>78</v>
      </c>
      <c r="G30" s="1" t="s">
        <v>48</v>
      </c>
      <c r="H30" s="1" t="s">
        <v>84</v>
      </c>
      <c r="I30" s="1" t="s">
        <v>98</v>
      </c>
      <c r="J30" s="1" t="s">
        <v>17</v>
      </c>
      <c r="K30" s="1" t="s">
        <v>58</v>
      </c>
      <c r="L30" s="5">
        <v>37465</v>
      </c>
      <c r="M30" s="6">
        <v>44109</v>
      </c>
      <c r="N30" s="6">
        <v>44196</v>
      </c>
      <c r="O30" s="1" t="s">
        <v>138</v>
      </c>
    </row>
    <row r="31" spans="1:15" x14ac:dyDescent="0.25">
      <c r="A31" s="4">
        <v>27</v>
      </c>
      <c r="B31" s="2" t="str">
        <f>HYPERLINK("https://my.zakupki.prom.ua/remote/dispatcher/state_purchase_view/17642151", "UA-2020-07-03-004434-a")</f>
        <v>UA-2020-07-03-004434-a</v>
      </c>
      <c r="C31" s="2" t="s">
        <v>96</v>
      </c>
      <c r="D31" s="2" t="str">
        <f>HYPERLINK("https://my.zakupki.prom.ua/remote/dispatcher/state_contracting_view/4721134", "UA-2020-07-03-004434-a-a1")</f>
        <v>UA-2020-07-03-004434-a-a1</v>
      </c>
      <c r="E31" s="1" t="s">
        <v>127</v>
      </c>
      <c r="F31" s="1" t="s">
        <v>128</v>
      </c>
      <c r="G31" s="1" t="s">
        <v>42</v>
      </c>
      <c r="H31" s="1" t="s">
        <v>84</v>
      </c>
      <c r="I31" s="1" t="s">
        <v>121</v>
      </c>
      <c r="J31" s="1" t="s">
        <v>51</v>
      </c>
      <c r="K31" s="1" t="s">
        <v>27</v>
      </c>
      <c r="L31" s="5">
        <v>2638.44</v>
      </c>
      <c r="M31" s="6">
        <v>44013</v>
      </c>
      <c r="N31" s="6">
        <v>44196</v>
      </c>
      <c r="O31" s="1" t="s">
        <v>138</v>
      </c>
    </row>
    <row r="32" spans="1:15" x14ac:dyDescent="0.25">
      <c r="A32" s="4">
        <v>28</v>
      </c>
      <c r="B32" s="2" t="str">
        <f>HYPERLINK("https://my.zakupki.prom.ua/remote/dispatcher/state_purchase_view/17644174", "UA-2020-07-03-004943-a")</f>
        <v>UA-2020-07-03-004943-a</v>
      </c>
      <c r="C32" s="2" t="s">
        <v>96</v>
      </c>
      <c r="D32" s="2" t="str">
        <f>HYPERLINK("https://my.zakupki.prom.ua/remote/dispatcher/state_contracting_view/4721684", "UA-2020-07-03-004943-a-a1")</f>
        <v>UA-2020-07-03-004943-a-a1</v>
      </c>
      <c r="E32" s="1" t="s">
        <v>95</v>
      </c>
      <c r="F32" s="1" t="s">
        <v>82</v>
      </c>
      <c r="G32" s="1" t="s">
        <v>52</v>
      </c>
      <c r="H32" s="1" t="s">
        <v>84</v>
      </c>
      <c r="I32" s="1" t="s">
        <v>133</v>
      </c>
      <c r="J32" s="1" t="s">
        <v>22</v>
      </c>
      <c r="K32" s="1" t="s">
        <v>14</v>
      </c>
      <c r="L32" s="5">
        <v>3588</v>
      </c>
      <c r="M32" s="6">
        <v>44015</v>
      </c>
      <c r="N32" s="6">
        <v>44196</v>
      </c>
      <c r="O32" s="1" t="s">
        <v>138</v>
      </c>
    </row>
    <row r="33" spans="1:15" x14ac:dyDescent="0.25">
      <c r="A33" s="4">
        <v>29</v>
      </c>
      <c r="B33" s="2" t="str">
        <f>HYPERLINK("https://my.zakupki.prom.ua/remote/dispatcher/state_purchase_view/20408576", "UA-2020-10-23-002994-a")</f>
        <v>UA-2020-10-23-002994-a</v>
      </c>
      <c r="C33" s="2" t="s">
        <v>96</v>
      </c>
      <c r="D33" s="2" t="str">
        <f>HYPERLINK("https://my.zakupki.prom.ua/remote/dispatcher/state_contracting_view/6024713", "UA-2020-10-23-002994-a-a1")</f>
        <v>UA-2020-10-23-002994-a-a1</v>
      </c>
      <c r="E33" s="1" t="s">
        <v>109</v>
      </c>
      <c r="F33" s="1" t="s">
        <v>109</v>
      </c>
      <c r="G33" s="1" t="s">
        <v>60</v>
      </c>
      <c r="H33" s="1" t="s">
        <v>84</v>
      </c>
      <c r="I33" s="1" t="s">
        <v>118</v>
      </c>
      <c r="J33" s="1" t="s">
        <v>50</v>
      </c>
      <c r="K33" s="1" t="s">
        <v>59</v>
      </c>
      <c r="L33" s="5">
        <v>3800</v>
      </c>
      <c r="M33" s="6">
        <v>44124</v>
      </c>
      <c r="N33" s="6">
        <v>44196</v>
      </c>
      <c r="O33" s="1" t="s">
        <v>138</v>
      </c>
    </row>
    <row r="34" spans="1:15" x14ac:dyDescent="0.25">
      <c r="A34" s="1" t="s">
        <v>85</v>
      </c>
    </row>
  </sheetData>
  <autoFilter ref="A4:O33"/>
  <hyperlinks>
    <hyperlink ref="A2" r:id="rId1" display="mailto:report.zakupki@prom.ua"/>
    <hyperlink ref="B5" r:id="rId2" display="https://my.zakupki.prom.ua/remote/dispatcher/state_purchase_view/19281572"/>
    <hyperlink ref="D5" r:id="rId3" display="https://my.zakupki.prom.ua/remote/dispatcher/state_contracting_view/5491021"/>
    <hyperlink ref="B6" r:id="rId4" display="https://my.zakupki.prom.ua/remote/dispatcher/state_purchase_view/988976"/>
    <hyperlink ref="D6" r:id="rId5" display="https://my.zakupki.prom.ua/remote/dispatcher/state_contracting_view/240218"/>
    <hyperlink ref="B7" r:id="rId6" display="https://my.zakupki.prom.ua/remote/dispatcher/state_purchase_view/702018"/>
    <hyperlink ref="D7" r:id="rId7" display="https://my.zakupki.prom.ua/remote/dispatcher/state_contracting_view/189591"/>
    <hyperlink ref="B8" r:id="rId8" display="https://my.zakupki.prom.ua/remote/dispatcher/state_purchase_view/13374022"/>
    <hyperlink ref="D8" r:id="rId9" display="https://my.zakupki.prom.ua/remote/dispatcher/state_contracting_view/3351190"/>
    <hyperlink ref="B9" r:id="rId10" display="https://my.zakupki.prom.ua/remote/dispatcher/state_purchase_view/17645892"/>
    <hyperlink ref="D9" r:id="rId11" display="https://my.zakupki.prom.ua/remote/dispatcher/state_contracting_view/4721368"/>
    <hyperlink ref="B10" r:id="rId12" display="https://my.zakupki.prom.ua/remote/dispatcher/state_purchase_view/20702595"/>
    <hyperlink ref="D10" r:id="rId13" display="https://my.zakupki.prom.ua/remote/dispatcher/state_contracting_view/6166221"/>
    <hyperlink ref="B11" r:id="rId14" display="https://my.zakupki.prom.ua/remote/dispatcher/state_purchase_view/23205835"/>
    <hyperlink ref="D11" r:id="rId15" display="https://my.zakupki.prom.ua/remote/dispatcher/state_contracting_view/7312860"/>
    <hyperlink ref="B12" r:id="rId16" display="https://my.zakupki.prom.ua/remote/dispatcher/state_purchase_view/8510746"/>
    <hyperlink ref="D12" r:id="rId17" display="https://my.zakupki.prom.ua/remote/dispatcher/state_contracting_view/2096247"/>
    <hyperlink ref="B13" r:id="rId18" display="https://my.zakupki.prom.ua/remote/dispatcher/state_purchase_view/19859979"/>
    <hyperlink ref="D13" r:id="rId19" display="https://my.zakupki.prom.ua/remote/dispatcher/state_contracting_view/5762697"/>
    <hyperlink ref="B14" r:id="rId20" display="https://my.zakupki.prom.ua/remote/dispatcher/state_purchase_view/3913087"/>
    <hyperlink ref="D14" r:id="rId21" display="https://my.zakupki.prom.ua/remote/dispatcher/state_contracting_view/908354"/>
    <hyperlink ref="B15" r:id="rId22" display="https://my.zakupki.prom.ua/remote/dispatcher/state_purchase_view/4771046"/>
    <hyperlink ref="D15" r:id="rId23" display="https://my.zakupki.prom.ua/remote/dispatcher/state_contracting_view/1145942"/>
    <hyperlink ref="B16" r:id="rId24" display="https://my.zakupki.prom.ua/remote/dispatcher/state_purchase_view/21233954"/>
    <hyperlink ref="D16" r:id="rId25" display="https://my.zakupki.prom.ua/remote/dispatcher/state_contracting_view/6416171"/>
    <hyperlink ref="B17" r:id="rId26" display="https://my.zakupki.prom.ua/remote/dispatcher/state_purchase_view/17822063"/>
    <hyperlink ref="D17" r:id="rId27" display="https://my.zakupki.prom.ua/remote/dispatcher/state_contracting_view/4804001"/>
    <hyperlink ref="B18" r:id="rId28" display="https://my.zakupki.prom.ua/remote/dispatcher/state_purchase_view/21320967"/>
    <hyperlink ref="D18" r:id="rId29" display="https://my.zakupki.prom.ua/remote/dispatcher/state_contracting_view/6456371"/>
    <hyperlink ref="B19" r:id="rId30" display="https://my.zakupki.prom.ua/remote/dispatcher/state_purchase_view/20958941"/>
    <hyperlink ref="D19" r:id="rId31" display="https://my.zakupki.prom.ua/remote/dispatcher/state_contracting_view/6289570"/>
    <hyperlink ref="B20" r:id="rId32" display="https://my.zakupki.prom.ua/remote/dispatcher/state_purchase_view/30659800"/>
    <hyperlink ref="D20" r:id="rId33" display="https://my.zakupki.prom.ua/remote/dispatcher/state_contracting_view/10803497"/>
    <hyperlink ref="B21" r:id="rId34" display="https://my.zakupki.prom.ua/remote/dispatcher/state_purchase_view/17302229"/>
    <hyperlink ref="D21" r:id="rId35" display="https://my.zakupki.prom.ua/remote/dispatcher/state_contracting_view/4561905"/>
    <hyperlink ref="B22" r:id="rId36" display="https://my.zakupki.prom.ua/remote/dispatcher/state_purchase_view/23126597"/>
    <hyperlink ref="D22" r:id="rId37" display="https://my.zakupki.prom.ua/remote/dispatcher/state_contracting_view/7282332"/>
    <hyperlink ref="B23" r:id="rId38" display="https://my.zakupki.prom.ua/remote/dispatcher/state_purchase_view/990058"/>
    <hyperlink ref="D23" r:id="rId39" display="https://my.zakupki.prom.ua/remote/dispatcher/state_contracting_view/263763"/>
    <hyperlink ref="B24" r:id="rId40" display="https://my.zakupki.prom.ua/remote/dispatcher/state_purchase_view/991525"/>
    <hyperlink ref="D24" r:id="rId41" display="https://my.zakupki.prom.ua/remote/dispatcher/state_contracting_view/240619"/>
    <hyperlink ref="B25" r:id="rId42" display="https://my.zakupki.prom.ua/remote/dispatcher/state_purchase_view/19440684"/>
    <hyperlink ref="D25" r:id="rId43" display="https://my.zakupki.prom.ua/remote/dispatcher/state_contracting_view/5565014"/>
    <hyperlink ref="B26" r:id="rId44" display="https://my.zakupki.prom.ua/remote/dispatcher/state_purchase_view/17404399"/>
    <hyperlink ref="D26" r:id="rId45" display="https://my.zakupki.prom.ua/remote/dispatcher/state_contracting_view/4608496"/>
    <hyperlink ref="B27" r:id="rId46" display="https://my.zakupki.prom.ua/remote/dispatcher/state_purchase_view/19438375"/>
    <hyperlink ref="D27" r:id="rId47" display="https://my.zakupki.prom.ua/remote/dispatcher/state_contracting_view/5563822"/>
    <hyperlink ref="B28" r:id="rId48" display="https://my.zakupki.prom.ua/remote/dispatcher/state_purchase_view/752190"/>
    <hyperlink ref="D28" r:id="rId49" display="https://my.zakupki.prom.ua/remote/dispatcher/state_contracting_view/201258"/>
    <hyperlink ref="B29" r:id="rId50" display="https://my.zakupki.prom.ua/remote/dispatcher/state_purchase_view/1013196"/>
    <hyperlink ref="D29" r:id="rId51" display="https://my.zakupki.prom.ua/remote/dispatcher/state_contracting_view/267519"/>
    <hyperlink ref="B30" r:id="rId52" display="https://my.zakupki.prom.ua/remote/dispatcher/state_purchase_view/19859933"/>
    <hyperlink ref="D30" r:id="rId53" display="https://my.zakupki.prom.ua/remote/dispatcher/state_contracting_view/5762385"/>
    <hyperlink ref="B31" r:id="rId54" display="https://my.zakupki.prom.ua/remote/dispatcher/state_purchase_view/17642151"/>
    <hyperlink ref="D31" r:id="rId55" display="https://my.zakupki.prom.ua/remote/dispatcher/state_contracting_view/4721134"/>
    <hyperlink ref="B32" r:id="rId56" display="https://my.zakupki.prom.ua/remote/dispatcher/state_purchase_view/17644174"/>
    <hyperlink ref="D32" r:id="rId57" display="https://my.zakupki.prom.ua/remote/dispatcher/state_contracting_view/4721684"/>
    <hyperlink ref="B33" r:id="rId58" display="https://my.zakupki.prom.ua/remote/dispatcher/state_purchase_view/20408576"/>
    <hyperlink ref="D33" r:id="rId59" display="https://my.zakupki.prom.ua/remote/dispatcher/state_contracting_view/602471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admin</cp:lastModifiedBy>
  <dcterms:created xsi:type="dcterms:W3CDTF">2021-10-29T19:42:17Z</dcterms:created>
  <dcterms:modified xsi:type="dcterms:W3CDTF">2021-10-29T16:52:29Z</dcterms:modified>
  <cp:category/>
</cp:coreProperties>
</file>