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16935" windowHeight="10425"/>
  </bookViews>
  <sheets>
    <sheet name="Sheet" sheetId="1" r:id="rId1"/>
  </sheets>
  <definedNames>
    <definedName name="_xlnm._FilterDatabase" localSheetId="0" hidden="1">Sheet!$A$5:$Q$44</definedName>
  </definedNames>
  <calcPr calcId="124519"/>
  <fileRecoveryPr repairLoad="1"/>
</workbook>
</file>

<file path=xl/calcChain.xml><?xml version="1.0" encoding="utf-8"?>
<calcChain xmlns="http://schemas.openxmlformats.org/spreadsheetml/2006/main">
  <c r="B44" i="1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<sst xmlns="http://schemas.openxmlformats.org/spreadsheetml/2006/main" count="410" uniqueCount="140">
  <si>
    <t>03341305</t>
  </si>
  <si>
    <t>09310000-5 Електрична енергія</t>
  </si>
  <si>
    <t>09320000-8 Пара, гаряча вода та пов’язана продукція</t>
  </si>
  <si>
    <t>19087191</t>
  </si>
  <si>
    <t>2021</t>
  </si>
  <si>
    <t>2022</t>
  </si>
  <si>
    <t>2023</t>
  </si>
  <si>
    <t>22820000-4 Бланки</t>
  </si>
  <si>
    <t>24450000-3 Агрохімічна продукція</t>
  </si>
  <si>
    <t>26372035</t>
  </si>
  <si>
    <t>2676305397</t>
  </si>
  <si>
    <t>2709712202</t>
  </si>
  <si>
    <t>2859813364</t>
  </si>
  <si>
    <t>285981364</t>
  </si>
  <si>
    <t>2908112534</t>
  </si>
  <si>
    <t>30230000-0 Комп’ютерне обладнання</t>
  </si>
  <si>
    <t>3069005993</t>
  </si>
  <si>
    <t>31838306</t>
  </si>
  <si>
    <t>32330000-5 Апаратура для запису та відтворення аудіо- та відеоматеріалу</t>
  </si>
  <si>
    <t>32509925</t>
  </si>
  <si>
    <t>32688148</t>
  </si>
  <si>
    <t>32999141</t>
  </si>
  <si>
    <t>33580257</t>
  </si>
  <si>
    <t>3491713016</t>
  </si>
  <si>
    <t>36216548</t>
  </si>
  <si>
    <t>36640049</t>
  </si>
  <si>
    <t>36865753</t>
  </si>
  <si>
    <t>36962487</t>
  </si>
  <si>
    <t>37310000-4 Музичні інструменти</t>
  </si>
  <si>
    <t>38599401</t>
  </si>
  <si>
    <t>39200703</t>
  </si>
  <si>
    <t>39520000-3 Готові текстильні вироби</t>
  </si>
  <si>
    <t>39830000-9 Продукція для чищення</t>
  </si>
  <si>
    <t>41612783</t>
  </si>
  <si>
    <t>41612830</t>
  </si>
  <si>
    <t>42082379</t>
  </si>
  <si>
    <t>43041710</t>
  </si>
  <si>
    <t>43890029</t>
  </si>
  <si>
    <t>48000000-8 Пакети програмного забезпечення та інформаційні системи</t>
  </si>
  <si>
    <t>48440000-4 Пакети програмного забезпечення для фінансового аналізу та бухгалтерського обліку</t>
  </si>
  <si>
    <t>50410000-2 Послуги з ремонту і технічного обслуговування вимірювальних, випробувальних і контрольних приладів</t>
  </si>
  <si>
    <t>50700000-2 Послуги з ремонту і технічного обслуговування будівельних конструкцій</t>
  </si>
  <si>
    <t>65110000-7 Розподіл води</t>
  </si>
  <si>
    <t>71310000-4 Консультаційні послуги у галузях інженерії та будівництва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</si>
  <si>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</si>
  <si>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</si>
  <si>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</si>
  <si>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</si>
  <si>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75250000-3 Послуги пожежних і рятувальних служб</t>
  </si>
  <si>
    <t>75251110-4 Послуги з протипожежного захисту</t>
  </si>
  <si>
    <t>79711000-1 Послуги з моніторингу сигналів тривоги, що надходять з пристроїв охоронної сигналізації</t>
  </si>
  <si>
    <t>79980000-7 Послуги з передплати друкованих видань</t>
  </si>
  <si>
    <t>90430000-0 Послуги з відведення стічних вод</t>
  </si>
  <si>
    <t>90900000-6 Послуги з прибирання та санітарно-гігієнічні послуги</t>
  </si>
  <si>
    <t>UAH</t>
  </si>
  <si>
    <t>report.zakupki@prom.ua</t>
  </si>
  <si>
    <t>ЄДРПОУ переможця</t>
  </si>
  <si>
    <t>Ідентифікатор закупівлі</t>
  </si>
  <si>
    <t>Адміністрування програмного забезпечення</t>
  </si>
  <si>
    <t>БОГАТИР ДМИТРО ЄВГЕНОВИЧ</t>
  </si>
  <si>
    <t>Валюта</t>
  </si>
  <si>
    <t>Ганчірки для прибирання</t>
  </si>
  <si>
    <t xml:space="preserve">Гітара класична YAMAHA CG102 з чохлом.
</t>
  </si>
  <si>
    <t xml:space="preserve">Гітара класична з чохлом CORT AC70 OP w/bag
</t>
  </si>
  <si>
    <t>ДНІПРОПЕТРОВСЬКА РЕГІОНАЛЬНА ФІЛІЯ ДЕРЖАВНОГО ПІДПРИЄМСТВА "ЦЕНТР ДЕРЖАВНОГО ЗЕМЕЛЬНОГО КАДАСТРУ"</t>
  </si>
  <si>
    <t>Дата публікації закупівлі</t>
  </si>
  <si>
    <t>Дата підписання договору:</t>
  </si>
  <si>
    <t>Договір діє до:</t>
  </si>
  <si>
    <t>Електрична енергія</t>
  </si>
  <si>
    <t>З ПДВ</t>
  </si>
  <si>
    <t>Закупівля без використання електронної системи</t>
  </si>
  <si>
    <t>Заміна сповіщувача пожежного ручного ІПР системи пожежної сигналізації</t>
  </si>
  <si>
    <t>КЕП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</si>
  <si>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</si>
  <si>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</si>
  <si>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КУЛИК ВІТАЛІЙ ВАЛЕРІЙОВИЧ</t>
  </si>
  <si>
    <t>Класифікатор</t>
  </si>
  <si>
    <t>Комплект комп'ютерного обладнання: ноутбук Acer Aspire3 A315-56 (NX.HS5EU.01Z) Black - 2 шт.</t>
  </si>
  <si>
    <t>Комплект комп'ютерного обладнання: програмне забезпечення Microsoft Win Home 10 64 Bit Russian 1 pk DSP OEI DVD + Office Home and Student 2021 All Lng PK Lic Online Central/Eastern Euro Only Dwn (електронний ключ) - 2 шт.</t>
  </si>
  <si>
    <t>Ксилофон MAXTONE 501</t>
  </si>
  <si>
    <t>ЛИТВИНОВ ПАВЛО СЕРГІЙОВИЧ</t>
  </si>
  <si>
    <t>МІСЬКИЙ КОМУНАЛЬНИЙ ЗАКЛАД КУЛЬТУРИ "ДНІПРОВСЬКА ДИТЯЧА МУЗИЧНА ШКОЛА №9"</t>
  </si>
  <si>
    <t>МАКСИМОВ ЄВГЕН АНАТОЛІЙОВИЧ</t>
  </si>
  <si>
    <t>Миючі засоби   ДК 021:2015 - 39830000-9 Продукція для чищення</t>
  </si>
  <si>
    <t>Музичні інструменти (Флейта з кейсом J.MICHAEL FL-380SE(W) в комплекті папір очищувач для духових інструментів YAMAHA CLEANING PAPER – 4 шт. та скрипка STENTOR 1542/A GRADUATE VIOLIN OUTFIT 4/4 – 1 шт.</t>
  </si>
  <si>
    <t>Ні</t>
  </si>
  <si>
    <t>Обслуговування програмного забезпечення (програмний комплекс ІС-Про)</t>
  </si>
  <si>
    <t>Організатор</t>
  </si>
  <si>
    <t>Очікувана вартість закупівлі</t>
  </si>
  <si>
    <t>ПРИВАТНЕ ПІДПРИЄМСТВО "СОЛО"</t>
  </si>
  <si>
    <t>ПРИВАТНЕ ПІДПРИЄМСТВО "ТРК РАЛЕДА-Д"</t>
  </si>
  <si>
    <t>Передплата періодичного видання - газета "Наше Місто"</t>
  </si>
  <si>
    <t>Портативна акустика</t>
  </si>
  <si>
    <t>Послуга з постачання теплової енергії</t>
  </si>
  <si>
    <t>Послуга постійного технічного супроводу комп'ютерної програми "Єдина інформаційна система управління місцевим бюджетом"</t>
  </si>
  <si>
    <t>Послуги з  управління будинком</t>
  </si>
  <si>
    <t>Послуги з з управління багатоквартирним будинком та прибудинковими територіями ВДС-3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</si>
  <si>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</si>
  <si>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Послуги з охорони приміщення</t>
  </si>
  <si>
    <t>Послуги з охорони приміщень</t>
  </si>
  <si>
    <t>Послуги з перезарядки вогнегасників різних типів</t>
  </si>
  <si>
    <t>Послуги з перезарядки вогнегасників різних типів Тополя</t>
  </si>
  <si>
    <t>Послуги з спостерігання за системами протипожежного захисту та оповіщення на об'єкті</t>
  </si>
  <si>
    <t>Послуги з управління багатоквартирним будинком і прибудинковими територіями ВДС</t>
  </si>
  <si>
    <t>Послуги з управління будинком</t>
  </si>
  <si>
    <t>Послуги з централізованого водовідведення</t>
  </si>
  <si>
    <t>Послуги з централізованого водопостачання</t>
  </si>
  <si>
    <t>Послуги зі спостерігання за системами протипожежного захисту та оповіщення на об'єкті</t>
  </si>
  <si>
    <t>Послуги по постачанню пакетів програмного забезпечення</t>
  </si>
  <si>
    <t>Послуги провайдерів</t>
  </si>
  <si>
    <t>Поставка електричної енергії</t>
  </si>
  <si>
    <t>Постачання примірника та пакетів оновлень комп'ютерної програми ""M.E.Doc"</t>
  </si>
  <si>
    <t>Посуги технічного супроводу КП ЄІСУМБ</t>
  </si>
  <si>
    <t>Предмет закупівлі</t>
  </si>
  <si>
    <t xml:space="preserve">Проведення послуг з підготовки матеріалів до інформації щодо суб'єкта та об'єкта земельних відносин на 2021 рік, 
Проведення послуг з виготовлення "Інформації щодо суб'єкта та об'єкта земельних відносин на 2021 рік" </t>
  </si>
  <si>
    <t>РАХМАНОВА НАТАЛІЯ ВАСИЛІВНА</t>
  </si>
  <si>
    <t>Річний план на</t>
  </si>
  <si>
    <t>Список державних закупівель</t>
  </si>
  <si>
    <t>Сума укладеного договору</t>
  </si>
  <si>
    <t>ТОВАРИСТВО З ОБМЕЖЕНОЮ ВІДПОВІДАЛЬНІСТЮ "ВНУТРІШНЬОБУДИНКОВІ СИСТЕМИ"</t>
  </si>
  <si>
    <t>ТОВАРИСТВО З ОБМЕЖЕНОЮ ВІДПОВІДАЛЬНІСТЮ "ВНУТРІШНЬОБУДИНКОВІ СИСТЕМИ-3"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</si>
  <si>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</si>
  <si>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</si>
  <si>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"ДНІПРОСПЕЦНАГЛЯД"</t>
  </si>
  <si>
    <t>ТОВАРИСТВО З ОБМЕЖЕНОЮ ВІДПОВІДАЛЬНІСТЮ "ДНІПРОСПЕЦПОЖМОНТАЖ"</t>
  </si>
  <si>
    <t>ТОВАРИСТВО З ОБМЕЖЕНОЮ ВІДПОВІДАЛЬНІСТЮ "КОМФІ ТРЕЙД"</t>
  </si>
  <si>
    <t>ТОВАРИСТВО З ОБМЕЖЕНОЮ ВІДПОВІДАЛЬНІСТЮ "МЕНДЕЛЄЄВ ЛАБ"</t>
  </si>
  <si>
    <t>ТОВАРИСТВО З ОБМЕЖЕНОЮ ВІДПОВІДАЛЬНІСТЮ "ОХОРОННА АГЕНЦІЯ "КОМПЛЕКС ЗАХИСТ"</t>
  </si>
  <si>
    <t>ТОВАРИСТВО З ОБМЕЖЕНОЮ ВІДПОВІДАЛЬНІСТЮ "СЕРВІС ПРО"</t>
  </si>
  <si>
    <t>ТОВАРИСТВО З ОБМЕЖЕНОЮ ВІДПОВІДАЛЬНІСТЮ "СЛУЖБА ОХОРОНИ "ДЖЕБ"</t>
  </si>
  <si>
    <t>ТОВАРИСТВО З ОБМЕЖЕНОЮ ВІДПОВІДАЛЬНІСТЮ "ФТД-РИТЕЙЛ"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</si>
  <si>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</si>
  <si>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</si>
  <si>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Так</t>
  </si>
  <si>
    <t>Тип процедури</t>
  </si>
  <si>
    <t>Учбова документація</t>
  </si>
  <si>
    <t>Фактичний переможець</t>
  </si>
  <si>
    <t>ХАРЧЕНКО СВІТЛАНА ПЕТРІВНА</t>
  </si>
  <si>
    <t>Якщо ви маєте пропозицію чи побажання щодо покращення цього звіту, напишіть нам, будь ласка:</t>
  </si>
  <si>
    <t>№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</si>
</sst>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40906792" TargetMode="External"/><Relationship Id="rId13" Type="http://schemas.openxmlformats.org/officeDocument/2006/relationships/hyperlink" Target="https://my.zakupki.prom.ua/remote/dispatcher/state_purchase_view/38110489" TargetMode="External"/><Relationship Id="rId18" Type="http://schemas.openxmlformats.org/officeDocument/2006/relationships/hyperlink" Target="https://my.zakupki.prom.ua/remote/dispatcher/state_purchase_view/35934649" TargetMode="External"/><Relationship Id="rId26" Type="http://schemas.openxmlformats.org/officeDocument/2006/relationships/hyperlink" Target="https://my.zakupki.prom.ua/remote/dispatcher/state_purchase_view/34212834" TargetMode="External"/><Relationship Id="rId39" Type="http://schemas.openxmlformats.org/officeDocument/2006/relationships/hyperlink" Target="https://my.zakupki.prom.ua/remote/dispatcher/state_purchase_view/27915310" TargetMode="External"/><Relationship Id="rId3" Type="http://schemas.openxmlformats.org/officeDocument/2006/relationships/hyperlink" Target="https://my.zakupki.prom.ua/remote/dispatcher/state_purchase_view/42031294" TargetMode="External"/><Relationship Id="rId21" Type="http://schemas.openxmlformats.org/officeDocument/2006/relationships/hyperlink" Target="https://my.zakupki.prom.ua/remote/dispatcher/state_purchase_view/34910563" TargetMode="External"/><Relationship Id="rId34" Type="http://schemas.openxmlformats.org/officeDocument/2006/relationships/hyperlink" Target="https://my.zakupki.prom.ua/remote/dispatcher/state_purchase_view/31781149" TargetMode="External"/><Relationship Id="rId7" Type="http://schemas.openxmlformats.org/officeDocument/2006/relationships/hyperlink" Target="https://my.zakupki.prom.ua/remote/dispatcher/state_purchase_view/40911213" TargetMode="External"/><Relationship Id="rId12" Type="http://schemas.openxmlformats.org/officeDocument/2006/relationships/hyperlink" Target="https://my.zakupki.prom.ua/remote/dispatcher/state_purchase_view/39944139" TargetMode="External"/><Relationship Id="rId17" Type="http://schemas.openxmlformats.org/officeDocument/2006/relationships/hyperlink" Target="https://my.zakupki.prom.ua/remote/dispatcher/state_purchase_view/35935456" TargetMode="External"/><Relationship Id="rId25" Type="http://schemas.openxmlformats.org/officeDocument/2006/relationships/hyperlink" Target="https://my.zakupki.prom.ua/remote/dispatcher/state_purchase_view/34740682" TargetMode="External"/><Relationship Id="rId33" Type="http://schemas.openxmlformats.org/officeDocument/2006/relationships/hyperlink" Target="https://my.zakupki.prom.ua/remote/dispatcher/state_purchase_view/32011545" TargetMode="External"/><Relationship Id="rId38" Type="http://schemas.openxmlformats.org/officeDocument/2006/relationships/hyperlink" Target="https://my.zakupki.prom.ua/remote/dispatcher/state_purchase_view/27917070" TargetMode="External"/><Relationship Id="rId2" Type="http://schemas.openxmlformats.org/officeDocument/2006/relationships/hyperlink" Target="https://my.zakupki.prom.ua/remote/dispatcher/state_purchase_view/42413536" TargetMode="External"/><Relationship Id="rId16" Type="http://schemas.openxmlformats.org/officeDocument/2006/relationships/hyperlink" Target="https://my.zakupki.prom.ua/remote/dispatcher/state_purchase_view/35935732" TargetMode="External"/><Relationship Id="rId20" Type="http://schemas.openxmlformats.org/officeDocument/2006/relationships/hyperlink" Target="https://my.zakupki.prom.ua/remote/dispatcher/state_purchase_view/35187872" TargetMode="External"/><Relationship Id="rId29" Type="http://schemas.openxmlformats.org/officeDocument/2006/relationships/hyperlink" Target="https://my.zakupki.prom.ua/remote/dispatcher/state_purchase_view/33075766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40913701" TargetMode="External"/><Relationship Id="rId11" Type="http://schemas.openxmlformats.org/officeDocument/2006/relationships/hyperlink" Target="https://my.zakupki.prom.ua/remote/dispatcher/state_purchase_view/40190463" TargetMode="External"/><Relationship Id="rId24" Type="http://schemas.openxmlformats.org/officeDocument/2006/relationships/hyperlink" Target="https://my.zakupki.prom.ua/remote/dispatcher/state_purchase_view/34742752" TargetMode="External"/><Relationship Id="rId32" Type="http://schemas.openxmlformats.org/officeDocument/2006/relationships/hyperlink" Target="https://my.zakupki.prom.ua/remote/dispatcher/state_purchase_view/32750976" TargetMode="External"/><Relationship Id="rId37" Type="http://schemas.openxmlformats.org/officeDocument/2006/relationships/hyperlink" Target="https://my.zakupki.prom.ua/remote/dispatcher/state_purchase_view/30908860" TargetMode="External"/><Relationship Id="rId40" Type="http://schemas.openxmlformats.org/officeDocument/2006/relationships/hyperlink" Target="https://my.zakupki.prom.ua/remote/dispatcher/state_purchase_view/25682775" TargetMode="External"/><Relationship Id="rId5" Type="http://schemas.openxmlformats.org/officeDocument/2006/relationships/hyperlink" Target="https://my.zakupki.prom.ua/remote/dispatcher/state_purchase_view/41437644" TargetMode="External"/><Relationship Id="rId15" Type="http://schemas.openxmlformats.org/officeDocument/2006/relationships/hyperlink" Target="https://my.zakupki.prom.ua/remote/dispatcher/state_purchase_view/38015527" TargetMode="External"/><Relationship Id="rId23" Type="http://schemas.openxmlformats.org/officeDocument/2006/relationships/hyperlink" Target="https://my.zakupki.prom.ua/remote/dispatcher/state_purchase_view/34900732" TargetMode="External"/><Relationship Id="rId28" Type="http://schemas.openxmlformats.org/officeDocument/2006/relationships/hyperlink" Target="https://my.zakupki.prom.ua/remote/dispatcher/state_purchase_view/33077506" TargetMode="External"/><Relationship Id="rId36" Type="http://schemas.openxmlformats.org/officeDocument/2006/relationships/hyperlink" Target="https://my.zakupki.prom.ua/remote/dispatcher/state_purchase_view/31612304" TargetMode="External"/><Relationship Id="rId10" Type="http://schemas.openxmlformats.org/officeDocument/2006/relationships/hyperlink" Target="https://my.zakupki.prom.ua/remote/dispatcher/state_purchase_view/40190975" TargetMode="External"/><Relationship Id="rId19" Type="http://schemas.openxmlformats.org/officeDocument/2006/relationships/hyperlink" Target="https://my.zakupki.prom.ua/remote/dispatcher/state_purchase_view/35189669" TargetMode="External"/><Relationship Id="rId31" Type="http://schemas.openxmlformats.org/officeDocument/2006/relationships/hyperlink" Target="https://my.zakupki.prom.ua/remote/dispatcher/state_purchase_view/32758033" TargetMode="External"/><Relationship Id="rId4" Type="http://schemas.openxmlformats.org/officeDocument/2006/relationships/hyperlink" Target="https://my.zakupki.prom.ua/remote/dispatcher/state_purchase_view/42031238" TargetMode="External"/><Relationship Id="rId9" Type="http://schemas.openxmlformats.org/officeDocument/2006/relationships/hyperlink" Target="https://my.zakupki.prom.ua/remote/dispatcher/state_purchase_view/40786381" TargetMode="External"/><Relationship Id="rId14" Type="http://schemas.openxmlformats.org/officeDocument/2006/relationships/hyperlink" Target="https://my.zakupki.prom.ua/remote/dispatcher/state_purchase_view/38015699" TargetMode="External"/><Relationship Id="rId22" Type="http://schemas.openxmlformats.org/officeDocument/2006/relationships/hyperlink" Target="https://my.zakupki.prom.ua/remote/dispatcher/state_purchase_view/34905133" TargetMode="External"/><Relationship Id="rId27" Type="http://schemas.openxmlformats.org/officeDocument/2006/relationships/hyperlink" Target="https://my.zakupki.prom.ua/remote/dispatcher/state_purchase_view/33080380" TargetMode="External"/><Relationship Id="rId30" Type="http://schemas.openxmlformats.org/officeDocument/2006/relationships/hyperlink" Target="https://my.zakupki.prom.ua/remote/dispatcher/state_purchase_view/33073847" TargetMode="External"/><Relationship Id="rId35" Type="http://schemas.openxmlformats.org/officeDocument/2006/relationships/hyperlink" Target="https://my.zakupki.prom.ua/remote/dispatcher/state_purchase_view/31622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I1" workbookViewId="0">
      <pane ySplit="5" topLeftCell="A6" activePane="bottomLeft" state="frozen"/>
      <selection pane="bottomLeft" activeCell="Q10" sqref="Q10"/>
    </sheetView>
  </sheetViews>
  <sheetFormatPr defaultColWidth="11.42578125" defaultRowHeight="15"/>
  <cols>
    <col min="1" max="1" width="5"/>
    <col min="2" max="2" width="25"/>
    <col min="3" max="3" width="35"/>
    <col min="4" max="4" width="7.7109375" customWidth="1"/>
    <col min="5" max="5" width="35"/>
    <col min="6" max="6" width="30"/>
    <col min="7" max="7" width="5"/>
    <col min="8" max="8" width="30"/>
    <col min="9" max="9" width="10"/>
    <col min="10" max="10" width="15"/>
    <col min="11" max="12" width="7.5703125" customWidth="1"/>
    <col min="13" max="13" width="20"/>
    <col min="14" max="14" width="11.85546875" customWidth="1"/>
    <col min="15" max="15" width="10.85546875" customWidth="1"/>
    <col min="16" max="16" width="12.85546875" customWidth="1"/>
    <col min="17" max="17" width="16.42578125" customWidth="1"/>
  </cols>
  <sheetData>
    <row r="1" spans="1:17">
      <c r="A1" s="1" t="s">
        <v>138</v>
      </c>
    </row>
    <row r="2" spans="1:17">
      <c r="A2" s="2" t="s">
        <v>55</v>
      </c>
    </row>
    <row r="4" spans="1:17" ht="15.75" thickBot="1">
      <c r="A4" s="1" t="s">
        <v>117</v>
      </c>
    </row>
    <row r="5" spans="1:17" ht="39.75" thickBot="1">
      <c r="A5" s="3" t="s">
        <v>139</v>
      </c>
      <c r="B5" s="3" t="s">
        <v>57</v>
      </c>
      <c r="C5" s="3" t="s">
        <v>113</v>
      </c>
      <c r="D5" s="3" t="s">
        <v>116</v>
      </c>
      <c r="E5" s="3" t="s">
        <v>76</v>
      </c>
      <c r="F5" s="3" t="s">
        <v>134</v>
      </c>
      <c r="G5" s="3" t="s">
        <v>72</v>
      </c>
      <c r="H5" s="3" t="s">
        <v>87</v>
      </c>
      <c r="I5" s="3" t="s">
        <v>65</v>
      </c>
      <c r="J5" s="3" t="s">
        <v>88</v>
      </c>
      <c r="K5" s="3" t="s">
        <v>60</v>
      </c>
      <c r="L5" s="3" t="s">
        <v>69</v>
      </c>
      <c r="M5" s="3" t="s">
        <v>136</v>
      </c>
      <c r="N5" s="3" t="s">
        <v>56</v>
      </c>
      <c r="O5" s="3" t="s">
        <v>118</v>
      </c>
      <c r="P5" s="3" t="s">
        <v>66</v>
      </c>
      <c r="Q5" s="3" t="s">
        <v>67</v>
      </c>
    </row>
    <row r="6" spans="1:17">
      <c r="A6" s="4">
        <v>1</v>
      </c>
      <c r="B6" s="2" t="str">
        <f>HYPERLINK("https://my.zakupki.prom.ua/remote/dispatcher/state_purchase_view/42413536", "UA-2023-05-05-012847-a")</f>
        <v>UA-2023-05-05-012847-a</v>
      </c>
      <c r="C6" s="1" t="s">
        <v>108</v>
      </c>
      <c r="D6" s="1" t="s">
        <v>6</v>
      </c>
      <c r="E6" s="1" t="s">
        <v>39</v>
      </c>
      <c r="F6" s="1" t="s">
        <v>70</v>
      </c>
      <c r="G6" s="1" t="s">
        <v>133</v>
      </c>
      <c r="H6" s="1" t="s">
        <v>81</v>
      </c>
      <c r="I6" s="5">
        <v>45051</v>
      </c>
      <c r="J6" s="6">
        <v>16700</v>
      </c>
      <c r="K6" s="1" t="s">
        <v>54</v>
      </c>
      <c r="L6" s="1" t="s">
        <v>85</v>
      </c>
      <c r="M6" s="1" t="s">
        <v>82</v>
      </c>
      <c r="N6" s="1" t="s">
        <v>10</v>
      </c>
      <c r="O6" s="6">
        <v>16700</v>
      </c>
      <c r="P6" s="5">
        <v>45047</v>
      </c>
      <c r="Q6" s="7">
        <v>45291</v>
      </c>
    </row>
    <row r="7" spans="1:17">
      <c r="A7" s="4">
        <v>2</v>
      </c>
      <c r="B7" s="2" t="str">
        <f>HYPERLINK("https://my.zakupki.prom.ua/remote/dispatcher/state_purchase_view/42031294", "UA-2023-04-17-007499-a")</f>
        <v>UA-2023-04-17-007499-a</v>
      </c>
      <c r="C7" s="1" t="s">
        <v>103</v>
      </c>
      <c r="D7" s="1" t="s">
        <v>6</v>
      </c>
      <c r="E7" s="1" t="s">
        <v>41</v>
      </c>
      <c r="F7" s="1" t="s">
        <v>70</v>
      </c>
      <c r="G7" s="1" t="s">
        <v>133</v>
      </c>
      <c r="H7" s="1" t="s">
        <v>81</v>
      </c>
      <c r="I7" s="5">
        <v>45033</v>
      </c>
      <c r="J7" s="6">
        <v>4165.2</v>
      </c>
      <c r="K7" s="1" t="s">
        <v>54</v>
      </c>
      <c r="L7" s="1" t="s">
        <v>85</v>
      </c>
      <c r="M7" s="1" t="s">
        <v>119</v>
      </c>
      <c r="N7" s="1" t="s">
        <v>29</v>
      </c>
      <c r="O7" s="6">
        <v>4165.2</v>
      </c>
      <c r="P7" s="5">
        <v>45027</v>
      </c>
      <c r="Q7" s="7">
        <v>45291</v>
      </c>
    </row>
    <row r="8" spans="1:17">
      <c r="A8" s="4">
        <v>3</v>
      </c>
      <c r="B8" s="2" t="str">
        <f>HYPERLINK("https://my.zakupki.prom.ua/remote/dispatcher/state_purchase_view/42031238", "UA-2023-04-17-007466-a")</f>
        <v>UA-2023-04-17-007466-a</v>
      </c>
      <c r="C8" s="1" t="s">
        <v>96</v>
      </c>
      <c r="D8" s="1" t="s">
        <v>6</v>
      </c>
      <c r="E8" s="1" t="s">
        <v>41</v>
      </c>
      <c r="F8" s="1" t="s">
        <v>70</v>
      </c>
      <c r="G8" s="1" t="s">
        <v>133</v>
      </c>
      <c r="H8" s="1" t="s">
        <v>81</v>
      </c>
      <c r="I8" s="5">
        <v>45033</v>
      </c>
      <c r="J8" s="6">
        <v>29939.16</v>
      </c>
      <c r="K8" s="1" t="s">
        <v>54</v>
      </c>
      <c r="L8" s="1" t="s">
        <v>85</v>
      </c>
      <c r="M8" s="1" t="s">
        <v>120</v>
      </c>
      <c r="N8" s="1" t="s">
        <v>36</v>
      </c>
      <c r="O8" s="6">
        <v>29939.16</v>
      </c>
      <c r="P8" s="5">
        <v>45027</v>
      </c>
      <c r="Q8" s="7">
        <v>45291</v>
      </c>
    </row>
    <row r="9" spans="1:17">
      <c r="A9" s="4">
        <v>4</v>
      </c>
      <c r="B9" s="2" t="str">
        <f>HYPERLINK("https://my.zakupki.prom.ua/remote/dispatcher/state_purchase_view/41437644", "UA-2023-03-15-011480-a")</f>
        <v>UA-2023-03-15-011480-a</v>
      </c>
      <c r="C9" s="1" t="s">
        <v>58</v>
      </c>
      <c r="D9" s="1" t="s">
        <v>6</v>
      </c>
      <c r="E9" s="1" t="s">
        <v>45</v>
      </c>
      <c r="F9" s="1" t="s">
        <v>70</v>
      </c>
      <c r="G9" s="1" t="s">
        <v>133</v>
      </c>
      <c r="H9" s="1" t="s">
        <v>81</v>
      </c>
      <c r="I9" s="5">
        <v>45000</v>
      </c>
      <c r="J9" s="6">
        <v>1450</v>
      </c>
      <c r="K9" s="1" t="s">
        <v>54</v>
      </c>
      <c r="L9" s="1" t="s">
        <v>85</v>
      </c>
      <c r="M9" s="1" t="s">
        <v>137</v>
      </c>
      <c r="N9" s="1" t="s">
        <v>11</v>
      </c>
      <c r="O9" s="6">
        <v>1450</v>
      </c>
      <c r="P9" s="5">
        <v>44987</v>
      </c>
      <c r="Q9" s="7">
        <v>45291</v>
      </c>
    </row>
    <row r="10" spans="1:17">
      <c r="A10" s="4">
        <v>5</v>
      </c>
      <c r="B10" s="2" t="str">
        <f>HYPERLINK("https://my.zakupki.prom.ua/remote/dispatcher/state_purchase_view/40913701", "UA-2023-02-16-013111-a")</f>
        <v>UA-2023-02-16-013111-a</v>
      </c>
      <c r="C10" s="1" t="s">
        <v>105</v>
      </c>
      <c r="D10" s="1" t="s">
        <v>6</v>
      </c>
      <c r="E10" s="1" t="s">
        <v>52</v>
      </c>
      <c r="F10" s="1" t="s">
        <v>70</v>
      </c>
      <c r="G10" s="1" t="s">
        <v>85</v>
      </c>
      <c r="H10" s="1" t="s">
        <v>81</v>
      </c>
      <c r="I10" s="5">
        <v>44973</v>
      </c>
      <c r="J10" s="6">
        <v>2235.84</v>
      </c>
      <c r="K10" s="1" t="s">
        <v>54</v>
      </c>
      <c r="L10" s="1" t="s">
        <v>133</v>
      </c>
      <c r="M10" s="1" t="s">
        <v>73</v>
      </c>
      <c r="N10" s="1" t="s">
        <v>0</v>
      </c>
      <c r="O10" s="6">
        <v>2235.84</v>
      </c>
      <c r="P10" s="5">
        <v>44953</v>
      </c>
      <c r="Q10" s="7">
        <v>45291</v>
      </c>
    </row>
    <row r="11" spans="1:17">
      <c r="A11" s="4">
        <v>6</v>
      </c>
      <c r="B11" s="2" t="str">
        <f>HYPERLINK("https://my.zakupki.prom.ua/remote/dispatcher/state_purchase_view/40911213", "UA-2023-02-16-011887-a")</f>
        <v>UA-2023-02-16-011887-a</v>
      </c>
      <c r="C11" s="1" t="s">
        <v>106</v>
      </c>
      <c r="D11" s="1" t="s">
        <v>6</v>
      </c>
      <c r="E11" s="1" t="s">
        <v>42</v>
      </c>
      <c r="F11" s="1" t="s">
        <v>70</v>
      </c>
      <c r="G11" s="1" t="s">
        <v>133</v>
      </c>
      <c r="H11" s="1" t="s">
        <v>81</v>
      </c>
      <c r="I11" s="5">
        <v>44973</v>
      </c>
      <c r="J11" s="6">
        <v>2940.16</v>
      </c>
      <c r="K11" s="1" t="s">
        <v>54</v>
      </c>
      <c r="L11" s="1" t="s">
        <v>133</v>
      </c>
      <c r="M11" s="1" t="s">
        <v>73</v>
      </c>
      <c r="N11" s="1" t="s">
        <v>0</v>
      </c>
      <c r="O11" s="6">
        <v>2940.16</v>
      </c>
      <c r="P11" s="5">
        <v>44953</v>
      </c>
      <c r="Q11" s="7">
        <v>45291</v>
      </c>
    </row>
    <row r="12" spans="1:17">
      <c r="A12" s="4">
        <v>7</v>
      </c>
      <c r="B12" s="2" t="str">
        <f>HYPERLINK("https://my.zakupki.prom.ua/remote/dispatcher/state_purchase_view/40906792", "UA-2023-02-16-009669-a")</f>
        <v>UA-2023-02-16-009669-a</v>
      </c>
      <c r="C12" s="1" t="s">
        <v>112</v>
      </c>
      <c r="D12" s="1" t="s">
        <v>6</v>
      </c>
      <c r="E12" s="1" t="s">
        <v>44</v>
      </c>
      <c r="F12" s="1" t="s">
        <v>70</v>
      </c>
      <c r="G12" s="1" t="s">
        <v>133</v>
      </c>
      <c r="H12" s="1" t="s">
        <v>81</v>
      </c>
      <c r="I12" s="5">
        <v>44973</v>
      </c>
      <c r="J12" s="6">
        <v>5760</v>
      </c>
      <c r="K12" s="1" t="s">
        <v>54</v>
      </c>
      <c r="L12" s="1" t="s">
        <v>85</v>
      </c>
      <c r="M12" s="1" t="s">
        <v>131</v>
      </c>
      <c r="N12" s="1" t="s">
        <v>24</v>
      </c>
      <c r="O12" s="6">
        <v>5760</v>
      </c>
      <c r="P12" s="5">
        <v>44960</v>
      </c>
      <c r="Q12" s="7">
        <v>45291</v>
      </c>
    </row>
    <row r="13" spans="1:17">
      <c r="A13" s="4">
        <v>8</v>
      </c>
      <c r="B13" s="2" t="str">
        <f>HYPERLINK("https://my.zakupki.prom.ua/remote/dispatcher/state_purchase_view/40786381", "UA-2023-02-10-013392-a")</f>
        <v>UA-2023-02-10-013392-a</v>
      </c>
      <c r="C13" s="1" t="s">
        <v>110</v>
      </c>
      <c r="D13" s="1" t="s">
        <v>6</v>
      </c>
      <c r="E13" s="1" t="s">
        <v>1</v>
      </c>
      <c r="F13" s="1" t="s">
        <v>70</v>
      </c>
      <c r="G13" s="1" t="s">
        <v>133</v>
      </c>
      <c r="H13" s="1" t="s">
        <v>81</v>
      </c>
      <c r="I13" s="5">
        <v>44967</v>
      </c>
      <c r="J13" s="6">
        <v>7562.29</v>
      </c>
      <c r="K13" s="1" t="s">
        <v>54</v>
      </c>
      <c r="L13" s="1" t="s">
        <v>133</v>
      </c>
      <c r="M13" s="1" t="s">
        <v>122</v>
      </c>
      <c r="N13" s="1" t="s">
        <v>35</v>
      </c>
      <c r="O13" s="6">
        <v>7562.29</v>
      </c>
      <c r="P13" s="5">
        <v>44958</v>
      </c>
      <c r="Q13" s="7">
        <v>45291</v>
      </c>
    </row>
    <row r="14" spans="1:17">
      <c r="A14" s="4">
        <v>10</v>
      </c>
      <c r="B14" s="2" t="str">
        <f>HYPERLINK("https://my.zakupki.prom.ua/remote/dispatcher/state_purchase_view/40190975", "UA-2023-01-19-014985-a")</f>
        <v>UA-2023-01-19-014985-a</v>
      </c>
      <c r="C14" s="1" t="s">
        <v>107</v>
      </c>
      <c r="D14" s="1" t="s">
        <v>6</v>
      </c>
      <c r="E14" s="1" t="s">
        <v>49</v>
      </c>
      <c r="F14" s="1" t="s">
        <v>70</v>
      </c>
      <c r="G14" s="1" t="s">
        <v>133</v>
      </c>
      <c r="H14" s="1" t="s">
        <v>81</v>
      </c>
      <c r="I14" s="5">
        <v>44945</v>
      </c>
      <c r="J14" s="6">
        <v>15600</v>
      </c>
      <c r="K14" s="1" t="s">
        <v>54</v>
      </c>
      <c r="L14" s="1" t="s">
        <v>85</v>
      </c>
      <c r="M14" s="1" t="s">
        <v>127</v>
      </c>
      <c r="N14" s="1" t="s">
        <v>34</v>
      </c>
      <c r="O14" s="6">
        <v>15600</v>
      </c>
      <c r="P14" s="5">
        <v>44937</v>
      </c>
      <c r="Q14" s="7">
        <v>45291</v>
      </c>
    </row>
    <row r="15" spans="1:17">
      <c r="A15" s="4">
        <v>11</v>
      </c>
      <c r="B15" s="2" t="str">
        <f>HYPERLINK("https://my.zakupki.prom.ua/remote/dispatcher/state_purchase_view/40190463", "UA-2023-01-19-014754-a")</f>
        <v>UA-2023-01-19-014754-a</v>
      </c>
      <c r="C15" s="1" t="s">
        <v>98</v>
      </c>
      <c r="D15" s="1" t="s">
        <v>6</v>
      </c>
      <c r="E15" s="1" t="s">
        <v>50</v>
      </c>
      <c r="F15" s="1" t="s">
        <v>70</v>
      </c>
      <c r="G15" s="1" t="s">
        <v>133</v>
      </c>
      <c r="H15" s="1" t="s">
        <v>81</v>
      </c>
      <c r="I15" s="5">
        <v>44945</v>
      </c>
      <c r="J15" s="6">
        <v>22800</v>
      </c>
      <c r="K15" s="1" t="s">
        <v>54</v>
      </c>
      <c r="L15" s="1" t="s">
        <v>85</v>
      </c>
      <c r="M15" s="1" t="s">
        <v>129</v>
      </c>
      <c r="N15" s="1" t="s">
        <v>33</v>
      </c>
      <c r="O15" s="6">
        <v>22800</v>
      </c>
      <c r="P15" s="5">
        <v>44937</v>
      </c>
      <c r="Q15" s="7">
        <v>45291</v>
      </c>
    </row>
    <row r="16" spans="1:17">
      <c r="A16" s="4">
        <v>12</v>
      </c>
      <c r="B16" s="2" t="str">
        <f>HYPERLINK("https://my.zakupki.prom.ua/remote/dispatcher/state_purchase_view/39944139", "UA-2023-01-05-005104-a")</f>
        <v>UA-2023-01-05-005104-a</v>
      </c>
      <c r="C16" s="1" t="s">
        <v>93</v>
      </c>
      <c r="D16" s="1" t="s">
        <v>5</v>
      </c>
      <c r="E16" s="1" t="s">
        <v>2</v>
      </c>
      <c r="F16" s="1" t="s">
        <v>70</v>
      </c>
      <c r="G16" s="1" t="s">
        <v>133</v>
      </c>
      <c r="H16" s="1" t="s">
        <v>81</v>
      </c>
      <c r="I16" s="5">
        <v>44931</v>
      </c>
      <c r="J16" s="6">
        <v>13193</v>
      </c>
      <c r="K16" s="1" t="s">
        <v>54</v>
      </c>
      <c r="L16" s="1" t="s">
        <v>133</v>
      </c>
      <c r="M16" s="1" t="s">
        <v>74</v>
      </c>
      <c r="N16" s="1" t="s">
        <v>20</v>
      </c>
      <c r="O16" s="6">
        <v>13193</v>
      </c>
      <c r="P16" s="5">
        <v>44918</v>
      </c>
      <c r="Q16" s="7">
        <v>44926</v>
      </c>
    </row>
    <row r="17" spans="1:17">
      <c r="A17" s="4">
        <v>13</v>
      </c>
      <c r="B17" s="2" t="str">
        <f>HYPERLINK("https://my.zakupki.prom.ua/remote/dispatcher/state_purchase_view/38110489", "UA-2022-10-21-011515-a")</f>
        <v>UA-2022-10-21-011515-a</v>
      </c>
      <c r="C17" s="1" t="s">
        <v>86</v>
      </c>
      <c r="D17" s="1" t="s">
        <v>5</v>
      </c>
      <c r="E17" s="1" t="s">
        <v>39</v>
      </c>
      <c r="F17" s="1" t="s">
        <v>70</v>
      </c>
      <c r="G17" s="1" t="s">
        <v>133</v>
      </c>
      <c r="H17" s="1" t="s">
        <v>81</v>
      </c>
      <c r="I17" s="5">
        <v>44855</v>
      </c>
      <c r="J17" s="6">
        <v>14400</v>
      </c>
      <c r="K17" s="1" t="s">
        <v>54</v>
      </c>
      <c r="L17" s="1" t="s">
        <v>85</v>
      </c>
      <c r="M17" s="1" t="s">
        <v>82</v>
      </c>
      <c r="N17" s="1" t="s">
        <v>10</v>
      </c>
      <c r="O17" s="6">
        <v>14400</v>
      </c>
      <c r="P17" s="5">
        <v>44855</v>
      </c>
      <c r="Q17" s="7">
        <v>44926</v>
      </c>
    </row>
    <row r="18" spans="1:17">
      <c r="A18" s="4">
        <v>14</v>
      </c>
      <c r="B18" s="2" t="str">
        <f>HYPERLINK("https://my.zakupki.prom.ua/remote/dispatcher/state_purchase_view/38015699", "UA-2022-10-17-011085-a")</f>
        <v>UA-2022-10-17-011085-a</v>
      </c>
      <c r="C18" s="1" t="s">
        <v>100</v>
      </c>
      <c r="D18" s="1" t="s">
        <v>5</v>
      </c>
      <c r="E18" s="1" t="s">
        <v>40</v>
      </c>
      <c r="F18" s="1" t="s">
        <v>70</v>
      </c>
      <c r="G18" s="1" t="s">
        <v>133</v>
      </c>
      <c r="H18" s="1" t="s">
        <v>81</v>
      </c>
      <c r="I18" s="5">
        <v>44851</v>
      </c>
      <c r="J18" s="6">
        <v>759</v>
      </c>
      <c r="K18" s="1" t="s">
        <v>54</v>
      </c>
      <c r="L18" s="1" t="s">
        <v>133</v>
      </c>
      <c r="M18" s="1" t="s">
        <v>124</v>
      </c>
      <c r="N18" s="1" t="s">
        <v>25</v>
      </c>
      <c r="O18" s="6">
        <v>759</v>
      </c>
      <c r="P18" s="5">
        <v>44851</v>
      </c>
      <c r="Q18" s="7">
        <v>44883</v>
      </c>
    </row>
    <row r="19" spans="1:17">
      <c r="A19" s="4">
        <v>15</v>
      </c>
      <c r="B19" s="2" t="str">
        <f>HYPERLINK("https://my.zakupki.prom.ua/remote/dispatcher/state_purchase_view/38015527", "UA-2022-10-17-010971-a")</f>
        <v>UA-2022-10-17-010971-a</v>
      </c>
      <c r="C19" s="1" t="s">
        <v>101</v>
      </c>
      <c r="D19" s="1" t="s">
        <v>5</v>
      </c>
      <c r="E19" s="1" t="s">
        <v>40</v>
      </c>
      <c r="F19" s="1" t="s">
        <v>70</v>
      </c>
      <c r="G19" s="1" t="s">
        <v>133</v>
      </c>
      <c r="H19" s="1" t="s">
        <v>81</v>
      </c>
      <c r="I19" s="5">
        <v>44851</v>
      </c>
      <c r="J19" s="6">
        <v>292</v>
      </c>
      <c r="K19" s="1" t="s">
        <v>54</v>
      </c>
      <c r="L19" s="1" t="s">
        <v>133</v>
      </c>
      <c r="M19" s="1" t="s">
        <v>124</v>
      </c>
      <c r="N19" s="1" t="s">
        <v>25</v>
      </c>
      <c r="O19" s="6">
        <v>292</v>
      </c>
      <c r="P19" s="5">
        <v>44851</v>
      </c>
      <c r="Q19" s="7">
        <v>44883</v>
      </c>
    </row>
    <row r="20" spans="1:17">
      <c r="A20" s="4">
        <v>16</v>
      </c>
      <c r="B20" s="2" t="str">
        <f>HYPERLINK("https://my.zakupki.prom.ua/remote/dispatcher/state_purchase_view/35935732", "UA-2022-04-15-001770-b")</f>
        <v>UA-2022-04-15-001770-b</v>
      </c>
      <c r="C20" s="1" t="s">
        <v>104</v>
      </c>
      <c r="D20" s="1" t="s">
        <v>5</v>
      </c>
      <c r="E20" s="1" t="s">
        <v>53</v>
      </c>
      <c r="F20" s="1" t="s">
        <v>70</v>
      </c>
      <c r="G20" s="1" t="s">
        <v>133</v>
      </c>
      <c r="H20" s="1" t="s">
        <v>81</v>
      </c>
      <c r="I20" s="5">
        <v>44666</v>
      </c>
      <c r="J20" s="6">
        <v>4165.2</v>
      </c>
      <c r="K20" s="1" t="s">
        <v>54</v>
      </c>
      <c r="L20" s="1" t="s">
        <v>85</v>
      </c>
      <c r="M20" s="1" t="s">
        <v>119</v>
      </c>
      <c r="N20" s="1" t="s">
        <v>29</v>
      </c>
      <c r="O20" s="6">
        <v>4165.2</v>
      </c>
      <c r="P20" s="5">
        <v>44608</v>
      </c>
      <c r="Q20" s="7">
        <v>44926</v>
      </c>
    </row>
    <row r="21" spans="1:17">
      <c r="A21" s="4">
        <v>17</v>
      </c>
      <c r="B21" s="2" t="str">
        <f>HYPERLINK("https://my.zakupki.prom.ua/remote/dispatcher/state_purchase_view/35935456", "UA-2022-04-15-001676-b")</f>
        <v>UA-2022-04-15-001676-b</v>
      </c>
      <c r="C21" s="1" t="s">
        <v>95</v>
      </c>
      <c r="D21" s="1" t="s">
        <v>5</v>
      </c>
      <c r="E21" s="1" t="s">
        <v>53</v>
      </c>
      <c r="F21" s="1" t="s">
        <v>70</v>
      </c>
      <c r="G21" s="1" t="s">
        <v>133</v>
      </c>
      <c r="H21" s="1" t="s">
        <v>81</v>
      </c>
      <c r="I21" s="5">
        <v>44666</v>
      </c>
      <c r="J21" s="6">
        <v>29939.16</v>
      </c>
      <c r="K21" s="1" t="s">
        <v>54</v>
      </c>
      <c r="L21" s="1" t="s">
        <v>85</v>
      </c>
      <c r="M21" s="1" t="s">
        <v>120</v>
      </c>
      <c r="N21" s="1" t="s">
        <v>36</v>
      </c>
      <c r="O21" s="6">
        <v>29939.16</v>
      </c>
      <c r="P21" s="5">
        <v>44608</v>
      </c>
      <c r="Q21" s="7">
        <v>44926</v>
      </c>
    </row>
    <row r="22" spans="1:17">
      <c r="A22" s="4">
        <v>18</v>
      </c>
      <c r="B22" s="2" t="str">
        <f>HYPERLINK("https://my.zakupki.prom.ua/remote/dispatcher/state_purchase_view/35934649", "UA-2022-04-15-001454-b")</f>
        <v>UA-2022-04-15-001454-b</v>
      </c>
      <c r="C22" s="1" t="s">
        <v>109</v>
      </c>
      <c r="D22" s="1" t="s">
        <v>5</v>
      </c>
      <c r="E22" s="1" t="s">
        <v>47</v>
      </c>
      <c r="F22" s="1" t="s">
        <v>70</v>
      </c>
      <c r="G22" s="1" t="s">
        <v>133</v>
      </c>
      <c r="H22" s="1" t="s">
        <v>81</v>
      </c>
      <c r="I22" s="5">
        <v>44666</v>
      </c>
      <c r="J22" s="6">
        <v>2640</v>
      </c>
      <c r="K22" s="1" t="s">
        <v>54</v>
      </c>
      <c r="L22" s="1" t="s">
        <v>85</v>
      </c>
      <c r="M22" s="1" t="s">
        <v>90</v>
      </c>
      <c r="N22" s="1" t="s">
        <v>19</v>
      </c>
      <c r="O22" s="6">
        <v>2640</v>
      </c>
      <c r="P22" s="5">
        <v>44609</v>
      </c>
      <c r="Q22" s="7">
        <v>44926</v>
      </c>
    </row>
    <row r="23" spans="1:17">
      <c r="A23" s="4">
        <v>19</v>
      </c>
      <c r="B23" s="2" t="str">
        <f>HYPERLINK("https://my.zakupki.prom.ua/remote/dispatcher/state_purchase_view/35189669", "UA-2022-02-15-006663-b")</f>
        <v>UA-2022-02-15-006663-b</v>
      </c>
      <c r="C23" s="1" t="s">
        <v>102</v>
      </c>
      <c r="D23" s="1" t="s">
        <v>5</v>
      </c>
      <c r="E23" s="1" t="s">
        <v>49</v>
      </c>
      <c r="F23" s="1" t="s">
        <v>70</v>
      </c>
      <c r="G23" s="1" t="s">
        <v>133</v>
      </c>
      <c r="H23" s="1" t="s">
        <v>81</v>
      </c>
      <c r="I23" s="5">
        <v>44607</v>
      </c>
      <c r="J23" s="6">
        <v>3360</v>
      </c>
      <c r="K23" s="1" t="s">
        <v>54</v>
      </c>
      <c r="L23" s="1" t="s">
        <v>85</v>
      </c>
      <c r="M23" s="1" t="s">
        <v>127</v>
      </c>
      <c r="N23" s="1" t="s">
        <v>34</v>
      </c>
      <c r="O23" s="6">
        <v>3360</v>
      </c>
      <c r="P23" s="5">
        <v>44600</v>
      </c>
      <c r="Q23" s="7">
        <v>44926</v>
      </c>
    </row>
    <row r="24" spans="1:17">
      <c r="A24" s="4">
        <v>20</v>
      </c>
      <c r="B24" s="2" t="str">
        <f>HYPERLINK("https://my.zakupki.prom.ua/remote/dispatcher/state_purchase_view/35187872", "UA-2022-02-15-006167-b")</f>
        <v>UA-2022-02-15-006167-b</v>
      </c>
      <c r="C24" s="1" t="s">
        <v>99</v>
      </c>
      <c r="D24" s="1" t="s">
        <v>5</v>
      </c>
      <c r="E24" s="1" t="s">
        <v>50</v>
      </c>
      <c r="F24" s="1" t="s">
        <v>70</v>
      </c>
      <c r="G24" s="1" t="s">
        <v>133</v>
      </c>
      <c r="H24" s="1" t="s">
        <v>81</v>
      </c>
      <c r="I24" s="5">
        <v>44607</v>
      </c>
      <c r="J24" s="6">
        <v>20400</v>
      </c>
      <c r="K24" s="1" t="s">
        <v>54</v>
      </c>
      <c r="L24" s="1" t="s">
        <v>85</v>
      </c>
      <c r="M24" s="1" t="s">
        <v>129</v>
      </c>
      <c r="N24" s="1" t="s">
        <v>33</v>
      </c>
      <c r="O24" s="6">
        <v>20400</v>
      </c>
      <c r="P24" s="5">
        <v>44603</v>
      </c>
      <c r="Q24" s="7">
        <v>44926</v>
      </c>
    </row>
    <row r="25" spans="1:17">
      <c r="A25" s="4">
        <v>21</v>
      </c>
      <c r="B25" s="2" t="str">
        <f>HYPERLINK("https://my.zakupki.prom.ua/remote/dispatcher/state_purchase_view/34910563", "UA-2022-02-07-012965-b")</f>
        <v>UA-2022-02-07-012965-b</v>
      </c>
      <c r="C25" s="1" t="s">
        <v>111</v>
      </c>
      <c r="D25" s="1" t="s">
        <v>5</v>
      </c>
      <c r="E25" s="1" t="s">
        <v>38</v>
      </c>
      <c r="F25" s="1" t="s">
        <v>70</v>
      </c>
      <c r="G25" s="1" t="s">
        <v>133</v>
      </c>
      <c r="H25" s="1" t="s">
        <v>81</v>
      </c>
      <c r="I25" s="5">
        <v>44599</v>
      </c>
      <c r="J25" s="6">
        <v>1200</v>
      </c>
      <c r="K25" s="1" t="s">
        <v>54</v>
      </c>
      <c r="L25" s="1" t="s">
        <v>85</v>
      </c>
      <c r="M25" s="1" t="s">
        <v>80</v>
      </c>
      <c r="N25" s="1" t="s">
        <v>23</v>
      </c>
      <c r="O25" s="6">
        <v>1200</v>
      </c>
      <c r="P25" s="5">
        <v>44594</v>
      </c>
      <c r="Q25" s="7">
        <v>44926</v>
      </c>
    </row>
    <row r="26" spans="1:17">
      <c r="A26" s="4">
        <v>22</v>
      </c>
      <c r="B26" s="2" t="str">
        <f>HYPERLINK("https://my.zakupki.prom.ua/remote/dispatcher/state_purchase_view/34905133", "UA-2022-02-07-011176-b")</f>
        <v>UA-2022-02-07-011176-b</v>
      </c>
      <c r="C26" s="1" t="s">
        <v>94</v>
      </c>
      <c r="D26" s="1" t="s">
        <v>5</v>
      </c>
      <c r="E26" s="1" t="s">
        <v>44</v>
      </c>
      <c r="F26" s="1" t="s">
        <v>70</v>
      </c>
      <c r="G26" s="1" t="s">
        <v>133</v>
      </c>
      <c r="H26" s="1" t="s">
        <v>81</v>
      </c>
      <c r="I26" s="5">
        <v>44599</v>
      </c>
      <c r="J26" s="6">
        <v>5760</v>
      </c>
      <c r="K26" s="1" t="s">
        <v>54</v>
      </c>
      <c r="L26" s="1" t="s">
        <v>85</v>
      </c>
      <c r="M26" s="1" t="s">
        <v>131</v>
      </c>
      <c r="N26" s="1" t="s">
        <v>24</v>
      </c>
      <c r="O26" s="6">
        <v>5760</v>
      </c>
      <c r="P26" s="5">
        <v>44596</v>
      </c>
      <c r="Q26" s="7">
        <v>44926</v>
      </c>
    </row>
    <row r="27" spans="1:17">
      <c r="A27" s="4">
        <v>23</v>
      </c>
      <c r="B27" s="2" t="str">
        <f>HYPERLINK("https://my.zakupki.prom.ua/remote/dispatcher/state_purchase_view/34900732", "UA-2022-02-07-009661-b")</f>
        <v>UA-2022-02-07-009661-b</v>
      </c>
      <c r="C27" s="1" t="s">
        <v>97</v>
      </c>
      <c r="D27" s="1" t="s">
        <v>5</v>
      </c>
      <c r="E27" s="1" t="s">
        <v>46</v>
      </c>
      <c r="F27" s="1" t="s">
        <v>70</v>
      </c>
      <c r="G27" s="1" t="s">
        <v>133</v>
      </c>
      <c r="H27" s="1" t="s">
        <v>81</v>
      </c>
      <c r="I27" s="5">
        <v>44599</v>
      </c>
      <c r="J27" s="6">
        <v>993</v>
      </c>
      <c r="K27" s="1" t="s">
        <v>54</v>
      </c>
      <c r="L27" s="1" t="s">
        <v>133</v>
      </c>
      <c r="M27" s="1" t="s">
        <v>132</v>
      </c>
      <c r="N27" s="1" t="s">
        <v>26</v>
      </c>
      <c r="O27" s="6">
        <v>993</v>
      </c>
      <c r="P27" s="5">
        <v>44595</v>
      </c>
      <c r="Q27" s="7">
        <v>44926</v>
      </c>
    </row>
    <row r="28" spans="1:17">
      <c r="A28" s="4">
        <v>24</v>
      </c>
      <c r="B28" s="2" t="str">
        <f>HYPERLINK("https://my.zakupki.prom.ua/remote/dispatcher/state_purchase_view/34742752", "UA-2022-02-02-006789-b")</f>
        <v>UA-2022-02-02-006789-b</v>
      </c>
      <c r="C28" s="1" t="s">
        <v>105</v>
      </c>
      <c r="D28" s="1" t="s">
        <v>5</v>
      </c>
      <c r="E28" s="1" t="s">
        <v>52</v>
      </c>
      <c r="F28" s="1" t="s">
        <v>70</v>
      </c>
      <c r="G28" s="1" t="s">
        <v>133</v>
      </c>
      <c r="H28" s="1" t="s">
        <v>81</v>
      </c>
      <c r="I28" s="5">
        <v>44594</v>
      </c>
      <c r="J28" s="6">
        <v>3181.2</v>
      </c>
      <c r="K28" s="1" t="s">
        <v>54</v>
      </c>
      <c r="L28" s="1" t="s">
        <v>133</v>
      </c>
      <c r="M28" s="1" t="s">
        <v>73</v>
      </c>
      <c r="N28" s="1" t="s">
        <v>0</v>
      </c>
      <c r="O28" s="6">
        <v>3181.2</v>
      </c>
      <c r="P28" s="5">
        <v>44593</v>
      </c>
      <c r="Q28" s="7">
        <v>44919</v>
      </c>
    </row>
    <row r="29" spans="1:17">
      <c r="A29" s="4">
        <v>25</v>
      </c>
      <c r="B29" s="2" t="str">
        <f>HYPERLINK("https://my.zakupki.prom.ua/remote/dispatcher/state_purchase_view/34740682", "UA-2022-02-02-006229-b")</f>
        <v>UA-2022-02-02-006229-b</v>
      </c>
      <c r="C29" s="1" t="s">
        <v>106</v>
      </c>
      <c r="D29" s="1" t="s">
        <v>5</v>
      </c>
      <c r="E29" s="1" t="s">
        <v>42</v>
      </c>
      <c r="F29" s="1" t="s">
        <v>70</v>
      </c>
      <c r="G29" s="1" t="s">
        <v>133</v>
      </c>
      <c r="H29" s="1" t="s">
        <v>81</v>
      </c>
      <c r="I29" s="5">
        <v>44594</v>
      </c>
      <c r="J29" s="6">
        <v>4656.5600000000004</v>
      </c>
      <c r="K29" s="1" t="s">
        <v>54</v>
      </c>
      <c r="L29" s="1" t="s">
        <v>133</v>
      </c>
      <c r="M29" s="1" t="s">
        <v>73</v>
      </c>
      <c r="N29" s="1" t="s">
        <v>0</v>
      </c>
      <c r="O29" s="6">
        <v>4656.5600000000004</v>
      </c>
      <c r="P29" s="5">
        <v>44593</v>
      </c>
      <c r="Q29" s="7">
        <v>44926</v>
      </c>
    </row>
    <row r="30" spans="1:17">
      <c r="A30" s="4">
        <v>27</v>
      </c>
      <c r="B30" s="2" t="str">
        <f>HYPERLINK("https://my.zakupki.prom.ua/remote/dispatcher/state_purchase_view/34212834", "UA-2022-01-19-008059-a")</f>
        <v>UA-2022-01-19-008059-a</v>
      </c>
      <c r="C30" s="1" t="s">
        <v>68</v>
      </c>
      <c r="D30" s="1" t="s">
        <v>5</v>
      </c>
      <c r="E30" s="1" t="s">
        <v>1</v>
      </c>
      <c r="F30" s="1" t="s">
        <v>70</v>
      </c>
      <c r="G30" s="1" t="s">
        <v>133</v>
      </c>
      <c r="H30" s="1" t="s">
        <v>81</v>
      </c>
      <c r="I30" s="5">
        <v>44580</v>
      </c>
      <c r="J30" s="6">
        <v>20395</v>
      </c>
      <c r="K30" s="1" t="s">
        <v>54</v>
      </c>
      <c r="L30" s="1" t="s">
        <v>133</v>
      </c>
      <c r="M30" s="1" t="s">
        <v>122</v>
      </c>
      <c r="N30" s="1" t="s">
        <v>35</v>
      </c>
      <c r="O30" s="6">
        <v>20395</v>
      </c>
      <c r="P30" s="5">
        <v>44587</v>
      </c>
      <c r="Q30" s="7">
        <v>44926</v>
      </c>
    </row>
    <row r="31" spans="1:17">
      <c r="A31" s="4">
        <v>28</v>
      </c>
      <c r="B31" s="2" t="str">
        <f>HYPERLINK("https://my.zakupki.prom.ua/remote/dispatcher/state_purchase_view/33080380", "UA-2021-12-14-015123-c")</f>
        <v>UA-2021-12-14-015123-c</v>
      </c>
      <c r="C31" s="1" t="s">
        <v>78</v>
      </c>
      <c r="D31" s="1" t="s">
        <v>4</v>
      </c>
      <c r="E31" s="1" t="s">
        <v>15</v>
      </c>
      <c r="F31" s="1" t="s">
        <v>70</v>
      </c>
      <c r="G31" s="1" t="s">
        <v>133</v>
      </c>
      <c r="H31" s="1" t="s">
        <v>81</v>
      </c>
      <c r="I31" s="5">
        <v>44544</v>
      </c>
      <c r="J31" s="6">
        <v>14196</v>
      </c>
      <c r="K31" s="1" t="s">
        <v>54</v>
      </c>
      <c r="L31" s="1" t="s">
        <v>85</v>
      </c>
      <c r="M31" s="1" t="s">
        <v>125</v>
      </c>
      <c r="N31" s="1" t="s">
        <v>27</v>
      </c>
      <c r="O31" s="6">
        <v>14196</v>
      </c>
      <c r="P31" s="5">
        <v>44540</v>
      </c>
      <c r="Q31" s="7">
        <v>44561</v>
      </c>
    </row>
    <row r="32" spans="1:17">
      <c r="A32" s="4">
        <v>29</v>
      </c>
      <c r="B32" s="2" t="str">
        <f>HYPERLINK("https://my.zakupki.prom.ua/remote/dispatcher/state_purchase_view/33077506", "UA-2021-12-14-014368-c")</f>
        <v>UA-2021-12-14-014368-c</v>
      </c>
      <c r="C32" s="1" t="s">
        <v>77</v>
      </c>
      <c r="D32" s="1" t="s">
        <v>4</v>
      </c>
      <c r="E32" s="1" t="s">
        <v>15</v>
      </c>
      <c r="F32" s="1" t="s">
        <v>70</v>
      </c>
      <c r="G32" s="1" t="s">
        <v>133</v>
      </c>
      <c r="H32" s="1" t="s">
        <v>81</v>
      </c>
      <c r="I32" s="5">
        <v>44544</v>
      </c>
      <c r="J32" s="6">
        <v>29998</v>
      </c>
      <c r="K32" s="1" t="s">
        <v>54</v>
      </c>
      <c r="L32" s="1" t="s">
        <v>133</v>
      </c>
      <c r="M32" s="1" t="s">
        <v>125</v>
      </c>
      <c r="N32" s="1" t="s">
        <v>27</v>
      </c>
      <c r="O32" s="6">
        <v>29998</v>
      </c>
      <c r="P32" s="5">
        <v>44540</v>
      </c>
      <c r="Q32" s="7">
        <v>44561</v>
      </c>
    </row>
    <row r="33" spans="1:17">
      <c r="A33" s="4">
        <v>30</v>
      </c>
      <c r="B33" s="2" t="str">
        <f>HYPERLINK("https://my.zakupki.prom.ua/remote/dispatcher/state_purchase_view/33075766", "UA-2021-12-14-013867-c")</f>
        <v>UA-2021-12-14-013867-c</v>
      </c>
      <c r="C33" s="1" t="s">
        <v>84</v>
      </c>
      <c r="D33" s="1" t="s">
        <v>4</v>
      </c>
      <c r="E33" s="1" t="s">
        <v>28</v>
      </c>
      <c r="F33" s="1" t="s">
        <v>70</v>
      </c>
      <c r="G33" s="1" t="s">
        <v>133</v>
      </c>
      <c r="H33" s="1" t="s">
        <v>81</v>
      </c>
      <c r="I33" s="5">
        <v>44544</v>
      </c>
      <c r="J33" s="6">
        <v>31045</v>
      </c>
      <c r="K33" s="1" t="s">
        <v>54</v>
      </c>
      <c r="L33" s="1" t="s">
        <v>85</v>
      </c>
      <c r="M33" s="1" t="s">
        <v>115</v>
      </c>
      <c r="N33" s="1" t="s">
        <v>13</v>
      </c>
      <c r="O33" s="6">
        <v>31045</v>
      </c>
      <c r="P33" s="5">
        <v>44544</v>
      </c>
      <c r="Q33" s="7">
        <v>44561</v>
      </c>
    </row>
    <row r="34" spans="1:17">
      <c r="A34" s="4">
        <v>31</v>
      </c>
      <c r="B34" s="2" t="str">
        <f>HYPERLINK("https://my.zakupki.prom.ua/remote/dispatcher/state_purchase_view/33073847", "UA-2021-12-14-013254-c")</f>
        <v>UA-2021-12-14-013254-c</v>
      </c>
      <c r="C34" s="1" t="s">
        <v>61</v>
      </c>
      <c r="D34" s="1" t="s">
        <v>4</v>
      </c>
      <c r="E34" s="1" t="s">
        <v>31</v>
      </c>
      <c r="F34" s="1" t="s">
        <v>70</v>
      </c>
      <c r="G34" s="1" t="s">
        <v>133</v>
      </c>
      <c r="H34" s="1" t="s">
        <v>81</v>
      </c>
      <c r="I34" s="5">
        <v>44544</v>
      </c>
      <c r="J34" s="6">
        <v>3555.12</v>
      </c>
      <c r="K34" s="1" t="s">
        <v>54</v>
      </c>
      <c r="L34" s="1" t="s">
        <v>133</v>
      </c>
      <c r="M34" s="1" t="s">
        <v>128</v>
      </c>
      <c r="N34" s="1" t="s">
        <v>30</v>
      </c>
      <c r="O34" s="6">
        <v>3555.12</v>
      </c>
      <c r="P34" s="5">
        <v>44544</v>
      </c>
      <c r="Q34" s="7">
        <v>44561</v>
      </c>
    </row>
    <row r="35" spans="1:17">
      <c r="A35" s="4">
        <v>32</v>
      </c>
      <c r="B35" s="2" t="str">
        <f>HYPERLINK("https://my.zakupki.prom.ua/remote/dispatcher/state_purchase_view/32758033", "UA-2021-12-08-008136-c")</f>
        <v>UA-2021-12-08-008136-c</v>
      </c>
      <c r="C35" s="1" t="s">
        <v>83</v>
      </c>
      <c r="D35" s="1" t="s">
        <v>4</v>
      </c>
      <c r="E35" s="1" t="s">
        <v>32</v>
      </c>
      <c r="F35" s="1" t="s">
        <v>70</v>
      </c>
      <c r="G35" s="1" t="s">
        <v>133</v>
      </c>
      <c r="H35" s="1" t="s">
        <v>81</v>
      </c>
      <c r="I35" s="5">
        <v>44538</v>
      </c>
      <c r="J35" s="6">
        <v>24996</v>
      </c>
      <c r="K35" s="1" t="s">
        <v>54</v>
      </c>
      <c r="L35" s="1" t="s">
        <v>133</v>
      </c>
      <c r="M35" s="1" t="s">
        <v>126</v>
      </c>
      <c r="N35" s="1" t="s">
        <v>22</v>
      </c>
      <c r="O35" s="6">
        <v>24996</v>
      </c>
      <c r="P35" s="5">
        <v>44537</v>
      </c>
      <c r="Q35" s="7">
        <v>44561</v>
      </c>
    </row>
    <row r="36" spans="1:17">
      <c r="A36" s="4">
        <v>33</v>
      </c>
      <c r="B36" s="2" t="str">
        <f>HYPERLINK("https://my.zakupki.prom.ua/remote/dispatcher/state_purchase_view/32750976", "UA-2021-12-08-006090-c")</f>
        <v>UA-2021-12-08-006090-c</v>
      </c>
      <c r="C36" s="1" t="s">
        <v>91</v>
      </c>
      <c r="D36" s="1" t="s">
        <v>4</v>
      </c>
      <c r="E36" s="1" t="s">
        <v>51</v>
      </c>
      <c r="F36" s="1" t="s">
        <v>70</v>
      </c>
      <c r="G36" s="1" t="s">
        <v>133</v>
      </c>
      <c r="H36" s="1" t="s">
        <v>81</v>
      </c>
      <c r="I36" s="5">
        <v>44538</v>
      </c>
      <c r="J36" s="6">
        <v>2772.12</v>
      </c>
      <c r="K36" s="1" t="s">
        <v>54</v>
      </c>
      <c r="L36" s="1" t="s">
        <v>85</v>
      </c>
      <c r="M36" s="1" t="s">
        <v>121</v>
      </c>
      <c r="N36" s="1" t="s">
        <v>3</v>
      </c>
      <c r="O36" s="6">
        <v>2772.12</v>
      </c>
      <c r="P36" s="5">
        <v>44537</v>
      </c>
      <c r="Q36" s="7">
        <v>44926</v>
      </c>
    </row>
    <row r="37" spans="1:17">
      <c r="A37" s="4">
        <v>34</v>
      </c>
      <c r="B37" s="2" t="str">
        <f>HYPERLINK("https://my.zakupki.prom.ua/remote/dispatcher/state_purchase_view/32011545", "UA-2021-11-24-010705-a")</f>
        <v>UA-2021-11-24-010705-a</v>
      </c>
      <c r="C37" s="1" t="s">
        <v>79</v>
      </c>
      <c r="D37" s="1" t="s">
        <v>4</v>
      </c>
      <c r="E37" s="1" t="s">
        <v>28</v>
      </c>
      <c r="F37" s="1" t="s">
        <v>70</v>
      </c>
      <c r="G37" s="1" t="s">
        <v>133</v>
      </c>
      <c r="H37" s="1" t="s">
        <v>81</v>
      </c>
      <c r="I37" s="5">
        <v>44524</v>
      </c>
      <c r="J37" s="6">
        <v>33000</v>
      </c>
      <c r="K37" s="1" t="s">
        <v>54</v>
      </c>
      <c r="L37" s="1" t="s">
        <v>85</v>
      </c>
      <c r="M37" s="1" t="s">
        <v>115</v>
      </c>
      <c r="N37" s="1" t="s">
        <v>12</v>
      </c>
      <c r="O37" s="6">
        <v>33000</v>
      </c>
      <c r="P37" s="5">
        <v>44519</v>
      </c>
      <c r="Q37" s="7">
        <v>44561</v>
      </c>
    </row>
    <row r="38" spans="1:17">
      <c r="A38" s="4">
        <v>35</v>
      </c>
      <c r="B38" s="2" t="str">
        <f>HYPERLINK("https://my.zakupki.prom.ua/remote/dispatcher/state_purchase_view/31781149", "UA-2021-11-15-007617-a")</f>
        <v>UA-2021-11-15-007617-a</v>
      </c>
      <c r="C38" s="1" t="s">
        <v>71</v>
      </c>
      <c r="D38" s="1" t="s">
        <v>4</v>
      </c>
      <c r="E38" s="1" t="s">
        <v>48</v>
      </c>
      <c r="F38" s="1" t="s">
        <v>70</v>
      </c>
      <c r="G38" s="1" t="s">
        <v>133</v>
      </c>
      <c r="H38" s="1" t="s">
        <v>81</v>
      </c>
      <c r="I38" s="5">
        <v>44515</v>
      </c>
      <c r="J38" s="6">
        <v>120</v>
      </c>
      <c r="K38" s="1" t="s">
        <v>54</v>
      </c>
      <c r="L38" s="1" t="s">
        <v>85</v>
      </c>
      <c r="M38" s="1" t="s">
        <v>123</v>
      </c>
      <c r="N38" s="1" t="s">
        <v>21</v>
      </c>
      <c r="O38" s="6">
        <v>120</v>
      </c>
      <c r="P38" s="5">
        <v>44515</v>
      </c>
      <c r="Q38" s="7">
        <v>44561</v>
      </c>
    </row>
    <row r="39" spans="1:17">
      <c r="A39" s="4">
        <v>36</v>
      </c>
      <c r="B39" s="2" t="str">
        <f>HYPERLINK("https://my.zakupki.prom.ua/remote/dispatcher/state_purchase_view/31622823", "UA-2021-11-10-006578-a")</f>
        <v>UA-2021-11-10-006578-a</v>
      </c>
      <c r="C39" s="1" t="s">
        <v>114</v>
      </c>
      <c r="D39" s="1" t="s">
        <v>4</v>
      </c>
      <c r="E39" s="1" t="s">
        <v>43</v>
      </c>
      <c r="F39" s="1" t="s">
        <v>70</v>
      </c>
      <c r="G39" s="1" t="s">
        <v>133</v>
      </c>
      <c r="H39" s="1" t="s">
        <v>81</v>
      </c>
      <c r="I39" s="5">
        <v>44510</v>
      </c>
      <c r="J39" s="6">
        <v>4160</v>
      </c>
      <c r="K39" s="1" t="s">
        <v>54</v>
      </c>
      <c r="L39" s="1" t="s">
        <v>133</v>
      </c>
      <c r="M39" s="1" t="s">
        <v>64</v>
      </c>
      <c r="N39" s="1" t="s">
        <v>9</v>
      </c>
      <c r="O39" s="6">
        <v>4160</v>
      </c>
      <c r="P39" s="5">
        <v>44505</v>
      </c>
      <c r="Q39" s="7">
        <v>44561</v>
      </c>
    </row>
    <row r="40" spans="1:17">
      <c r="A40" s="4">
        <v>37</v>
      </c>
      <c r="B40" s="2" t="str">
        <f>HYPERLINK("https://my.zakupki.prom.ua/remote/dispatcher/state_purchase_view/31612304", "UA-2021-11-10-002971-a")</f>
        <v>UA-2021-11-10-002971-a</v>
      </c>
      <c r="C40" s="1" t="s">
        <v>135</v>
      </c>
      <c r="D40" s="1" t="s">
        <v>4</v>
      </c>
      <c r="E40" s="1" t="s">
        <v>7</v>
      </c>
      <c r="F40" s="1" t="s">
        <v>70</v>
      </c>
      <c r="G40" s="1" t="s">
        <v>133</v>
      </c>
      <c r="H40" s="1" t="s">
        <v>81</v>
      </c>
      <c r="I40" s="5">
        <v>44510</v>
      </c>
      <c r="J40" s="6">
        <v>2766.4</v>
      </c>
      <c r="K40" s="1" t="s">
        <v>54</v>
      </c>
      <c r="L40" s="1" t="s">
        <v>85</v>
      </c>
      <c r="M40" s="1" t="s">
        <v>75</v>
      </c>
      <c r="N40" s="1" t="s">
        <v>16</v>
      </c>
      <c r="O40" s="6">
        <v>2766.4</v>
      </c>
      <c r="P40" s="5">
        <v>44477</v>
      </c>
      <c r="Q40" s="7">
        <v>44561</v>
      </c>
    </row>
    <row r="41" spans="1:17">
      <c r="A41" s="4">
        <v>38</v>
      </c>
      <c r="B41" s="2" t="str">
        <f>HYPERLINK("https://my.zakupki.prom.ua/remote/dispatcher/state_purchase_view/30908860", "UA-2021-10-20-006375-b")</f>
        <v>UA-2021-10-20-006375-b</v>
      </c>
      <c r="C41" s="1" t="s">
        <v>92</v>
      </c>
      <c r="D41" s="1" t="s">
        <v>4</v>
      </c>
      <c r="E41" s="1" t="s">
        <v>18</v>
      </c>
      <c r="F41" s="1" t="s">
        <v>70</v>
      </c>
      <c r="G41" s="1" t="s">
        <v>133</v>
      </c>
      <c r="H41" s="1" t="s">
        <v>81</v>
      </c>
      <c r="I41" s="5">
        <v>44489</v>
      </c>
      <c r="J41" s="6">
        <v>19999.8</v>
      </c>
      <c r="K41" s="1" t="s">
        <v>54</v>
      </c>
      <c r="L41" s="1" t="s">
        <v>133</v>
      </c>
      <c r="M41" s="1" t="s">
        <v>130</v>
      </c>
      <c r="N41" s="1" t="s">
        <v>37</v>
      </c>
      <c r="O41" s="6">
        <v>19999.8</v>
      </c>
      <c r="P41" s="5">
        <v>44488</v>
      </c>
      <c r="Q41" s="7">
        <v>44561</v>
      </c>
    </row>
    <row r="42" spans="1:17">
      <c r="A42" s="4">
        <v>39</v>
      </c>
      <c r="B42" s="2" t="str">
        <f>HYPERLINK("https://my.zakupki.prom.ua/remote/dispatcher/state_purchase_view/27917070", "UA-2021-07-02-004209-c")</f>
        <v>UA-2021-07-02-004209-c</v>
      </c>
      <c r="C42" s="1" t="s">
        <v>63</v>
      </c>
      <c r="D42" s="1" t="s">
        <v>4</v>
      </c>
      <c r="E42" s="1" t="s">
        <v>28</v>
      </c>
      <c r="F42" s="1" t="s">
        <v>70</v>
      </c>
      <c r="G42" s="1" t="s">
        <v>133</v>
      </c>
      <c r="H42" s="1" t="s">
        <v>81</v>
      </c>
      <c r="I42" s="5">
        <v>44379</v>
      </c>
      <c r="J42" s="6">
        <v>3710</v>
      </c>
      <c r="K42" s="1" t="s">
        <v>54</v>
      </c>
      <c r="L42" s="1" t="s">
        <v>133</v>
      </c>
      <c r="M42" s="1" t="s">
        <v>89</v>
      </c>
      <c r="N42" s="1" t="s">
        <v>17</v>
      </c>
      <c r="O42" s="6">
        <v>3710</v>
      </c>
      <c r="P42" s="5">
        <v>44698</v>
      </c>
      <c r="Q42" s="7">
        <v>44561</v>
      </c>
    </row>
    <row r="43" spans="1:17">
      <c r="A43" s="4">
        <v>40</v>
      </c>
      <c r="B43" s="2" t="str">
        <f>HYPERLINK("https://my.zakupki.prom.ua/remote/dispatcher/state_purchase_view/27915310", "UA-2021-07-02-003721-c")</f>
        <v>UA-2021-07-02-003721-c</v>
      </c>
      <c r="C43" s="1" t="s">
        <v>62</v>
      </c>
      <c r="D43" s="1" t="s">
        <v>4</v>
      </c>
      <c r="E43" s="1" t="s">
        <v>28</v>
      </c>
      <c r="F43" s="1" t="s">
        <v>70</v>
      </c>
      <c r="G43" s="1" t="s">
        <v>133</v>
      </c>
      <c r="H43" s="1" t="s">
        <v>81</v>
      </c>
      <c r="I43" s="5">
        <v>44379</v>
      </c>
      <c r="J43" s="6">
        <v>8823</v>
      </c>
      <c r="K43" s="1" t="s">
        <v>54</v>
      </c>
      <c r="L43" s="1" t="s">
        <v>133</v>
      </c>
      <c r="M43" s="1" t="s">
        <v>89</v>
      </c>
      <c r="N43" s="1" t="s">
        <v>17</v>
      </c>
      <c r="O43" s="6">
        <v>8823</v>
      </c>
      <c r="P43" s="5">
        <v>44327</v>
      </c>
      <c r="Q43" s="7">
        <v>44561</v>
      </c>
    </row>
    <row r="44" spans="1:17">
      <c r="A44" s="4">
        <v>43</v>
      </c>
      <c r="B44" s="2" t="str">
        <f>HYPERLINK("https://my.zakupki.prom.ua/remote/dispatcher/state_purchase_view/25682775", "UA-2021-04-09-002849-c")</f>
        <v>UA-2021-04-09-002849-c</v>
      </c>
      <c r="C44" s="1" t="s">
        <v>8</v>
      </c>
      <c r="D44" s="1" t="s">
        <v>4</v>
      </c>
      <c r="E44" s="1" t="s">
        <v>8</v>
      </c>
      <c r="F44" s="1" t="s">
        <v>70</v>
      </c>
      <c r="G44" s="1" t="s">
        <v>133</v>
      </c>
      <c r="H44" s="1" t="s">
        <v>81</v>
      </c>
      <c r="I44" s="5">
        <v>44295</v>
      </c>
      <c r="J44" s="6">
        <v>18456</v>
      </c>
      <c r="K44" s="1" t="s">
        <v>54</v>
      </c>
      <c r="L44" s="1" t="s">
        <v>85</v>
      </c>
      <c r="M44" s="1" t="s">
        <v>59</v>
      </c>
      <c r="N44" s="1" t="s">
        <v>14</v>
      </c>
      <c r="O44" s="6">
        <v>18456</v>
      </c>
      <c r="P44" s="5">
        <v>44277</v>
      </c>
      <c r="Q44" s="7">
        <v>44561</v>
      </c>
    </row>
  </sheetData>
  <autoFilter ref="A5:Q44"/>
  <hyperlinks>
    <hyperlink ref="A2" r:id="rId1" display="mailto:report.zakupki@prom.ua"/>
    <hyperlink ref="B6" r:id="rId2" display="https://my.zakupki.prom.ua/remote/dispatcher/state_purchase_view/42413536"/>
    <hyperlink ref="B7" r:id="rId3" display="https://my.zakupki.prom.ua/remote/dispatcher/state_purchase_view/42031294"/>
    <hyperlink ref="B8" r:id="rId4" display="https://my.zakupki.prom.ua/remote/dispatcher/state_purchase_view/42031238"/>
    <hyperlink ref="B9" r:id="rId5" display="https://my.zakupki.prom.ua/remote/dispatcher/state_purchase_view/41437644"/>
    <hyperlink ref="B10" r:id="rId6" display="https://my.zakupki.prom.ua/remote/dispatcher/state_purchase_view/40913701"/>
    <hyperlink ref="B11" r:id="rId7" display="https://my.zakupki.prom.ua/remote/dispatcher/state_purchase_view/40911213"/>
    <hyperlink ref="B12" r:id="rId8" display="https://my.zakupki.prom.ua/remote/dispatcher/state_purchase_view/40906792"/>
    <hyperlink ref="B13" r:id="rId9" display="https://my.zakupki.prom.ua/remote/dispatcher/state_purchase_view/40786381"/>
    <hyperlink ref="B14" r:id="rId10" display="https://my.zakupki.prom.ua/remote/dispatcher/state_purchase_view/40190975"/>
    <hyperlink ref="B15" r:id="rId11" display="https://my.zakupki.prom.ua/remote/dispatcher/state_purchase_view/40190463"/>
    <hyperlink ref="B16" r:id="rId12" display="https://my.zakupki.prom.ua/remote/dispatcher/state_purchase_view/39944139"/>
    <hyperlink ref="B17" r:id="rId13" display="https://my.zakupki.prom.ua/remote/dispatcher/state_purchase_view/38110489"/>
    <hyperlink ref="B18" r:id="rId14" display="https://my.zakupki.prom.ua/remote/dispatcher/state_purchase_view/38015699"/>
    <hyperlink ref="B19" r:id="rId15" display="https://my.zakupki.prom.ua/remote/dispatcher/state_purchase_view/38015527"/>
    <hyperlink ref="B20" r:id="rId16" display="https://my.zakupki.prom.ua/remote/dispatcher/state_purchase_view/35935732"/>
    <hyperlink ref="B21" r:id="rId17" display="https://my.zakupki.prom.ua/remote/dispatcher/state_purchase_view/35935456"/>
    <hyperlink ref="B22" r:id="rId18" display="https://my.zakupki.prom.ua/remote/dispatcher/state_purchase_view/35934649"/>
    <hyperlink ref="B23" r:id="rId19" display="https://my.zakupki.prom.ua/remote/dispatcher/state_purchase_view/35189669"/>
    <hyperlink ref="B24" r:id="rId20" display="https://my.zakupki.prom.ua/remote/dispatcher/state_purchase_view/35187872"/>
    <hyperlink ref="B25" r:id="rId21" display="https://my.zakupki.prom.ua/remote/dispatcher/state_purchase_view/34910563"/>
    <hyperlink ref="B26" r:id="rId22" display="https://my.zakupki.prom.ua/remote/dispatcher/state_purchase_view/34905133"/>
    <hyperlink ref="B27" r:id="rId23" display="https://my.zakupki.prom.ua/remote/dispatcher/state_purchase_view/34900732"/>
    <hyperlink ref="B28" r:id="rId24" display="https://my.zakupki.prom.ua/remote/dispatcher/state_purchase_view/34742752"/>
    <hyperlink ref="B29" r:id="rId25" display="https://my.zakupki.prom.ua/remote/dispatcher/state_purchase_view/34740682"/>
    <hyperlink ref="B30" r:id="rId26" display="https://my.zakupki.prom.ua/remote/dispatcher/state_purchase_view/34212834"/>
    <hyperlink ref="B31" r:id="rId27" display="https://my.zakupki.prom.ua/remote/dispatcher/state_purchase_view/33080380"/>
    <hyperlink ref="B32" r:id="rId28" display="https://my.zakupki.prom.ua/remote/dispatcher/state_purchase_view/33077506"/>
    <hyperlink ref="B33" r:id="rId29" display="https://my.zakupki.prom.ua/remote/dispatcher/state_purchase_view/33075766"/>
    <hyperlink ref="B34" r:id="rId30" display="https://my.zakupki.prom.ua/remote/dispatcher/state_purchase_view/33073847"/>
    <hyperlink ref="B35" r:id="rId31" display="https://my.zakupki.prom.ua/remote/dispatcher/state_purchase_view/32758033"/>
    <hyperlink ref="B36" r:id="rId32" display="https://my.zakupki.prom.ua/remote/dispatcher/state_purchase_view/32750976"/>
    <hyperlink ref="B37" r:id="rId33" display="https://my.zakupki.prom.ua/remote/dispatcher/state_purchase_view/32011545"/>
    <hyperlink ref="B38" r:id="rId34" display="https://my.zakupki.prom.ua/remote/dispatcher/state_purchase_view/31781149"/>
    <hyperlink ref="B39" r:id="rId35" display="https://my.zakupki.prom.ua/remote/dispatcher/state_purchase_view/31622823"/>
    <hyperlink ref="B40" r:id="rId36" display="https://my.zakupki.prom.ua/remote/dispatcher/state_purchase_view/31612304"/>
    <hyperlink ref="B41" r:id="rId37" display="https://my.zakupki.prom.ua/remote/dispatcher/state_purchase_view/30908860"/>
    <hyperlink ref="B42" r:id="rId38" display="https://my.zakupki.prom.ua/remote/dispatcher/state_purchase_view/27917070"/>
    <hyperlink ref="B43" r:id="rId39" display="https://my.zakupki.prom.ua/remote/dispatcher/state_purchase_view/27915310"/>
    <hyperlink ref="B44" r:id="rId40" display="https://my.zakupki.prom.ua/remote/dispatcher/state_purchase_view/2568277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USER</cp:lastModifiedBy>
  <dcterms:created xsi:type="dcterms:W3CDTF">2023-05-29T13:57:38Z</dcterms:created>
  <dcterms:modified xsi:type="dcterms:W3CDTF">2023-05-29T11:41:50Z</dcterms:modified>
</cp:coreProperties>
</file>