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0_OBMIN\BUH\work\zakupivli\ours\"/>
    </mc:Choice>
  </mc:AlternateContent>
  <xr:revisionPtr revIDLastSave="0" documentId="13_ncr:1_{0346E6AA-2F36-4AC6-BAF0-875D31897E5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" sheetId="1" r:id="rId1"/>
  </sheets>
  <definedNames>
    <definedName name="_xlnm._FilterDatabase" localSheetId="0" hidden="1">Sheet!$A$5:$BI$71</definedName>
  </definedNames>
  <calcPr calcId="191029"/>
</workbook>
</file>

<file path=xl/calcChain.xml><?xml version="1.0" encoding="utf-8"?>
<calcChain xmlns="http://schemas.openxmlformats.org/spreadsheetml/2006/main">
  <c r="B71" i="1" l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<sst xmlns="http://schemas.openxmlformats.org/spreadsheetml/2006/main" count="1934" uniqueCount="338">
  <si>
    <t xml:space="preserve"> послуги з промивки мереж теплопостачання </t>
  </si>
  <si>
    <t>% зниження</t>
  </si>
  <si>
    <t>+380442067231</t>
  </si>
  <si>
    <t>+380567189157</t>
  </si>
  <si>
    <t>+380567199098</t>
  </si>
  <si>
    <t>+380660839805</t>
  </si>
  <si>
    <t>+380675911162</t>
  </si>
  <si>
    <t>+380676326199</t>
  </si>
  <si>
    <t>+380677173192</t>
  </si>
  <si>
    <t>+380955147391</t>
  </si>
  <si>
    <t>+380990633525</t>
  </si>
  <si>
    <t>+80567446460</t>
  </si>
  <si>
    <t>,,</t>
  </si>
  <si>
    <t>0 (0)</t>
  </si>
  <si>
    <t>00130872</t>
  </si>
  <si>
    <t>01/03</t>
  </si>
  <si>
    <t>01/24</t>
  </si>
  <si>
    <t>0124</t>
  </si>
  <si>
    <t>02/2024</t>
  </si>
  <si>
    <t>03341305</t>
  </si>
  <si>
    <t>03341763</t>
  </si>
  <si>
    <t>07/47</t>
  </si>
  <si>
    <t>09320000-8 Пара, гаряча вода та пов’язана продукція</t>
  </si>
  <si>
    <t>0955147391</t>
  </si>
  <si>
    <t>0966165728</t>
  </si>
  <si>
    <t>1</t>
  </si>
  <si>
    <t>1-2024</t>
  </si>
  <si>
    <t>10/47</t>
  </si>
  <si>
    <t>11-03</t>
  </si>
  <si>
    <t>14/КЕГ</t>
  </si>
  <si>
    <t>15</t>
  </si>
  <si>
    <t>15/КЕГ</t>
  </si>
  <si>
    <t>15840000-8 Какао; шоколад та цукрові кондитерські вироби</t>
  </si>
  <si>
    <t>16046в</t>
  </si>
  <si>
    <t>16046с</t>
  </si>
  <si>
    <t>18</t>
  </si>
  <si>
    <t>18330000-1 Футболки та сорочки</t>
  </si>
  <si>
    <t>18440000-5 Капелюхи та головні убори</t>
  </si>
  <si>
    <t>19</t>
  </si>
  <si>
    <t>1982010026</t>
  </si>
  <si>
    <t>2</t>
  </si>
  <si>
    <t>2024</t>
  </si>
  <si>
    <t>22</t>
  </si>
  <si>
    <t>22110000-4 Друковані книги</t>
  </si>
  <si>
    <t>22460000-2 Рекламні матеріали, каталоги товарів та посібники</t>
  </si>
  <si>
    <t>23</t>
  </si>
  <si>
    <t>23/02</t>
  </si>
  <si>
    <t>2311706323</t>
  </si>
  <si>
    <t>24ДН</t>
  </si>
  <si>
    <t>26-06</t>
  </si>
  <si>
    <t>2607в</t>
  </si>
  <si>
    <t>2607с</t>
  </si>
  <si>
    <t>2636217467</t>
  </si>
  <si>
    <t>2676305397</t>
  </si>
  <si>
    <t>27/02-01</t>
  </si>
  <si>
    <t>2727410297</t>
  </si>
  <si>
    <t>2727816548</t>
  </si>
  <si>
    <t>2884817042</t>
  </si>
  <si>
    <t>2918501547</t>
  </si>
  <si>
    <t>30190000-7 Офісне устаткування та приладдя різне</t>
  </si>
  <si>
    <t>3046417041</t>
  </si>
  <si>
    <t>31</t>
  </si>
  <si>
    <t>3192912955</t>
  </si>
  <si>
    <t>32</t>
  </si>
  <si>
    <t>32/06-24</t>
  </si>
  <si>
    <t>3230621294</t>
  </si>
  <si>
    <t>32340000-8 Мікрофони та гучномовці</t>
  </si>
  <si>
    <t>33/06-24</t>
  </si>
  <si>
    <t>3476112972</t>
  </si>
  <si>
    <t>36/06-24</t>
  </si>
  <si>
    <t>36216548</t>
  </si>
  <si>
    <t>36365843</t>
  </si>
  <si>
    <t>36865753</t>
  </si>
  <si>
    <t>37461000-7 Настільні ігри та інвентар</t>
  </si>
  <si>
    <t>38024604</t>
  </si>
  <si>
    <t>380979056376</t>
  </si>
  <si>
    <t>38199687</t>
  </si>
  <si>
    <t>39112000-0 Стільці</t>
  </si>
  <si>
    <t>39120000-9 Столи, серванти, письмові столи та книжкові шафи</t>
  </si>
  <si>
    <t>39220000-0 Кухонне приладдя, товари для дому та господарства і приладдя для закладів громадського харчування</t>
  </si>
  <si>
    <t>39290000-1 Фурнітура різна</t>
  </si>
  <si>
    <t>39510000-0 Вироби домашнього текстилю</t>
  </si>
  <si>
    <t>39761566</t>
  </si>
  <si>
    <t>40267305</t>
  </si>
  <si>
    <t>40549571</t>
  </si>
  <si>
    <t>40564980</t>
  </si>
  <si>
    <t>40623658</t>
  </si>
  <si>
    <t>40661735</t>
  </si>
  <si>
    <t>40869539</t>
  </si>
  <si>
    <t>41110000-3 Питна вода</t>
  </si>
  <si>
    <t>41682253</t>
  </si>
  <si>
    <t>41971404</t>
  </si>
  <si>
    <t>42353652</t>
  </si>
  <si>
    <t>44136347</t>
  </si>
  <si>
    <t>44460176</t>
  </si>
  <si>
    <t>44987642</t>
  </si>
  <si>
    <t>45220738</t>
  </si>
  <si>
    <t>48440000-4 Пакети програмного забезпечення для фінансового аналізу та бухгалтерського обліку</t>
  </si>
  <si>
    <t>50410000-2 Послуги з ремонту і технічного обслуговування вимірювальних, випробувальних і контрольних приладів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</si>
  <si>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</si>
  <si>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</si>
  <si>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50750000-7 Послуги з технічного обслуговування ліфтів</t>
  </si>
  <si>
    <t>52</t>
  </si>
  <si>
    <t>61</t>
  </si>
  <si>
    <t>65110000-7 Розподіл води</t>
  </si>
  <si>
    <t>7-24</t>
  </si>
  <si>
    <t>70330000-3 Послуги з управління нерухомістю, надавані на платній основі чи на договірних засадах</t>
  </si>
  <si>
    <t>72250000-2 Послуги, пов’язані із системами та підтримкою</t>
  </si>
  <si>
    <t>72310000-1 Послуги з обробки даних</t>
  </si>
  <si>
    <t>733</t>
  </si>
  <si>
    <t>7464-ДЕ-ПрТЕС/т</t>
  </si>
  <si>
    <t>7472-ДЕ-ПрТЕС/В/ав</t>
  </si>
  <si>
    <t>7482-ДЕ-ПрТЕС/С/ас</t>
  </si>
  <si>
    <t>79990000-0 Різні послуги, пов’язані з діловою сферою</t>
  </si>
  <si>
    <t>80510000-2 Послуги з професійної підготовки спеціалістів</t>
  </si>
  <si>
    <t>80550000-4 Послуги з професійної підготовки у сфері безпеки</t>
  </si>
  <si>
    <t>90430000-0 Послуги з відведення стічних вод</t>
  </si>
  <si>
    <t>90510000-5 Утилізація/видалення сміття та поводження зі сміттям</t>
  </si>
  <si>
    <t>BtC00069</t>
  </si>
  <si>
    <t>UAH</t>
  </si>
  <si>
    <t>ЄДРПОУ організатора</t>
  </si>
  <si>
    <t>ЄДРПОУ переможця</t>
  </si>
  <si>
    <t>ІНД-26</t>
  </si>
  <si>
    <t>ІНД-27</t>
  </si>
  <si>
    <t>Ідентифікатор закупівлі</t>
  </si>
  <si>
    <t>Ідентифікатор лота</t>
  </si>
  <si>
    <t>А-2024/38</t>
  </si>
  <si>
    <t>А-2024/39</t>
  </si>
  <si>
    <t>А-2024/64</t>
  </si>
  <si>
    <t>А-2024/65</t>
  </si>
  <si>
    <t>А-2024/66</t>
  </si>
  <si>
    <t>АКЦІОНЕРНЕ ТОВАРИСТВО "ДТЕК ДНІПРОЕНЕРГО"</t>
  </si>
  <si>
    <t>Автономні акустичні системи BIG100BLUE з 2-ма мікрофонами</t>
  </si>
  <si>
    <t>БІВ-48/06</t>
  </si>
  <si>
    <t>БІВ-49/06</t>
  </si>
  <si>
    <t>БІВ-51/06</t>
  </si>
  <si>
    <t>БОРИСОВА ІРИНА ВІКТОРІВНА</t>
  </si>
  <si>
    <t>БОРОВСЬКА ТЕТЯНА ОЛЕКСІЇВНА</t>
  </si>
  <si>
    <t>Банер 3м.Х 2м., банер 1,8 м. Х 0,8 м. та плакати формату А3</t>
  </si>
  <si>
    <t>Банер-павук з логотипом "Бібліопікнік" 0,8Х1,8 см. з люверсами; Листівка А5</t>
  </si>
  <si>
    <t>ВІДОКРЕМЛЕНИЙ ПІДРОЗДІЛ "ПРИДНІПРОВСЬКА ТЕПЛОВА ЕЛЕКТРИЧНА СТАНЦІЯ "АКЦІОНЕРНОГО ТОВАРИСТВА "ДТЕК ДНІПРОЕНЕРГО"</t>
  </si>
  <si>
    <t>ВАСИЛЬЧЕНКО ОЛЕНА СЕРГІЇВНА</t>
  </si>
  <si>
    <t>Валюта</t>
  </si>
  <si>
    <t>Вода питна "Миргородська" 1,5 негазована</t>
  </si>
  <si>
    <t>Вода питна "Миргородська" негазована, 1,5 л.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</si>
  <si>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</si>
  <si>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</si>
  <si>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</si>
  <si>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</si>
  <si>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Відсутнє</t>
  </si>
  <si>
    <t>ГОРЄЛКО СЕРГІЙ ОПАНАСОВИЧ</t>
  </si>
  <si>
    <t>ДГ-039/2024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</si>
  <si>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</si>
  <si>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</si>
  <si>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</si>
  <si>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</si>
  <si>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</si>
  <si>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</si>
  <si>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</si>
  <si>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Дзеркало та господарські товари</t>
  </si>
  <si>
    <t>Договір діє до:</t>
  </si>
  <si>
    <t>Договір діє з:</t>
  </si>
  <si>
    <t>Друковані книги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</si>
  <si>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</si>
  <si>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</si>
  <si>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</si>
  <si>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</si>
  <si>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КЕП</t>
  </si>
  <si>
    <t>КОМУНАЛЬНЕ ПІДПРИЄМСТВО "ДНІПРОВОДОКАНАЛ" ДНІПРОВСЬКОЇ МІСЬКОЇ РАДИ</t>
  </si>
  <si>
    <t>КОМУНАЛЬНЕ ПІДПРИЄМСТВО "ЖИЛСЕРВІС-14" ДНІПРОВСЬКОЇ МІСЬКОЇ РАДИ</t>
  </si>
  <si>
    <t>КОМУНАЛЬНЕ ПІДПРИЄМСТВО "ЖИЛСЕРВІС-5" ДНІПРОВСЬКОЇ МІСЬКОЇ РАДИ</t>
  </si>
  <si>
    <t>КОМУНАЛЬНЕ ПІДПРИЄМСТВО "МІСЬКІ АКТИВИ" ДНІПРОВСЬКОЇ МІСЬКОЇ РАДИ</t>
  </si>
  <si>
    <t>КОМУНАЛЬНИЙ ЗАКЛАД ВИЩОЇ ОСВІТИ "ДНІПРОВСЬКА АКАДЕМІЯ НЕПЕРЕРВНОЇ ОСВІТИ" ДНІПРОПЕТРОВСЬКОЇ ОБЛАСНОЇ РАДИ"</t>
  </si>
  <si>
    <t>КОНОВАЛОВА ОЛЕНА ГРИГОРІВНА</t>
  </si>
  <si>
    <t>КРУТЬКО ВЕРОНІКА ОЛЕКСАНДРІВНА</t>
  </si>
  <si>
    <t>Катерина Алдошина</t>
  </si>
  <si>
    <t>Класифікатор</t>
  </si>
  <si>
    <t>Комунальний заклад культури "Дніпровські міські публічні бібліотеки" Дніпровської міської ради</t>
  </si>
  <si>
    <t>Контактний телефон переможця тендеру</t>
  </si>
  <si>
    <t>Крок зниження</t>
  </si>
  <si>
    <t>Кількість одиниць</t>
  </si>
  <si>
    <t>Кількість учасників аукціону</t>
  </si>
  <si>
    <t>ЛІСОВИЙ ОЛЕКСАНДР АНАТОЛІЙОВИЧ</t>
  </si>
  <si>
    <t>М-10/11</t>
  </si>
  <si>
    <t>М/06/01/2024</t>
  </si>
  <si>
    <t>М/06/07/2024</t>
  </si>
  <si>
    <t>МАКСИМОВ ЄВГЕН АНАТОЛІЙОВИЧ</t>
  </si>
  <si>
    <t>Мої дії</t>
  </si>
  <si>
    <t>Надання послуг  по встановленню пакетів оновлення (компонентів) до ПЗ "IS-pro"</t>
  </si>
  <si>
    <t>Назва потенційного переможця (з найменшою ціною)</t>
  </si>
  <si>
    <t>Настільні ігри</t>
  </si>
  <si>
    <t>Наталія Магдич</t>
  </si>
  <si>
    <t>Немає лотів</t>
  </si>
  <si>
    <t>Нецінові критерії</t>
  </si>
  <si>
    <t>Номер договору</t>
  </si>
  <si>
    <t>Ні</t>
  </si>
  <si>
    <t>ОБ'ЄДНАННЯ СПІВВЛАСНИКІВ БАГАТОКВАРТИРНОГО БУДИНКУ "БУДІВЕЛЬНИК 17"</t>
  </si>
  <si>
    <t>ОБ'ЄДНАННЯ СПІВВЛАСНИКІВ БАГАТОКВАРТИРНОГО БУДИНКУ "КРУШЕЛЬНИЦЬКОЇ 6"</t>
  </si>
  <si>
    <t>ОБ'ЄДНАННЯ СПІВВЛАСНИКІВ БАГАТОКВАРТИРНОГО БУДИНКУ "ЛОМІВСЬКЕ-7"</t>
  </si>
  <si>
    <t>ОБ'ЄДНАННЯ СПІВВЛАСНИКІВ БАГАТОКВАРТИРНОГО БУДИНКУ "ПАРУСНИЙ 12"</t>
  </si>
  <si>
    <t>ОБ'ЄДНАННЯ СПІВВЛАСНИКІВ БАГАТОКВАРТИРНОГО БУДИНКУ "ПИСАРЖЕВСЬКОГО-7"</t>
  </si>
  <si>
    <t>ОБ'ЄДНАННЯ СПІВВЛАСНИКІВ БАГАТОКВАРТИРНОГО БУДИНКУ "СОКІЛ 1-3"</t>
  </si>
  <si>
    <t>Об'єднання співвласників багатоквартирного будинку "Будівельник-4"</t>
  </si>
  <si>
    <t>Обробка даних та формування кваліфікованого сертифікату відкритого ключа юридичної особи</t>
  </si>
  <si>
    <t>Одиниця виміру</t>
  </si>
  <si>
    <t>Оновлення програмного забезпечення ПЗ "IS-pro", постачання нових версій звязаних зі змінами законодавства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</si>
  <si>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</si>
  <si>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</si>
  <si>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</si>
  <si>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</si>
  <si>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</si>
  <si>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</si>
  <si>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П/4</t>
  </si>
  <si>
    <t>ПЛОХУТА КАТЕРИНА ВЯЧЕСЛАВІВНА</t>
  </si>
  <si>
    <t>Пакет програмного забезпечення комп'ютерної програми " M.E.Doc" та пакетів оновлень цієї програми</t>
  </si>
  <si>
    <t>Панамка (калужка) біла з логотипом "Бібліопікнік"</t>
  </si>
  <si>
    <t>Парасолі з підставкою сонцезахисні з логотипом "Бібліопікнік"</t>
  </si>
  <si>
    <t>Пледи стьобані з логотипом "Бібліопікнік"</t>
  </si>
  <si>
    <t>Посилання на редукціон</t>
  </si>
  <si>
    <t>Послуга з аварійного обслуговування мереж водопостачання та водовідведення</t>
  </si>
  <si>
    <t>Послуга з постачання теплової енергії</t>
  </si>
  <si>
    <t>Послуга з поточного ремонту внутрішніх та зовнішніх  мереж  водопостачання та водовідведення</t>
  </si>
  <si>
    <t>Послуга з технічного обслуговування ліфтів 2 шт., ДК 50750000-7-Послуги з технічного обслуговування ліфтів, за адресою: м.Дніпро, вул. Воскресенська,23</t>
  </si>
  <si>
    <t>Послуга з управління багатоквартирним будинком за адресою: вул. Богдана Хмельницького,2</t>
  </si>
  <si>
    <t>Послуга з управління багатоквартирним будинком за адресою: вул. Калинова,47</t>
  </si>
  <si>
    <t>Послуга з управління багатоквартирним будинком за адресою: вул. Козака Мамая,26</t>
  </si>
  <si>
    <t>Послуга з управління багатоквартирним будинком за адресою: вул. Менахем-Мендл Шнеєрсона,5в</t>
  </si>
  <si>
    <t>Послуга з управління багатоквартирним будинком за адресою: вул. Незламна,369</t>
  </si>
  <si>
    <t>Послуга з управління багатоквартирним будинком за адресою: вул. Осіння,11 А</t>
  </si>
  <si>
    <t>Послуга з управління багатоквартирним будинком за адресою: вул. Радистів,12</t>
  </si>
  <si>
    <t>Послуга з управління багатоквартирним будинком за адресою: вул. Решетилівська,6а</t>
  </si>
  <si>
    <t>Послуга з управління багатоквартирним будинком за адресою: вул. Роторна,2</t>
  </si>
  <si>
    <t>Послуга з управління багатоквартирним будинком за адресою: вул. Щепкіна,10</t>
  </si>
  <si>
    <t>Послуга з управління багатоквартирним будинком за адресою: ж/м Тополя,3 буд. 18</t>
  </si>
  <si>
    <t>Послуга з управління багатоквартирним будинком за адресою: пр. Героїв,11</t>
  </si>
  <si>
    <t>Послуга з управління багатоквартирним будинком за адресою: пров. Тульчинський,1</t>
  </si>
  <si>
    <t>Послуга з управління багатоквартирним будинком за адресою: просп. Мануйлівський,буд. 3</t>
  </si>
  <si>
    <t>Послуга з управління багатоквартирним будинком за адресою: просп. Миру,18</t>
  </si>
  <si>
    <t>Послуга з управління багатоквартирним будинком та прибудинковою територією за адресою: вул. Будівельників, буд. 17</t>
  </si>
  <si>
    <t>Послуга з управління побутовими відходами</t>
  </si>
  <si>
    <t xml:space="preserve">Послуга з централізованого водовідведення (найменування послуги згідно ДК 021:2015 «Єдиний закупівельний
словник» - 90430000-0 - « Послуги з відведення стічних вод») </t>
  </si>
  <si>
    <t>Послуга з централізованого водовідведення (найменування послуги згідно ДК 021:2015 «Єдиний закупівельний
словник» - 90430000-0 - « Послуги з відведення стічних вод») з абонентською платою</t>
  </si>
  <si>
    <t>Послуги з виконання технічних дій, пов'язаних з наданням інформаційних довідок та витягів з Реєстру об'єктів права комунальної власності Дніпровської міської територіальної громади щодо об'єктів нерухомого майна</t>
  </si>
  <si>
    <t>Послуги з виконання технічних дій, пов'язаних з наданням інформаційних довідок та витягів з Реєстру об'єктів права комунальної власності Дніпровської міської територіальної громади щодо об'єктів нерухомого майна.</t>
  </si>
  <si>
    <t xml:space="preserve">Послуги з навчання за курсом "Цивільний захист" з отриманням посвідчення </t>
  </si>
  <si>
    <t>Послуги з обробки даних. Обробка даних та формування кваліфікованого сертифікату відкритого ключа юридичної особи.</t>
  </si>
  <si>
    <t>Послуги з поточного ремонту внутрішніх та зовнішніх мереж  теплопостачання</t>
  </si>
  <si>
    <t>Послуги з професійної підготовки спеціалістів</t>
  </si>
  <si>
    <t>Послуги з управління Багатоквартирним будинком</t>
  </si>
  <si>
    <t>Послуги з управління Багатоквартирним будинком та прилеглою територією</t>
  </si>
  <si>
    <t>Послуги з управління Багатоквартирним будинком, різні послуги, пов'язані з діловою сферою</t>
  </si>
  <si>
    <t>Послуги з управління багатоквартирним будинком та прибудинковою територією за адресою: м. Дніпро, вул Повітрофлотська,4</t>
  </si>
  <si>
    <t>Послуги з управління багатоквартирним будинком і прибудинковою територією за адресою: м. Дніпро, вул Набережна Перемоги,126</t>
  </si>
  <si>
    <t>Послуги з управління багатоквартирним будинком і прибудинковою територією за адресою: м. Дніпро, вул. Козака Мамая,28</t>
  </si>
  <si>
    <t>Послуги з управління побутовими відходами</t>
  </si>
  <si>
    <t xml:space="preserve">Послуги з управління побутовими відходами </t>
  </si>
  <si>
    <t>Послуги з утримання багатоквартирного будинку і прибудинкової території за адресою: м. Дніпро, вул. Степана Рудницького,7</t>
  </si>
  <si>
    <t>Послуги з утримання будинку і споруд та прибудинкової території</t>
  </si>
  <si>
    <t>Послуги з централізованого водопостачання ( найменування послуги згідно ДК 021:2015 «Єдиний закупівельний словник» 65110000-7 - «Розподіл води»)</t>
  </si>
  <si>
    <t xml:space="preserve">Послуги з централізованого водопостачання ( найменування послуги згідно ДК 021:2015 «Єдиний закупівельний словник» 65110000-7 - «Розподіл води») з платою за абонентське обслуговування </t>
  </si>
  <si>
    <t>Послуги по встановленню пакетів оновлення до комп'ютерної програми ПЗ "IS-pro"</t>
  </si>
  <si>
    <t>Послуги, пов'язані з метрологічною повіркою лічильників води</t>
  </si>
  <si>
    <t>Предмет закупівлі</t>
  </si>
  <si>
    <t>Прийом пропозицій до:</t>
  </si>
  <si>
    <t>Прийом пропозицій з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</si>
  <si>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</si>
  <si>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</si>
  <si>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</si>
  <si>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Розпломбування/опломбування приладу обліку</t>
  </si>
  <si>
    <t>Розпломбування/опломбування приладу обліку приладу обліку</t>
  </si>
  <si>
    <t>Різні послуги,пов'язані з діловою сферою (Послуги з утримання будинку і споруд та прибудинкової території)</t>
  </si>
  <si>
    <t>Річний план на</t>
  </si>
  <si>
    <t>С-2024/56</t>
  </si>
  <si>
    <t>СОБ-63</t>
  </si>
  <si>
    <t xml:space="preserve">Стакани (ПЕТ) 175 мл </t>
  </si>
  <si>
    <t xml:space="preserve">Стакани (ПЕТ) 175 мл.  </t>
  </si>
  <si>
    <t xml:space="preserve">Стакани паперові, 250 мл та вода питна, негазована, 0,5 л. </t>
  </si>
  <si>
    <t>Стакани паперові, 250 мл. (100 шт/уп) ; вода питна, негазована, 0,5 л. (12 бут/пак.)</t>
  </si>
  <si>
    <t>Статус</t>
  </si>
  <si>
    <t>Статус договору</t>
  </si>
  <si>
    <t>Столи</t>
  </si>
  <si>
    <t xml:space="preserve">Столи розкладні з 4 стільцями, з логотипом "Бібліопікнік" </t>
  </si>
  <si>
    <t>Строк поставки до:</t>
  </si>
  <si>
    <t>Строк поставки з:</t>
  </si>
  <si>
    <t>Стілець пластиковий</t>
  </si>
  <si>
    <t>Стільці</t>
  </si>
  <si>
    <t>Сума гарантії</t>
  </si>
  <si>
    <t>Сума зниження, грн</t>
  </si>
  <si>
    <t>Сума укладеного договору</t>
  </si>
  <si>
    <t>ТЕНДІТНИК ОЛЬГА ПЕТРІВНА</t>
  </si>
  <si>
    <t>ТОВ ЖСК "Проспект Центральний"</t>
  </si>
  <si>
    <t>ТОВАРИСТВО З ОБМЕЖЕНОЮ ВІДПОВІДАЛЬНІСТЮ "АВАРІЙНА СЕРВІСНА СЛУЖБА"</t>
  </si>
  <si>
    <t>ТОВАРИСТВО З ОБМЕЖЕНОЮ ВІДПОВІДАЛЬНІСТЮ "ЕКОЛОГІЯ-Д"</t>
  </si>
  <si>
    <t>ТОВАРИСТВО З ОБМЕЖЕНОЮ ВІДПОВІДАЛЬНІСТЮ "МЕТРОНОМ 2009"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</si>
  <si>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</si>
  <si>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СЕРТИФІКАЦІЇ КЛЮЧІВ "УКРАЇНА"</t>
  </si>
  <si>
    <t>ТОВАРИСТВО З ОБМЕЖЕНОЮ ВІДПОВІДАЛЬНІСТЮ «ЯКАБУ РІТЕЙЛ»</t>
  </si>
  <si>
    <t>Так</t>
  </si>
  <si>
    <t>Теплова енергія</t>
  </si>
  <si>
    <t>Технічний супровід комп'ютерної програми "Єдина інформаційна система управління місцевим бюджетом"</t>
  </si>
  <si>
    <t>Тип процедури</t>
  </si>
  <si>
    <t>Товар - настільні ігри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</si>
  <si>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</si>
  <si>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</si>
  <si>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</si>
  <si>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ФОП Тараскін І.Ю.</t>
  </si>
  <si>
    <t>ФОП Тараскін Іван Юрійович</t>
  </si>
  <si>
    <t>Фактичний переможець</t>
  </si>
  <si>
    <t>Футболка біла з логотипом "Бібліопікнік"</t>
  </si>
  <si>
    <t>ХЛЕБАС ПАВЛО ВІКТОРОВИЧ</t>
  </si>
  <si>
    <t>Ц/408</t>
  </si>
  <si>
    <t>Ч-201/24</t>
  </si>
  <si>
    <t>ШЕ-52/2024</t>
  </si>
  <si>
    <t>ШЕ-53/2024</t>
  </si>
  <si>
    <t>Шоколад, 5 г. з логотипом "Бібліопікнік"</t>
  </si>
  <si>
    <t>Юлія Бардукова</t>
  </si>
  <si>
    <t>аукціон не передбачено</t>
  </si>
  <si>
    <t>банери-павуки з логотипом та листівки А5</t>
  </si>
  <si>
    <t>гігакалорія</t>
  </si>
  <si>
    <t>завершено</t>
  </si>
  <si>
    <t>комплект</t>
  </si>
  <si>
    <t>кубічний метр на годину</t>
  </si>
  <si>
    <t>кілька позицій</t>
  </si>
  <si>
    <t>матеріали для творчих конкурсів</t>
  </si>
  <si>
    <t>метр кубічний</t>
  </si>
  <si>
    <t>метри кубічні</t>
  </si>
  <si>
    <t>не указано</t>
  </si>
  <si>
    <t>одиниця</t>
  </si>
  <si>
    <t>послуга</t>
  </si>
  <si>
    <t xml:space="preserve">послуги з централізованого водовідведення </t>
  </si>
  <si>
    <t xml:space="preserve">проведення з технічного обслуговування та утримання в належному стані внутрішніх мереж теплопостачання , послуга з промивки мереж теплопостачання </t>
  </si>
  <si>
    <t xml:space="preserve">проведення з технічного обслуговування та утримання в належному стані внутрішніх мереж теплопостачання ,а: послуги з промивки мереж теплопостачання </t>
  </si>
  <si>
    <t>програмне забезпечення комп'ютерної програми " M.E.Doc" та пакетів оновлень цієї програми</t>
  </si>
  <si>
    <t>підписано</t>
  </si>
  <si>
    <t>столи</t>
  </si>
  <si>
    <t>централізоване водопостачання</t>
  </si>
  <si>
    <t>штука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</si>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</sst>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ivli.pro/remote/dispatcher/state_purchase_view/53292182" TargetMode="External"/><Relationship Id="rId18" Type="http://schemas.openxmlformats.org/officeDocument/2006/relationships/hyperlink" Target="https://my.zakupivli.pro/remote/dispatcher/state_purchase_view/52095138" TargetMode="External"/><Relationship Id="rId26" Type="http://schemas.openxmlformats.org/officeDocument/2006/relationships/hyperlink" Target="https://my.zakupivli.pro/remote/dispatcher/state_purchase_view/51640605" TargetMode="External"/><Relationship Id="rId39" Type="http://schemas.openxmlformats.org/officeDocument/2006/relationships/hyperlink" Target="https://my.zakupivli.pro/remote/dispatcher/state_purchase_view/49870818" TargetMode="External"/><Relationship Id="rId21" Type="http://schemas.openxmlformats.org/officeDocument/2006/relationships/hyperlink" Target="https://my.zakupivli.pro/remote/dispatcher/state_purchase_view/51697194" TargetMode="External"/><Relationship Id="rId34" Type="http://schemas.openxmlformats.org/officeDocument/2006/relationships/hyperlink" Target="https://my.zakupivli.pro/remote/dispatcher/state_purchase_view/50182361" TargetMode="External"/><Relationship Id="rId42" Type="http://schemas.openxmlformats.org/officeDocument/2006/relationships/hyperlink" Target="https://my.zakupivli.pro/remote/dispatcher/state_purchase_view/49473609" TargetMode="External"/><Relationship Id="rId47" Type="http://schemas.openxmlformats.org/officeDocument/2006/relationships/hyperlink" Target="https://my.zakupivli.pro/remote/dispatcher/state_purchase_view/49445154" TargetMode="External"/><Relationship Id="rId50" Type="http://schemas.openxmlformats.org/officeDocument/2006/relationships/hyperlink" Target="https://my.zakupivli.pro/remote/dispatcher/state_purchase_view/49396902" TargetMode="External"/><Relationship Id="rId55" Type="http://schemas.openxmlformats.org/officeDocument/2006/relationships/hyperlink" Target="https://my.zakupivli.pro/remote/dispatcher/state_purchase_view/49381026" TargetMode="External"/><Relationship Id="rId63" Type="http://schemas.openxmlformats.org/officeDocument/2006/relationships/hyperlink" Target="https://my.zakupivli.pro/remote/dispatcher/state_purchase_view/49109549" TargetMode="External"/><Relationship Id="rId7" Type="http://schemas.openxmlformats.org/officeDocument/2006/relationships/hyperlink" Target="https://my.zakupivli.pro/remote/dispatcher/state_purchase_view/54034814" TargetMode="External"/><Relationship Id="rId2" Type="http://schemas.openxmlformats.org/officeDocument/2006/relationships/hyperlink" Target="https://my.zakupivli.pro/remote/dispatcher/state_purchase_view/55604591" TargetMode="External"/><Relationship Id="rId16" Type="http://schemas.openxmlformats.org/officeDocument/2006/relationships/hyperlink" Target="https://my.zakupivli.pro/remote/dispatcher/state_purchase_view/52249505" TargetMode="External"/><Relationship Id="rId20" Type="http://schemas.openxmlformats.org/officeDocument/2006/relationships/hyperlink" Target="https://my.zakupivli.pro/remote/dispatcher/state_purchase_view/52084528" TargetMode="External"/><Relationship Id="rId29" Type="http://schemas.openxmlformats.org/officeDocument/2006/relationships/hyperlink" Target="https://my.zakupivli.pro/remote/dispatcher/state_purchase_view/51637276" TargetMode="External"/><Relationship Id="rId41" Type="http://schemas.openxmlformats.org/officeDocument/2006/relationships/hyperlink" Target="https://my.zakupivli.pro/remote/dispatcher/state_purchase_view/49473909" TargetMode="External"/><Relationship Id="rId54" Type="http://schemas.openxmlformats.org/officeDocument/2006/relationships/hyperlink" Target="https://my.zakupivli.pro/remote/dispatcher/state_purchase_view/49381539" TargetMode="External"/><Relationship Id="rId62" Type="http://schemas.openxmlformats.org/officeDocument/2006/relationships/hyperlink" Target="https://my.zakupivli.pro/remote/dispatcher/state_purchase_view/49208436" TargetMode="External"/><Relationship Id="rId1" Type="http://schemas.openxmlformats.org/officeDocument/2006/relationships/hyperlink" Target="https://my.zakupivli.pro/remote/dispatcher/state_purchase_view/55648082" TargetMode="External"/><Relationship Id="rId6" Type="http://schemas.openxmlformats.org/officeDocument/2006/relationships/hyperlink" Target="https://my.zakupivli.pro/remote/dispatcher/state_purchase_view/54298528" TargetMode="External"/><Relationship Id="rId11" Type="http://schemas.openxmlformats.org/officeDocument/2006/relationships/hyperlink" Target="https://my.zakupivli.pro/remote/dispatcher/state_purchase_view/53518678" TargetMode="External"/><Relationship Id="rId24" Type="http://schemas.openxmlformats.org/officeDocument/2006/relationships/hyperlink" Target="https://my.zakupivli.pro/remote/dispatcher/state_purchase_view/51641860" TargetMode="External"/><Relationship Id="rId32" Type="http://schemas.openxmlformats.org/officeDocument/2006/relationships/hyperlink" Target="https://my.zakupivli.pro/remote/dispatcher/state_purchase_view/51635585" TargetMode="External"/><Relationship Id="rId37" Type="http://schemas.openxmlformats.org/officeDocument/2006/relationships/hyperlink" Target="https://my.zakupivli.pro/remote/dispatcher/state_purchase_view/49981996" TargetMode="External"/><Relationship Id="rId40" Type="http://schemas.openxmlformats.org/officeDocument/2006/relationships/hyperlink" Target="https://my.zakupivli.pro/remote/dispatcher/state_purchase_view/49490507" TargetMode="External"/><Relationship Id="rId45" Type="http://schemas.openxmlformats.org/officeDocument/2006/relationships/hyperlink" Target="https://my.zakupivli.pro/remote/dispatcher/state_purchase_view/49452942" TargetMode="External"/><Relationship Id="rId53" Type="http://schemas.openxmlformats.org/officeDocument/2006/relationships/hyperlink" Target="https://my.zakupivli.pro/remote/dispatcher/state_purchase_view/49386584" TargetMode="External"/><Relationship Id="rId58" Type="http://schemas.openxmlformats.org/officeDocument/2006/relationships/hyperlink" Target="https://my.zakupivli.pro/remote/dispatcher/state_purchase_view/49342056" TargetMode="External"/><Relationship Id="rId66" Type="http://schemas.openxmlformats.org/officeDocument/2006/relationships/hyperlink" Target="https://my.zakupivli.pro/remote/dispatcher/state_purchase_view/48714491" TargetMode="External"/><Relationship Id="rId5" Type="http://schemas.openxmlformats.org/officeDocument/2006/relationships/hyperlink" Target="https://my.zakupivli.pro/remote/dispatcher/state_purchase_view/54625938" TargetMode="External"/><Relationship Id="rId15" Type="http://schemas.openxmlformats.org/officeDocument/2006/relationships/hyperlink" Target="https://my.zakupivli.pro/remote/dispatcher/state_purchase_view/52371931" TargetMode="External"/><Relationship Id="rId23" Type="http://schemas.openxmlformats.org/officeDocument/2006/relationships/hyperlink" Target="https://my.zakupivli.pro/remote/dispatcher/state_purchase_view/51642897" TargetMode="External"/><Relationship Id="rId28" Type="http://schemas.openxmlformats.org/officeDocument/2006/relationships/hyperlink" Target="https://my.zakupivli.pro/remote/dispatcher/state_purchase_view/51637466" TargetMode="External"/><Relationship Id="rId36" Type="http://schemas.openxmlformats.org/officeDocument/2006/relationships/hyperlink" Target="https://my.zakupivli.pro/remote/dispatcher/state_purchase_view/49985372" TargetMode="External"/><Relationship Id="rId49" Type="http://schemas.openxmlformats.org/officeDocument/2006/relationships/hyperlink" Target="https://my.zakupivli.pro/remote/dispatcher/state_purchase_view/49397313" TargetMode="External"/><Relationship Id="rId57" Type="http://schemas.openxmlformats.org/officeDocument/2006/relationships/hyperlink" Target="https://my.zakupivli.pro/remote/dispatcher/state_purchase_view/49357426" TargetMode="External"/><Relationship Id="rId61" Type="http://schemas.openxmlformats.org/officeDocument/2006/relationships/hyperlink" Target="https://my.zakupivli.pro/remote/dispatcher/state_purchase_view/49341573" TargetMode="External"/><Relationship Id="rId10" Type="http://schemas.openxmlformats.org/officeDocument/2006/relationships/hyperlink" Target="https://my.zakupivli.pro/remote/dispatcher/state_purchase_view/53723532" TargetMode="External"/><Relationship Id="rId19" Type="http://schemas.openxmlformats.org/officeDocument/2006/relationships/hyperlink" Target="https://my.zakupivli.pro/remote/dispatcher/state_purchase_view/52085322" TargetMode="External"/><Relationship Id="rId31" Type="http://schemas.openxmlformats.org/officeDocument/2006/relationships/hyperlink" Target="https://my.zakupivli.pro/remote/dispatcher/state_purchase_view/51635918" TargetMode="External"/><Relationship Id="rId44" Type="http://schemas.openxmlformats.org/officeDocument/2006/relationships/hyperlink" Target="https://my.zakupivli.pro/remote/dispatcher/state_purchase_view/49472721" TargetMode="External"/><Relationship Id="rId52" Type="http://schemas.openxmlformats.org/officeDocument/2006/relationships/hyperlink" Target="https://my.zakupivli.pro/remote/dispatcher/state_purchase_view/49389779" TargetMode="External"/><Relationship Id="rId60" Type="http://schemas.openxmlformats.org/officeDocument/2006/relationships/hyperlink" Target="https://my.zakupivli.pro/remote/dispatcher/state_purchase_view/49341779" TargetMode="External"/><Relationship Id="rId65" Type="http://schemas.openxmlformats.org/officeDocument/2006/relationships/hyperlink" Target="https://my.zakupivli.pro/remote/dispatcher/state_purchase_view/48984053" TargetMode="External"/><Relationship Id="rId4" Type="http://schemas.openxmlformats.org/officeDocument/2006/relationships/hyperlink" Target="https://my.zakupivli.pro/remote/dispatcher/state_purchase_view/54834610" TargetMode="External"/><Relationship Id="rId9" Type="http://schemas.openxmlformats.org/officeDocument/2006/relationships/hyperlink" Target="https://my.zakupivli.pro/remote/dispatcher/state_purchase_view/54001839" TargetMode="External"/><Relationship Id="rId14" Type="http://schemas.openxmlformats.org/officeDocument/2006/relationships/hyperlink" Target="https://my.zakupivli.pro/remote/dispatcher/state_purchase_view/52372281" TargetMode="External"/><Relationship Id="rId22" Type="http://schemas.openxmlformats.org/officeDocument/2006/relationships/hyperlink" Target="https://my.zakupivli.pro/remote/dispatcher/state_purchase_view/51682048" TargetMode="External"/><Relationship Id="rId27" Type="http://schemas.openxmlformats.org/officeDocument/2006/relationships/hyperlink" Target="https://my.zakupivli.pro/remote/dispatcher/state_purchase_view/51639687" TargetMode="External"/><Relationship Id="rId30" Type="http://schemas.openxmlformats.org/officeDocument/2006/relationships/hyperlink" Target="https://my.zakupivli.pro/remote/dispatcher/state_purchase_view/51636363" TargetMode="External"/><Relationship Id="rId35" Type="http://schemas.openxmlformats.org/officeDocument/2006/relationships/hyperlink" Target="https://my.zakupivli.pro/remote/dispatcher/state_purchase_view/50106874" TargetMode="External"/><Relationship Id="rId43" Type="http://schemas.openxmlformats.org/officeDocument/2006/relationships/hyperlink" Target="https://my.zakupivli.pro/remote/dispatcher/state_purchase_view/49473163" TargetMode="External"/><Relationship Id="rId48" Type="http://schemas.openxmlformats.org/officeDocument/2006/relationships/hyperlink" Target="https://my.zakupivli.pro/remote/dispatcher/state_purchase_view/49397673" TargetMode="External"/><Relationship Id="rId56" Type="http://schemas.openxmlformats.org/officeDocument/2006/relationships/hyperlink" Target="https://my.zakupivli.pro/remote/dispatcher/state_purchase_view/49373917" TargetMode="External"/><Relationship Id="rId64" Type="http://schemas.openxmlformats.org/officeDocument/2006/relationships/hyperlink" Target="https://my.zakupivli.pro/remote/dispatcher/state_purchase_view/48984577" TargetMode="External"/><Relationship Id="rId8" Type="http://schemas.openxmlformats.org/officeDocument/2006/relationships/hyperlink" Target="https://my.zakupivli.pro/remote/dispatcher/state_purchase_view/54033656" TargetMode="External"/><Relationship Id="rId51" Type="http://schemas.openxmlformats.org/officeDocument/2006/relationships/hyperlink" Target="https://my.zakupivli.pro/remote/dispatcher/state_purchase_view/49396370" TargetMode="External"/><Relationship Id="rId3" Type="http://schemas.openxmlformats.org/officeDocument/2006/relationships/hyperlink" Target="https://my.zakupivli.pro/remote/dispatcher/state_purchase_view/55178383" TargetMode="External"/><Relationship Id="rId12" Type="http://schemas.openxmlformats.org/officeDocument/2006/relationships/hyperlink" Target="https://my.zakupivli.pro/remote/dispatcher/state_purchase_view/53518024" TargetMode="External"/><Relationship Id="rId17" Type="http://schemas.openxmlformats.org/officeDocument/2006/relationships/hyperlink" Target="https://my.zakupivli.pro/remote/dispatcher/state_purchase_view/52095823" TargetMode="External"/><Relationship Id="rId25" Type="http://schemas.openxmlformats.org/officeDocument/2006/relationships/hyperlink" Target="https://my.zakupivli.pro/remote/dispatcher/state_purchase_view/51641639" TargetMode="External"/><Relationship Id="rId33" Type="http://schemas.openxmlformats.org/officeDocument/2006/relationships/hyperlink" Target="https://my.zakupivli.pro/remote/dispatcher/state_purchase_view/51635146" TargetMode="External"/><Relationship Id="rId38" Type="http://schemas.openxmlformats.org/officeDocument/2006/relationships/hyperlink" Target="https://my.zakupivli.pro/remote/dispatcher/state_purchase_view/49973934" TargetMode="External"/><Relationship Id="rId46" Type="http://schemas.openxmlformats.org/officeDocument/2006/relationships/hyperlink" Target="https://my.zakupivli.pro/remote/dispatcher/state_purchase_view/49448225" TargetMode="External"/><Relationship Id="rId59" Type="http://schemas.openxmlformats.org/officeDocument/2006/relationships/hyperlink" Target="https://my.zakupivli.pro/remote/dispatcher/state_purchase_view/49341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72"/>
  <sheetViews>
    <sheetView tabSelected="1" workbookViewId="0">
      <pane ySplit="5" topLeftCell="A6" activePane="bottomLeft" state="frozen"/>
      <selection pane="bottomLeft" activeCell="AK14" sqref="AK14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6.7109375" customWidth="1"/>
    <col min="37" max="37" width="15"/>
    <col min="38" max="38" width="10"/>
    <col min="39" max="39" width="29.42578125" customWidth="1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/>
    </row>
    <row r="2" spans="1:61" x14ac:dyDescent="0.25">
      <c r="A2" s="2"/>
    </row>
    <row r="4" spans="1:61" x14ac:dyDescent="0.25">
      <c r="A4" s="1"/>
    </row>
    <row r="5" spans="1:61" ht="102.75" x14ac:dyDescent="0.25">
      <c r="A5" s="3" t="s">
        <v>337</v>
      </c>
      <c r="B5" s="3" t="s">
        <v>124</v>
      </c>
      <c r="C5" s="3" t="s">
        <v>125</v>
      </c>
      <c r="D5" s="3" t="s">
        <v>302</v>
      </c>
      <c r="E5" s="3" t="s">
        <v>262</v>
      </c>
      <c r="F5" s="3" t="s">
        <v>271</v>
      </c>
      <c r="G5" s="3" t="s">
        <v>176</v>
      </c>
      <c r="H5" s="3" t="s">
        <v>300</v>
      </c>
      <c r="I5" s="3" t="s">
        <v>167</v>
      </c>
      <c r="J5" s="3" t="s">
        <v>206</v>
      </c>
      <c r="K5" s="3" t="s">
        <v>120</v>
      </c>
      <c r="L5" s="3" t="s">
        <v>207</v>
      </c>
      <c r="M5" s="3" t="s">
        <v>208</v>
      </c>
      <c r="N5" s="3" t="s">
        <v>146</v>
      </c>
      <c r="O5" s="3" t="s">
        <v>147</v>
      </c>
      <c r="P5" s="3" t="s">
        <v>145</v>
      </c>
      <c r="Q5" s="3" t="s">
        <v>154</v>
      </c>
      <c r="R5" s="3" t="s">
        <v>158</v>
      </c>
      <c r="S5" s="3" t="s">
        <v>157</v>
      </c>
      <c r="T5" s="3" t="s">
        <v>264</v>
      </c>
      <c r="U5" s="3" t="s">
        <v>263</v>
      </c>
      <c r="V5" s="3" t="s">
        <v>152</v>
      </c>
      <c r="W5" s="3" t="s">
        <v>181</v>
      </c>
      <c r="X5" s="3" t="s">
        <v>209</v>
      </c>
      <c r="Y5" s="3" t="s">
        <v>210</v>
      </c>
      <c r="Z5" s="3" t="s">
        <v>180</v>
      </c>
      <c r="AA5" s="3" t="s">
        <v>211</v>
      </c>
      <c r="AB5" s="3" t="s">
        <v>204</v>
      </c>
      <c r="AC5" s="3" t="s">
        <v>179</v>
      </c>
      <c r="AD5" s="3" t="s">
        <v>142</v>
      </c>
      <c r="AE5" s="3" t="s">
        <v>164</v>
      </c>
      <c r="AF5" s="3" t="s">
        <v>286</v>
      </c>
      <c r="AG5" s="3" t="s">
        <v>193</v>
      </c>
      <c r="AH5" s="3" t="s">
        <v>266</v>
      </c>
      <c r="AI5" s="3" t="s">
        <v>267</v>
      </c>
      <c r="AJ5" s="3" t="s">
        <v>189</v>
      </c>
      <c r="AK5" s="3" t="s">
        <v>287</v>
      </c>
      <c r="AL5" s="3" t="s">
        <v>1</v>
      </c>
      <c r="AM5" s="3" t="s">
        <v>307</v>
      </c>
      <c r="AN5" s="3" t="s">
        <v>121</v>
      </c>
      <c r="AO5" s="3" t="s">
        <v>163</v>
      </c>
      <c r="AP5" s="3" t="s">
        <v>178</v>
      </c>
      <c r="AQ5" s="3" t="s">
        <v>287</v>
      </c>
      <c r="AR5" s="3" t="s">
        <v>1</v>
      </c>
      <c r="AS5" s="3" t="s">
        <v>218</v>
      </c>
      <c r="AT5" s="3" t="s">
        <v>155</v>
      </c>
      <c r="AU5" s="3" t="s">
        <v>304</v>
      </c>
      <c r="AV5" s="3" t="s">
        <v>303</v>
      </c>
      <c r="AW5" s="3" t="s">
        <v>278</v>
      </c>
      <c r="AX5" s="3" t="s">
        <v>153</v>
      </c>
      <c r="AY5" s="3" t="s">
        <v>194</v>
      </c>
      <c r="AZ5" s="3" t="s">
        <v>288</v>
      </c>
      <c r="BA5" s="3" t="s">
        <v>283</v>
      </c>
      <c r="BB5" s="3" t="s">
        <v>282</v>
      </c>
      <c r="BC5" s="3" t="s">
        <v>156</v>
      </c>
      <c r="BD5" s="3" t="s">
        <v>161</v>
      </c>
      <c r="BE5" s="3" t="s">
        <v>160</v>
      </c>
      <c r="BF5" s="3" t="s">
        <v>279</v>
      </c>
      <c r="BG5" s="3" t="s">
        <v>265</v>
      </c>
      <c r="BH5" s="3" t="s">
        <v>187</v>
      </c>
      <c r="BI5" s="3" t="s">
        <v>148</v>
      </c>
    </row>
    <row r="6" spans="1:61" x14ac:dyDescent="0.25">
      <c r="A6" s="4">
        <v>1</v>
      </c>
      <c r="B6" s="2" t="str">
        <f>HYPERLINK("https://my.zakupivli.pro/remote/dispatcher/state_purchase_view/55648082", "UA-2024-12-11-014842-a")</f>
        <v>UA-2024-12-11-014842-a</v>
      </c>
      <c r="C6" s="2" t="s">
        <v>192</v>
      </c>
      <c r="D6" s="1" t="s">
        <v>162</v>
      </c>
      <c r="E6" s="1" t="s">
        <v>162</v>
      </c>
      <c r="F6" s="1" t="s">
        <v>41</v>
      </c>
      <c r="G6" s="1" t="s">
        <v>43</v>
      </c>
      <c r="H6" s="1" t="s">
        <v>166</v>
      </c>
      <c r="I6" s="1" t="s">
        <v>297</v>
      </c>
      <c r="J6" s="1" t="s">
        <v>177</v>
      </c>
      <c r="K6" s="1" t="s">
        <v>94</v>
      </c>
      <c r="L6" s="1" t="s">
        <v>315</v>
      </c>
      <c r="M6" s="1" t="s">
        <v>191</v>
      </c>
      <c r="N6" s="1" t="s">
        <v>13</v>
      </c>
      <c r="O6" s="1" t="s">
        <v>13</v>
      </c>
      <c r="P6" s="1" t="s">
        <v>13</v>
      </c>
      <c r="Q6" s="5">
        <v>45637</v>
      </c>
      <c r="R6" s="1"/>
      <c r="S6" s="1"/>
      <c r="T6" s="1"/>
      <c r="U6" s="1"/>
      <c r="V6" s="1" t="s">
        <v>316</v>
      </c>
      <c r="W6" s="4">
        <v>1</v>
      </c>
      <c r="X6" s="6">
        <v>45155</v>
      </c>
      <c r="Y6" s="1" t="s">
        <v>192</v>
      </c>
      <c r="Z6" s="1">
        <v>1</v>
      </c>
      <c r="AA6" s="6">
        <v>45155</v>
      </c>
      <c r="AB6" s="1" t="s">
        <v>336</v>
      </c>
      <c r="AC6" s="1" t="s">
        <v>326</v>
      </c>
      <c r="AD6" s="1" t="s">
        <v>119</v>
      </c>
      <c r="AE6" s="1" t="s">
        <v>195</v>
      </c>
      <c r="AF6" s="1" t="s">
        <v>149</v>
      </c>
      <c r="AG6" s="1" t="s">
        <v>195</v>
      </c>
      <c r="AH6" s="6">
        <v>45155</v>
      </c>
      <c r="AI6" s="6">
        <v>45155</v>
      </c>
      <c r="AJ6" s="1"/>
      <c r="AK6" s="1"/>
      <c r="AL6" s="1"/>
      <c r="AM6" s="1" t="s">
        <v>296</v>
      </c>
      <c r="AN6" s="1" t="s">
        <v>95</v>
      </c>
      <c r="AO6" s="1"/>
      <c r="AP6" s="1"/>
      <c r="AQ6" s="1"/>
      <c r="AR6" s="1"/>
      <c r="AS6" s="2"/>
      <c r="AT6" s="1"/>
      <c r="AU6" s="1"/>
      <c r="AV6" s="1"/>
      <c r="AW6" s="1" t="s">
        <v>319</v>
      </c>
      <c r="AX6" s="7">
        <v>45637.632520541265</v>
      </c>
      <c r="AY6" s="1" t="s">
        <v>118</v>
      </c>
      <c r="AZ6" s="6">
        <v>45155</v>
      </c>
      <c r="BA6" s="5">
        <v>45637</v>
      </c>
      <c r="BB6" s="5">
        <v>45657</v>
      </c>
      <c r="BC6" s="5">
        <v>45637</v>
      </c>
      <c r="BD6" s="5">
        <v>45637</v>
      </c>
      <c r="BE6" s="7">
        <v>45657</v>
      </c>
      <c r="BF6" s="1" t="s">
        <v>333</v>
      </c>
      <c r="BG6" s="1"/>
      <c r="BH6" s="1"/>
      <c r="BI6" s="1" t="s">
        <v>12</v>
      </c>
    </row>
    <row r="7" spans="1:61" x14ac:dyDescent="0.25">
      <c r="A7" s="4">
        <v>2</v>
      </c>
      <c r="B7" s="2" t="str">
        <f>HYPERLINK("https://my.zakupivli.pro/remote/dispatcher/state_purchase_view/55604591", "UA-2024-12-10-018111-a")</f>
        <v>UA-2024-12-10-018111-a</v>
      </c>
      <c r="C7" s="2" t="s">
        <v>192</v>
      </c>
      <c r="D7" s="1" t="s">
        <v>159</v>
      </c>
      <c r="E7" s="1" t="s">
        <v>159</v>
      </c>
      <c r="F7" s="1" t="s">
        <v>41</v>
      </c>
      <c r="G7" s="1" t="s">
        <v>79</v>
      </c>
      <c r="H7" s="1" t="s">
        <v>166</v>
      </c>
      <c r="I7" s="1" t="s">
        <v>297</v>
      </c>
      <c r="J7" s="1" t="s">
        <v>177</v>
      </c>
      <c r="K7" s="1" t="s">
        <v>94</v>
      </c>
      <c r="L7" s="1" t="s">
        <v>315</v>
      </c>
      <c r="M7" s="1" t="s">
        <v>191</v>
      </c>
      <c r="N7" s="1" t="s">
        <v>13</v>
      </c>
      <c r="O7" s="1" t="s">
        <v>13</v>
      </c>
      <c r="P7" s="1" t="s">
        <v>13</v>
      </c>
      <c r="Q7" s="5">
        <v>45636</v>
      </c>
      <c r="R7" s="1"/>
      <c r="S7" s="1"/>
      <c r="T7" s="1"/>
      <c r="U7" s="1"/>
      <c r="V7" s="1" t="s">
        <v>316</v>
      </c>
      <c r="W7" s="4">
        <v>1</v>
      </c>
      <c r="X7" s="6">
        <v>30000</v>
      </c>
      <c r="Y7" s="1" t="s">
        <v>192</v>
      </c>
      <c r="Z7" s="1">
        <v>33</v>
      </c>
      <c r="AA7" s="6">
        <v>909.09</v>
      </c>
      <c r="AB7" s="1" t="s">
        <v>336</v>
      </c>
      <c r="AC7" s="1" t="s">
        <v>326</v>
      </c>
      <c r="AD7" s="1" t="s">
        <v>119</v>
      </c>
      <c r="AE7" s="1" t="s">
        <v>195</v>
      </c>
      <c r="AF7" s="1" t="s">
        <v>149</v>
      </c>
      <c r="AG7" s="1" t="s">
        <v>195</v>
      </c>
      <c r="AH7" s="6">
        <v>30000</v>
      </c>
      <c r="AI7" s="6">
        <v>909.09090909090912</v>
      </c>
      <c r="AJ7" s="1"/>
      <c r="AK7" s="1"/>
      <c r="AL7" s="1"/>
      <c r="AM7" s="1" t="s">
        <v>213</v>
      </c>
      <c r="AN7" s="1" t="s">
        <v>52</v>
      </c>
      <c r="AO7" s="1"/>
      <c r="AP7" s="1"/>
      <c r="AQ7" s="1"/>
      <c r="AR7" s="1"/>
      <c r="AS7" s="2"/>
      <c r="AT7" s="1"/>
      <c r="AU7" s="1"/>
      <c r="AV7" s="1"/>
      <c r="AW7" s="1" t="s">
        <v>319</v>
      </c>
      <c r="AX7" s="7">
        <v>45636.679954002801</v>
      </c>
      <c r="AY7" s="1" t="s">
        <v>103</v>
      </c>
      <c r="AZ7" s="6">
        <v>30000</v>
      </c>
      <c r="BA7" s="5">
        <v>45636</v>
      </c>
      <c r="BB7" s="5">
        <v>45646</v>
      </c>
      <c r="BC7" s="5">
        <v>45636</v>
      </c>
      <c r="BD7" s="5">
        <v>45636</v>
      </c>
      <c r="BE7" s="7">
        <v>45657</v>
      </c>
      <c r="BF7" s="1" t="s">
        <v>333</v>
      </c>
      <c r="BG7" s="1"/>
      <c r="BH7" s="1"/>
      <c r="BI7" s="1" t="s">
        <v>12</v>
      </c>
    </row>
    <row r="8" spans="1:61" x14ac:dyDescent="0.25">
      <c r="A8" s="4">
        <v>3</v>
      </c>
      <c r="B8" s="2" t="str">
        <f>HYPERLINK("https://my.zakupivli.pro/remote/dispatcher/state_purchase_view/55178383", "UA-2024-11-27-007038-a")</f>
        <v>UA-2024-11-27-007038-a</v>
      </c>
      <c r="C8" s="2" t="s">
        <v>192</v>
      </c>
      <c r="D8" s="1" t="s">
        <v>203</v>
      </c>
      <c r="E8" s="1" t="s">
        <v>245</v>
      </c>
      <c r="F8" s="1" t="s">
        <v>41</v>
      </c>
      <c r="G8" s="1" t="s">
        <v>108</v>
      </c>
      <c r="H8" s="1" t="s">
        <v>166</v>
      </c>
      <c r="I8" s="1" t="s">
        <v>297</v>
      </c>
      <c r="J8" s="1" t="s">
        <v>177</v>
      </c>
      <c r="K8" s="1" t="s">
        <v>94</v>
      </c>
      <c r="L8" s="1" t="s">
        <v>315</v>
      </c>
      <c r="M8" s="1" t="s">
        <v>191</v>
      </c>
      <c r="N8" s="1" t="s">
        <v>13</v>
      </c>
      <c r="O8" s="1" t="s">
        <v>13</v>
      </c>
      <c r="P8" s="1" t="s">
        <v>13</v>
      </c>
      <c r="Q8" s="5">
        <v>45623</v>
      </c>
      <c r="R8" s="1"/>
      <c r="S8" s="1"/>
      <c r="T8" s="1"/>
      <c r="U8" s="1"/>
      <c r="V8" s="1" t="s">
        <v>316</v>
      </c>
      <c r="W8" s="4">
        <v>1</v>
      </c>
      <c r="X8" s="6">
        <v>468</v>
      </c>
      <c r="Y8" s="1" t="s">
        <v>192</v>
      </c>
      <c r="Z8" s="1">
        <v>2</v>
      </c>
      <c r="AA8" s="6">
        <v>234</v>
      </c>
      <c r="AB8" s="1" t="s">
        <v>336</v>
      </c>
      <c r="AC8" s="1" t="s">
        <v>326</v>
      </c>
      <c r="AD8" s="1" t="s">
        <v>119</v>
      </c>
      <c r="AE8" s="1" t="s">
        <v>297</v>
      </c>
      <c r="AF8" s="1" t="s">
        <v>149</v>
      </c>
      <c r="AG8" s="1" t="s">
        <v>195</v>
      </c>
      <c r="AH8" s="6">
        <v>468</v>
      </c>
      <c r="AI8" s="6">
        <v>234</v>
      </c>
      <c r="AJ8" s="1"/>
      <c r="AK8" s="1"/>
      <c r="AL8" s="1"/>
      <c r="AM8" s="1" t="s">
        <v>295</v>
      </c>
      <c r="AN8" s="1" t="s">
        <v>72</v>
      </c>
      <c r="AO8" s="1"/>
      <c r="AP8" s="1" t="s">
        <v>2</v>
      </c>
      <c r="AQ8" s="1"/>
      <c r="AR8" s="1"/>
      <c r="AS8" s="2"/>
      <c r="AT8" s="1"/>
      <c r="AU8" s="1"/>
      <c r="AV8" s="1"/>
      <c r="AW8" s="1" t="s">
        <v>319</v>
      </c>
      <c r="AX8" s="7">
        <v>45623.511532938195</v>
      </c>
      <c r="AY8" s="1" t="s">
        <v>94</v>
      </c>
      <c r="AZ8" s="6">
        <v>468</v>
      </c>
      <c r="BA8" s="5">
        <v>45621</v>
      </c>
      <c r="BB8" s="5">
        <v>45657</v>
      </c>
      <c r="BC8" s="5">
        <v>45621</v>
      </c>
      <c r="BD8" s="5">
        <v>45621</v>
      </c>
      <c r="BE8" s="7">
        <v>45657</v>
      </c>
      <c r="BF8" s="1" t="s">
        <v>333</v>
      </c>
      <c r="BG8" s="1"/>
      <c r="BH8" s="1" t="s">
        <v>165</v>
      </c>
      <c r="BI8" s="1" t="s">
        <v>12</v>
      </c>
    </row>
    <row r="9" spans="1:61" x14ac:dyDescent="0.25">
      <c r="A9" s="4">
        <v>4</v>
      </c>
      <c r="B9" s="2" t="str">
        <f>HYPERLINK("https://my.zakupivli.pro/remote/dispatcher/state_purchase_view/54834610", "UA-2024-11-15-002370-a")</f>
        <v>UA-2024-11-15-002370-a</v>
      </c>
      <c r="C9" s="2" t="s">
        <v>192</v>
      </c>
      <c r="D9" s="1" t="s">
        <v>268</v>
      </c>
      <c r="E9" s="1" t="s">
        <v>269</v>
      </c>
      <c r="F9" s="1" t="s">
        <v>41</v>
      </c>
      <c r="G9" s="1" t="s">
        <v>98</v>
      </c>
      <c r="H9" s="1" t="s">
        <v>166</v>
      </c>
      <c r="I9" s="1" t="s">
        <v>297</v>
      </c>
      <c r="J9" s="1" t="s">
        <v>177</v>
      </c>
      <c r="K9" s="1" t="s">
        <v>94</v>
      </c>
      <c r="L9" s="1" t="s">
        <v>315</v>
      </c>
      <c r="M9" s="1" t="s">
        <v>191</v>
      </c>
      <c r="N9" s="1" t="s">
        <v>13</v>
      </c>
      <c r="O9" s="1" t="s">
        <v>13</v>
      </c>
      <c r="P9" s="1" t="s">
        <v>13</v>
      </c>
      <c r="Q9" s="5">
        <v>45611</v>
      </c>
      <c r="R9" s="1"/>
      <c r="S9" s="1"/>
      <c r="T9" s="1"/>
      <c r="U9" s="1"/>
      <c r="V9" s="1" t="s">
        <v>316</v>
      </c>
      <c r="W9" s="4">
        <v>1</v>
      </c>
      <c r="X9" s="6">
        <v>756</v>
      </c>
      <c r="Y9" s="1" t="s">
        <v>192</v>
      </c>
      <c r="Z9" s="1">
        <v>1</v>
      </c>
      <c r="AA9" s="6">
        <v>756</v>
      </c>
      <c r="AB9" s="1" t="s">
        <v>328</v>
      </c>
      <c r="AC9" s="1" t="s">
        <v>326</v>
      </c>
      <c r="AD9" s="1" t="s">
        <v>119</v>
      </c>
      <c r="AE9" s="1" t="s">
        <v>297</v>
      </c>
      <c r="AF9" s="1" t="s">
        <v>149</v>
      </c>
      <c r="AG9" s="1" t="s">
        <v>195</v>
      </c>
      <c r="AH9" s="6">
        <v>756</v>
      </c>
      <c r="AI9" s="6">
        <v>756</v>
      </c>
      <c r="AJ9" s="1"/>
      <c r="AK9" s="1"/>
      <c r="AL9" s="1"/>
      <c r="AM9" s="1" t="s">
        <v>168</v>
      </c>
      <c r="AN9" s="1" t="s">
        <v>19</v>
      </c>
      <c r="AO9" s="1"/>
      <c r="AP9" s="1" t="s">
        <v>11</v>
      </c>
      <c r="AQ9" s="1"/>
      <c r="AR9" s="1"/>
      <c r="AS9" s="2"/>
      <c r="AT9" s="1"/>
      <c r="AU9" s="1"/>
      <c r="AV9" s="1"/>
      <c r="AW9" s="1" t="s">
        <v>319</v>
      </c>
      <c r="AX9" s="7">
        <v>45611.42201688177</v>
      </c>
      <c r="AY9" s="1" t="s">
        <v>25</v>
      </c>
      <c r="AZ9" s="6">
        <v>756</v>
      </c>
      <c r="BA9" s="5">
        <v>45611</v>
      </c>
      <c r="BB9" s="5">
        <v>45657</v>
      </c>
      <c r="BC9" s="5">
        <v>45611</v>
      </c>
      <c r="BD9" s="5">
        <v>45611</v>
      </c>
      <c r="BE9" s="7">
        <v>45657</v>
      </c>
      <c r="BF9" s="1" t="s">
        <v>333</v>
      </c>
      <c r="BG9" s="1"/>
      <c r="BH9" s="1"/>
      <c r="BI9" s="1" t="s">
        <v>12</v>
      </c>
    </row>
    <row r="10" spans="1:61" x14ac:dyDescent="0.25">
      <c r="A10" s="4">
        <v>5</v>
      </c>
      <c r="B10" s="2" t="str">
        <f>HYPERLINK("https://my.zakupivli.pro/remote/dispatcher/state_purchase_view/54625938", "UA-2024-11-07-013026-a")</f>
        <v>UA-2024-11-07-013026-a</v>
      </c>
      <c r="C10" s="2" t="s">
        <v>192</v>
      </c>
      <c r="D10" s="1" t="s">
        <v>247</v>
      </c>
      <c r="E10" s="1" t="s">
        <v>247</v>
      </c>
      <c r="F10" s="1" t="s">
        <v>41</v>
      </c>
      <c r="G10" s="1" t="s">
        <v>114</v>
      </c>
      <c r="H10" s="1" t="s">
        <v>166</v>
      </c>
      <c r="I10" s="1" t="s">
        <v>297</v>
      </c>
      <c r="J10" s="1" t="s">
        <v>177</v>
      </c>
      <c r="K10" s="1" t="s">
        <v>94</v>
      </c>
      <c r="L10" s="1" t="s">
        <v>315</v>
      </c>
      <c r="M10" s="1" t="s">
        <v>191</v>
      </c>
      <c r="N10" s="1" t="s">
        <v>13</v>
      </c>
      <c r="O10" s="1" t="s">
        <v>13</v>
      </c>
      <c r="P10" s="1" t="s">
        <v>13</v>
      </c>
      <c r="Q10" s="5">
        <v>45603</v>
      </c>
      <c r="R10" s="1"/>
      <c r="S10" s="1"/>
      <c r="T10" s="1"/>
      <c r="U10" s="1"/>
      <c r="V10" s="1" t="s">
        <v>316</v>
      </c>
      <c r="W10" s="4">
        <v>1</v>
      </c>
      <c r="X10" s="6">
        <v>1980</v>
      </c>
      <c r="Y10" s="1" t="s">
        <v>192</v>
      </c>
      <c r="Z10" s="1">
        <v>1</v>
      </c>
      <c r="AA10" s="6">
        <v>1980</v>
      </c>
      <c r="AB10" s="1" t="s">
        <v>328</v>
      </c>
      <c r="AC10" s="1" t="s">
        <v>326</v>
      </c>
      <c r="AD10" s="1" t="s">
        <v>119</v>
      </c>
      <c r="AE10" s="1" t="s">
        <v>195</v>
      </c>
      <c r="AF10" s="1" t="s">
        <v>149</v>
      </c>
      <c r="AG10" s="1" t="s">
        <v>195</v>
      </c>
      <c r="AH10" s="6">
        <v>1980</v>
      </c>
      <c r="AI10" s="6">
        <v>1980</v>
      </c>
      <c r="AJ10" s="1"/>
      <c r="AK10" s="1"/>
      <c r="AL10" s="1"/>
      <c r="AM10" s="1" t="s">
        <v>172</v>
      </c>
      <c r="AN10" s="1" t="s">
        <v>90</v>
      </c>
      <c r="AO10" s="1"/>
      <c r="AP10" s="1"/>
      <c r="AQ10" s="1"/>
      <c r="AR10" s="1"/>
      <c r="AS10" s="2"/>
      <c r="AT10" s="1"/>
      <c r="AU10" s="1"/>
      <c r="AV10" s="1"/>
      <c r="AW10" s="1" t="s">
        <v>319</v>
      </c>
      <c r="AX10" s="7">
        <v>45603.664675217966</v>
      </c>
      <c r="AY10" s="1" t="s">
        <v>109</v>
      </c>
      <c r="AZ10" s="6">
        <v>1980</v>
      </c>
      <c r="BA10" s="5">
        <v>45607</v>
      </c>
      <c r="BB10" s="5">
        <v>45618</v>
      </c>
      <c r="BC10" s="5">
        <v>45602</v>
      </c>
      <c r="BD10" s="5">
        <v>45602</v>
      </c>
      <c r="BE10" s="7">
        <v>45657</v>
      </c>
      <c r="BF10" s="1" t="s">
        <v>333</v>
      </c>
      <c r="BG10" s="1"/>
      <c r="BH10" s="1"/>
      <c r="BI10" s="1" t="s">
        <v>12</v>
      </c>
    </row>
    <row r="11" spans="1:61" x14ac:dyDescent="0.25">
      <c r="A11" s="4">
        <v>6</v>
      </c>
      <c r="B11" s="2" t="str">
        <f>HYPERLINK("https://my.zakupivli.pro/remote/dispatcher/state_purchase_view/54298528", "UA-2024-10-25-005974-a")</f>
        <v>UA-2024-10-25-005974-a</v>
      </c>
      <c r="C11" s="2" t="s">
        <v>192</v>
      </c>
      <c r="D11" s="1" t="s">
        <v>332</v>
      </c>
      <c r="E11" s="1" t="s">
        <v>214</v>
      </c>
      <c r="F11" s="1" t="s">
        <v>41</v>
      </c>
      <c r="G11" s="1" t="s">
        <v>97</v>
      </c>
      <c r="H11" s="1" t="s">
        <v>166</v>
      </c>
      <c r="I11" s="1" t="s">
        <v>297</v>
      </c>
      <c r="J11" s="1" t="s">
        <v>177</v>
      </c>
      <c r="K11" s="1" t="s">
        <v>94</v>
      </c>
      <c r="L11" s="1" t="s">
        <v>315</v>
      </c>
      <c r="M11" s="1" t="s">
        <v>191</v>
      </c>
      <c r="N11" s="1" t="s">
        <v>13</v>
      </c>
      <c r="O11" s="1" t="s">
        <v>13</v>
      </c>
      <c r="P11" s="1" t="s">
        <v>13</v>
      </c>
      <c r="Q11" s="5">
        <v>45590</v>
      </c>
      <c r="R11" s="1"/>
      <c r="S11" s="1"/>
      <c r="T11" s="1"/>
      <c r="U11" s="1"/>
      <c r="V11" s="1" t="s">
        <v>316</v>
      </c>
      <c r="W11" s="4">
        <v>1</v>
      </c>
      <c r="X11" s="6">
        <v>2190</v>
      </c>
      <c r="Y11" s="1" t="s">
        <v>192</v>
      </c>
      <c r="Z11" s="1">
        <v>1</v>
      </c>
      <c r="AA11" s="6">
        <v>2190</v>
      </c>
      <c r="AB11" s="1" t="s">
        <v>328</v>
      </c>
      <c r="AC11" s="1" t="s">
        <v>326</v>
      </c>
      <c r="AD11" s="1" t="s">
        <v>119</v>
      </c>
      <c r="AE11" s="1" t="s">
        <v>195</v>
      </c>
      <c r="AF11" s="1" t="s">
        <v>149</v>
      </c>
      <c r="AG11" s="1" t="s">
        <v>195</v>
      </c>
      <c r="AH11" s="6">
        <v>2190</v>
      </c>
      <c r="AI11" s="6">
        <v>2190</v>
      </c>
      <c r="AJ11" s="1"/>
      <c r="AK11" s="1"/>
      <c r="AL11" s="1"/>
      <c r="AM11" s="1" t="s">
        <v>186</v>
      </c>
      <c r="AN11" s="1" t="s">
        <v>53</v>
      </c>
      <c r="AO11" s="1"/>
      <c r="AP11" s="1" t="s">
        <v>24</v>
      </c>
      <c r="AQ11" s="1"/>
      <c r="AR11" s="1"/>
      <c r="AS11" s="2"/>
      <c r="AT11" s="1"/>
      <c r="AU11" s="1"/>
      <c r="AV11" s="1"/>
      <c r="AW11" s="1" t="s">
        <v>319</v>
      </c>
      <c r="AX11" s="7">
        <v>45590.501102063579</v>
      </c>
      <c r="AY11" s="1" t="s">
        <v>183</v>
      </c>
      <c r="AZ11" s="6">
        <v>2190</v>
      </c>
      <c r="BA11" s="5">
        <v>45589</v>
      </c>
      <c r="BB11" s="5">
        <v>45657</v>
      </c>
      <c r="BC11" s="5">
        <v>45589</v>
      </c>
      <c r="BD11" s="5">
        <v>45589</v>
      </c>
      <c r="BE11" s="7">
        <v>45657</v>
      </c>
      <c r="BF11" s="1" t="s">
        <v>333</v>
      </c>
      <c r="BG11" s="1"/>
      <c r="BH11" s="1" t="s">
        <v>165</v>
      </c>
      <c r="BI11" s="1" t="s">
        <v>12</v>
      </c>
    </row>
    <row r="12" spans="1:61" x14ac:dyDescent="0.25">
      <c r="A12" s="4">
        <v>7</v>
      </c>
      <c r="B12" s="2" t="str">
        <f>HYPERLINK("https://my.zakupivli.pro/remote/dispatcher/state_purchase_view/54034814", "UA-2024-10-16-003539-a")</f>
        <v>UA-2024-10-16-003539-a</v>
      </c>
      <c r="C12" s="2" t="s">
        <v>192</v>
      </c>
      <c r="D12" s="1" t="s">
        <v>246</v>
      </c>
      <c r="E12" s="1" t="s">
        <v>246</v>
      </c>
      <c r="F12" s="1" t="s">
        <v>41</v>
      </c>
      <c r="G12" s="1" t="s">
        <v>100</v>
      </c>
      <c r="H12" s="1" t="s">
        <v>166</v>
      </c>
      <c r="I12" s="1" t="s">
        <v>297</v>
      </c>
      <c r="J12" s="1" t="s">
        <v>177</v>
      </c>
      <c r="K12" s="1" t="s">
        <v>94</v>
      </c>
      <c r="L12" s="1" t="s">
        <v>315</v>
      </c>
      <c r="M12" s="1" t="s">
        <v>191</v>
      </c>
      <c r="N12" s="1" t="s">
        <v>13</v>
      </c>
      <c r="O12" s="1" t="s">
        <v>13</v>
      </c>
      <c r="P12" s="1" t="s">
        <v>13</v>
      </c>
      <c r="Q12" s="5">
        <v>45581</v>
      </c>
      <c r="R12" s="1"/>
      <c r="S12" s="1"/>
      <c r="T12" s="1"/>
      <c r="U12" s="1"/>
      <c r="V12" s="1" t="s">
        <v>316</v>
      </c>
      <c r="W12" s="4">
        <v>1</v>
      </c>
      <c r="X12" s="6">
        <v>14366.14</v>
      </c>
      <c r="Y12" s="1" t="s">
        <v>192</v>
      </c>
      <c r="Z12" s="1">
        <v>1</v>
      </c>
      <c r="AA12" s="6">
        <v>14366.14</v>
      </c>
      <c r="AB12" s="1" t="s">
        <v>328</v>
      </c>
      <c r="AC12" s="1" t="s">
        <v>326</v>
      </c>
      <c r="AD12" s="1" t="s">
        <v>119</v>
      </c>
      <c r="AE12" s="1" t="s">
        <v>195</v>
      </c>
      <c r="AF12" s="1" t="s">
        <v>149</v>
      </c>
      <c r="AG12" s="1" t="s">
        <v>195</v>
      </c>
      <c r="AH12" s="6">
        <v>14366.14</v>
      </c>
      <c r="AI12" s="6">
        <v>14366.14</v>
      </c>
      <c r="AJ12" s="1"/>
      <c r="AK12" s="1"/>
      <c r="AL12" s="1"/>
      <c r="AM12" s="1" t="s">
        <v>306</v>
      </c>
      <c r="AN12" s="1" t="s">
        <v>68</v>
      </c>
      <c r="AO12" s="1"/>
      <c r="AP12" s="1" t="s">
        <v>9</v>
      </c>
      <c r="AQ12" s="1"/>
      <c r="AR12" s="1"/>
      <c r="AS12" s="2"/>
      <c r="AT12" s="1"/>
      <c r="AU12" s="1"/>
      <c r="AV12" s="1"/>
      <c r="AW12" s="1" t="s">
        <v>319</v>
      </c>
      <c r="AX12" s="7">
        <v>45581.459460176513</v>
      </c>
      <c r="AY12" s="1" t="s">
        <v>63</v>
      </c>
      <c r="AZ12" s="6">
        <v>14366.14</v>
      </c>
      <c r="BA12" s="5">
        <v>45579</v>
      </c>
      <c r="BB12" s="5">
        <v>45657</v>
      </c>
      <c r="BC12" s="5">
        <v>45579</v>
      </c>
      <c r="BD12" s="5">
        <v>45579</v>
      </c>
      <c r="BE12" s="7">
        <v>45657</v>
      </c>
      <c r="BF12" s="1" t="s">
        <v>333</v>
      </c>
      <c r="BG12" s="1"/>
      <c r="BH12" s="1"/>
      <c r="BI12" s="1" t="s">
        <v>12</v>
      </c>
    </row>
    <row r="13" spans="1:61" x14ac:dyDescent="0.25">
      <c r="A13" s="4">
        <v>8</v>
      </c>
      <c r="B13" s="2" t="str">
        <f>HYPERLINK("https://my.zakupivli.pro/remote/dispatcher/state_purchase_view/54033656", "UA-2024-10-16-003007-a")</f>
        <v>UA-2024-10-16-003007-a</v>
      </c>
      <c r="C13" s="2" t="s">
        <v>192</v>
      </c>
      <c r="D13" s="1" t="s">
        <v>221</v>
      </c>
      <c r="E13" s="1" t="s">
        <v>219</v>
      </c>
      <c r="F13" s="1" t="s">
        <v>41</v>
      </c>
      <c r="G13" s="1" t="s">
        <v>99</v>
      </c>
      <c r="H13" s="1" t="s">
        <v>166</v>
      </c>
      <c r="I13" s="1" t="s">
        <v>297</v>
      </c>
      <c r="J13" s="1" t="s">
        <v>177</v>
      </c>
      <c r="K13" s="1" t="s">
        <v>94</v>
      </c>
      <c r="L13" s="1" t="s">
        <v>315</v>
      </c>
      <c r="M13" s="1" t="s">
        <v>191</v>
      </c>
      <c r="N13" s="1" t="s">
        <v>13</v>
      </c>
      <c r="O13" s="1" t="s">
        <v>13</v>
      </c>
      <c r="P13" s="1" t="s">
        <v>13</v>
      </c>
      <c r="Q13" s="5">
        <v>45581</v>
      </c>
      <c r="R13" s="1"/>
      <c r="S13" s="1"/>
      <c r="T13" s="1"/>
      <c r="U13" s="1"/>
      <c r="V13" s="1" t="s">
        <v>316</v>
      </c>
      <c r="W13" s="4">
        <v>1</v>
      </c>
      <c r="X13" s="6">
        <v>14536.19</v>
      </c>
      <c r="Y13" s="1" t="s">
        <v>192</v>
      </c>
      <c r="Z13" s="1">
        <v>1</v>
      </c>
      <c r="AA13" s="6">
        <v>14536.19</v>
      </c>
      <c r="AB13" s="1" t="s">
        <v>328</v>
      </c>
      <c r="AC13" s="1" t="s">
        <v>326</v>
      </c>
      <c r="AD13" s="1" t="s">
        <v>119</v>
      </c>
      <c r="AE13" s="1" t="s">
        <v>195</v>
      </c>
      <c r="AF13" s="1" t="s">
        <v>149</v>
      </c>
      <c r="AG13" s="1" t="s">
        <v>195</v>
      </c>
      <c r="AH13" s="6">
        <v>14536.19</v>
      </c>
      <c r="AI13" s="6">
        <v>14536.19</v>
      </c>
      <c r="AJ13" s="1"/>
      <c r="AK13" s="1"/>
      <c r="AL13" s="1"/>
      <c r="AM13" s="1" t="s">
        <v>306</v>
      </c>
      <c r="AN13" s="1" t="s">
        <v>68</v>
      </c>
      <c r="AO13" s="1"/>
      <c r="AP13" s="1" t="s">
        <v>9</v>
      </c>
      <c r="AQ13" s="1"/>
      <c r="AR13" s="1"/>
      <c r="AS13" s="2"/>
      <c r="AT13" s="1"/>
      <c r="AU13" s="1"/>
      <c r="AV13" s="1"/>
      <c r="AW13" s="1" t="s">
        <v>319</v>
      </c>
      <c r="AX13" s="7">
        <v>45581.447769712948</v>
      </c>
      <c r="AY13" s="1" t="s">
        <v>61</v>
      </c>
      <c r="AZ13" s="6">
        <v>14536.19</v>
      </c>
      <c r="BA13" s="5">
        <v>45580</v>
      </c>
      <c r="BB13" s="5">
        <v>45657</v>
      </c>
      <c r="BC13" s="5">
        <v>45579</v>
      </c>
      <c r="BD13" s="5">
        <v>45579</v>
      </c>
      <c r="BE13" s="7">
        <v>45657</v>
      </c>
      <c r="BF13" s="1" t="s">
        <v>333</v>
      </c>
      <c r="BG13" s="1"/>
      <c r="BH13" s="1"/>
      <c r="BI13" s="1" t="s">
        <v>12</v>
      </c>
    </row>
    <row r="14" spans="1:61" x14ac:dyDescent="0.25">
      <c r="A14" s="4">
        <v>9</v>
      </c>
      <c r="B14" s="2" t="str">
        <f>HYPERLINK("https://my.zakupivli.pro/remote/dispatcher/state_purchase_view/54001839", "UA-2024-10-15-004546-a")</f>
        <v>UA-2024-10-15-004546-a</v>
      </c>
      <c r="C14" s="2" t="s">
        <v>192</v>
      </c>
      <c r="D14" s="1" t="s">
        <v>260</v>
      </c>
      <c r="E14" s="1" t="s">
        <v>205</v>
      </c>
      <c r="F14" s="1" t="s">
        <v>41</v>
      </c>
      <c r="G14" s="1" t="s">
        <v>107</v>
      </c>
      <c r="H14" s="1" t="s">
        <v>166</v>
      </c>
      <c r="I14" s="1" t="s">
        <v>297</v>
      </c>
      <c r="J14" s="1" t="s">
        <v>177</v>
      </c>
      <c r="K14" s="1" t="s">
        <v>94</v>
      </c>
      <c r="L14" s="1" t="s">
        <v>315</v>
      </c>
      <c r="M14" s="1" t="s">
        <v>191</v>
      </c>
      <c r="N14" s="1" t="s">
        <v>13</v>
      </c>
      <c r="O14" s="1" t="s">
        <v>13</v>
      </c>
      <c r="P14" s="1" t="s">
        <v>13</v>
      </c>
      <c r="Q14" s="5">
        <v>45580</v>
      </c>
      <c r="R14" s="1"/>
      <c r="S14" s="1"/>
      <c r="T14" s="1"/>
      <c r="U14" s="1"/>
      <c r="V14" s="1" t="s">
        <v>316</v>
      </c>
      <c r="W14" s="4">
        <v>1</v>
      </c>
      <c r="X14" s="6">
        <v>8700</v>
      </c>
      <c r="Y14" s="1" t="s">
        <v>192</v>
      </c>
      <c r="Z14" s="1">
        <v>1</v>
      </c>
      <c r="AA14" s="6">
        <v>8700</v>
      </c>
      <c r="AB14" s="1" t="s">
        <v>328</v>
      </c>
      <c r="AC14" s="1" t="s">
        <v>326</v>
      </c>
      <c r="AD14" s="1" t="s">
        <v>119</v>
      </c>
      <c r="AE14" s="1" t="s">
        <v>195</v>
      </c>
      <c r="AF14" s="1" t="s">
        <v>149</v>
      </c>
      <c r="AG14" s="1" t="s">
        <v>195</v>
      </c>
      <c r="AH14" s="6">
        <v>8700</v>
      </c>
      <c r="AI14" s="6">
        <v>8700</v>
      </c>
      <c r="AJ14" s="1"/>
      <c r="AK14" s="1"/>
      <c r="AL14" s="1"/>
      <c r="AM14" s="1" t="s">
        <v>150</v>
      </c>
      <c r="AN14" s="1" t="s">
        <v>55</v>
      </c>
      <c r="AO14" s="1"/>
      <c r="AP14" s="1" t="s">
        <v>24</v>
      </c>
      <c r="AQ14" s="1"/>
      <c r="AR14" s="1"/>
      <c r="AS14" s="2"/>
      <c r="AT14" s="1"/>
      <c r="AU14" s="1"/>
      <c r="AV14" s="1"/>
      <c r="AW14" s="1" t="s">
        <v>319</v>
      </c>
      <c r="AX14" s="7">
        <v>45580.478941120622</v>
      </c>
      <c r="AY14" s="1" t="s">
        <v>27</v>
      </c>
      <c r="AZ14" s="6">
        <v>8700</v>
      </c>
      <c r="BA14" s="5">
        <v>45474</v>
      </c>
      <c r="BB14" s="5">
        <v>45657</v>
      </c>
      <c r="BC14" s="5">
        <v>45580</v>
      </c>
      <c r="BD14" s="5">
        <v>45474</v>
      </c>
      <c r="BE14" s="7">
        <v>45657</v>
      </c>
      <c r="BF14" s="1" t="s">
        <v>333</v>
      </c>
      <c r="BG14" s="1"/>
      <c r="BH14" s="1"/>
      <c r="BI14" s="1" t="s">
        <v>12</v>
      </c>
    </row>
    <row r="15" spans="1:61" x14ac:dyDescent="0.25">
      <c r="A15" s="4">
        <v>10</v>
      </c>
      <c r="B15" s="2" t="str">
        <f>HYPERLINK("https://my.zakupivli.pro/remote/dispatcher/state_purchase_view/53723532", "UA-2024-10-02-008092-a")</f>
        <v>UA-2024-10-02-008092-a</v>
      </c>
      <c r="C15" s="2" t="s">
        <v>192</v>
      </c>
      <c r="D15" s="1" t="s">
        <v>249</v>
      </c>
      <c r="E15" s="1" t="s">
        <v>249</v>
      </c>
      <c r="F15" s="1" t="s">
        <v>41</v>
      </c>
      <c r="G15" s="1" t="s">
        <v>113</v>
      </c>
      <c r="H15" s="1" t="s">
        <v>166</v>
      </c>
      <c r="I15" s="1" t="s">
        <v>297</v>
      </c>
      <c r="J15" s="1" t="s">
        <v>177</v>
      </c>
      <c r="K15" s="1" t="s">
        <v>94</v>
      </c>
      <c r="L15" s="1" t="s">
        <v>315</v>
      </c>
      <c r="M15" s="1" t="s">
        <v>191</v>
      </c>
      <c r="N15" s="1" t="s">
        <v>13</v>
      </c>
      <c r="O15" s="1" t="s">
        <v>13</v>
      </c>
      <c r="P15" s="1" t="s">
        <v>13</v>
      </c>
      <c r="Q15" s="5">
        <v>45567</v>
      </c>
      <c r="R15" s="1"/>
      <c r="S15" s="1"/>
      <c r="T15" s="1"/>
      <c r="U15" s="1"/>
      <c r="V15" s="1" t="s">
        <v>316</v>
      </c>
      <c r="W15" s="4">
        <v>1</v>
      </c>
      <c r="X15" s="6">
        <v>12236.4</v>
      </c>
      <c r="Y15" s="1" t="s">
        <v>192</v>
      </c>
      <c r="Z15" s="1">
        <v>1</v>
      </c>
      <c r="AA15" s="6">
        <v>12236.4</v>
      </c>
      <c r="AB15" s="1" t="s">
        <v>328</v>
      </c>
      <c r="AC15" s="1" t="s">
        <v>326</v>
      </c>
      <c r="AD15" s="1" t="s">
        <v>119</v>
      </c>
      <c r="AE15" s="1" t="s">
        <v>195</v>
      </c>
      <c r="AF15" s="1" t="s">
        <v>149</v>
      </c>
      <c r="AG15" s="1" t="s">
        <v>195</v>
      </c>
      <c r="AH15" s="6">
        <v>12236.4</v>
      </c>
      <c r="AI15" s="6">
        <v>12236.4</v>
      </c>
      <c r="AJ15" s="1"/>
      <c r="AK15" s="1"/>
      <c r="AL15" s="1"/>
      <c r="AM15" s="1" t="s">
        <v>200</v>
      </c>
      <c r="AN15" s="1" t="s">
        <v>83</v>
      </c>
      <c r="AO15" s="1"/>
      <c r="AP15" s="1" t="s">
        <v>7</v>
      </c>
      <c r="AQ15" s="1"/>
      <c r="AR15" s="1"/>
      <c r="AS15" s="2"/>
      <c r="AT15" s="1"/>
      <c r="AU15" s="1"/>
      <c r="AV15" s="1"/>
      <c r="AW15" s="1" t="s">
        <v>319</v>
      </c>
      <c r="AX15" s="7">
        <v>45567.606859259424</v>
      </c>
      <c r="AY15" s="1" t="s">
        <v>25</v>
      </c>
      <c r="AZ15" s="6">
        <v>12236.4</v>
      </c>
      <c r="BA15" s="5">
        <v>45292</v>
      </c>
      <c r="BB15" s="5">
        <v>45657</v>
      </c>
      <c r="BC15" s="5">
        <v>45566</v>
      </c>
      <c r="BD15" s="5">
        <v>45292</v>
      </c>
      <c r="BE15" s="7">
        <v>45657</v>
      </c>
      <c r="BF15" s="1" t="s">
        <v>333</v>
      </c>
      <c r="BG15" s="1"/>
      <c r="BH15" s="1"/>
      <c r="BI15" s="1" t="s">
        <v>12</v>
      </c>
    </row>
    <row r="16" spans="1:61" x14ac:dyDescent="0.25">
      <c r="A16" s="4">
        <v>11</v>
      </c>
      <c r="B16" s="2" t="str">
        <f>HYPERLINK("https://my.zakupivli.pro/remote/dispatcher/state_purchase_view/53518678", "UA-2024-09-23-013826-a")</f>
        <v>UA-2024-09-23-013826-a</v>
      </c>
      <c r="C16" s="2" t="s">
        <v>192</v>
      </c>
      <c r="D16" s="1" t="s">
        <v>257</v>
      </c>
      <c r="E16" s="1" t="s">
        <v>270</v>
      </c>
      <c r="F16" s="1" t="s">
        <v>41</v>
      </c>
      <c r="G16" s="1" t="s">
        <v>113</v>
      </c>
      <c r="H16" s="1" t="s">
        <v>166</v>
      </c>
      <c r="I16" s="1" t="s">
        <v>297</v>
      </c>
      <c r="J16" s="1" t="s">
        <v>177</v>
      </c>
      <c r="K16" s="1" t="s">
        <v>94</v>
      </c>
      <c r="L16" s="1" t="s">
        <v>315</v>
      </c>
      <c r="M16" s="1" t="s">
        <v>191</v>
      </c>
      <c r="N16" s="1" t="s">
        <v>13</v>
      </c>
      <c r="O16" s="1" t="s">
        <v>13</v>
      </c>
      <c r="P16" s="1" t="s">
        <v>13</v>
      </c>
      <c r="Q16" s="5">
        <v>45558</v>
      </c>
      <c r="R16" s="1"/>
      <c r="S16" s="1"/>
      <c r="T16" s="1"/>
      <c r="U16" s="1"/>
      <c r="V16" s="1" t="s">
        <v>316</v>
      </c>
      <c r="W16" s="4">
        <v>1</v>
      </c>
      <c r="X16" s="6">
        <v>2734.56</v>
      </c>
      <c r="Y16" s="1" t="s">
        <v>192</v>
      </c>
      <c r="Z16" s="1">
        <v>1</v>
      </c>
      <c r="AA16" s="6">
        <v>2734.56</v>
      </c>
      <c r="AB16" s="1" t="s">
        <v>328</v>
      </c>
      <c r="AC16" s="1" t="s">
        <v>326</v>
      </c>
      <c r="AD16" s="1" t="s">
        <v>119</v>
      </c>
      <c r="AE16" s="1" t="s">
        <v>195</v>
      </c>
      <c r="AF16" s="1" t="s">
        <v>149</v>
      </c>
      <c r="AG16" s="1" t="s">
        <v>195</v>
      </c>
      <c r="AH16" s="6">
        <v>2734.56</v>
      </c>
      <c r="AI16" s="6">
        <v>2734.56</v>
      </c>
      <c r="AJ16" s="1"/>
      <c r="AK16" s="1"/>
      <c r="AL16" s="1"/>
      <c r="AM16" s="1" t="s">
        <v>201</v>
      </c>
      <c r="AN16" s="1" t="s">
        <v>88</v>
      </c>
      <c r="AO16" s="1"/>
      <c r="AP16" s="1" t="s">
        <v>75</v>
      </c>
      <c r="AQ16" s="1"/>
      <c r="AR16" s="1"/>
      <c r="AS16" s="2"/>
      <c r="AT16" s="1"/>
      <c r="AU16" s="1"/>
      <c r="AV16" s="1"/>
      <c r="AW16" s="1" t="s">
        <v>319</v>
      </c>
      <c r="AX16" s="7">
        <v>45558.721719027133</v>
      </c>
      <c r="AY16" s="1" t="s">
        <v>26</v>
      </c>
      <c r="AZ16" s="6">
        <v>2734.56</v>
      </c>
      <c r="BA16" s="5">
        <v>45292</v>
      </c>
      <c r="BB16" s="5">
        <v>45657</v>
      </c>
      <c r="BC16" s="5">
        <v>45558</v>
      </c>
      <c r="BD16" s="5">
        <v>45292</v>
      </c>
      <c r="BE16" s="7">
        <v>45657</v>
      </c>
      <c r="BF16" s="1" t="s">
        <v>333</v>
      </c>
      <c r="BG16" s="1"/>
      <c r="BH16" s="1"/>
      <c r="BI16" s="1" t="s">
        <v>12</v>
      </c>
    </row>
    <row r="17" spans="1:61" x14ac:dyDescent="0.25">
      <c r="A17" s="4">
        <v>12</v>
      </c>
      <c r="B17" s="2" t="str">
        <f>HYPERLINK("https://my.zakupivli.pro/remote/dispatcher/state_purchase_view/53518024", "UA-2024-09-23-013554-a")</f>
        <v>UA-2024-09-23-013554-a</v>
      </c>
      <c r="C17" s="2" t="s">
        <v>192</v>
      </c>
      <c r="D17" s="1" t="s">
        <v>250</v>
      </c>
      <c r="E17" s="1" t="s">
        <v>250</v>
      </c>
      <c r="F17" s="1" t="s">
        <v>41</v>
      </c>
      <c r="G17" s="1" t="s">
        <v>113</v>
      </c>
      <c r="H17" s="1" t="s">
        <v>166</v>
      </c>
      <c r="I17" s="1" t="s">
        <v>297</v>
      </c>
      <c r="J17" s="1" t="s">
        <v>177</v>
      </c>
      <c r="K17" s="1" t="s">
        <v>94</v>
      </c>
      <c r="L17" s="1" t="s">
        <v>315</v>
      </c>
      <c r="M17" s="1" t="s">
        <v>191</v>
      </c>
      <c r="N17" s="1" t="s">
        <v>13</v>
      </c>
      <c r="O17" s="1" t="s">
        <v>13</v>
      </c>
      <c r="P17" s="1" t="s">
        <v>13</v>
      </c>
      <c r="Q17" s="5">
        <v>45558</v>
      </c>
      <c r="R17" s="1"/>
      <c r="S17" s="1"/>
      <c r="T17" s="1"/>
      <c r="U17" s="1"/>
      <c r="V17" s="1" t="s">
        <v>316</v>
      </c>
      <c r="W17" s="4">
        <v>1</v>
      </c>
      <c r="X17" s="6">
        <v>11215.2</v>
      </c>
      <c r="Y17" s="1" t="s">
        <v>192</v>
      </c>
      <c r="Z17" s="1">
        <v>1</v>
      </c>
      <c r="AA17" s="6">
        <v>11215.2</v>
      </c>
      <c r="AB17" s="1" t="s">
        <v>328</v>
      </c>
      <c r="AC17" s="1" t="s">
        <v>326</v>
      </c>
      <c r="AD17" s="1" t="s">
        <v>119</v>
      </c>
      <c r="AE17" s="1" t="s">
        <v>195</v>
      </c>
      <c r="AF17" s="1" t="s">
        <v>149</v>
      </c>
      <c r="AG17" s="1" t="s">
        <v>195</v>
      </c>
      <c r="AH17" s="6">
        <v>11215.2</v>
      </c>
      <c r="AI17" s="6">
        <v>11215.2</v>
      </c>
      <c r="AJ17" s="1"/>
      <c r="AK17" s="1"/>
      <c r="AL17" s="1"/>
      <c r="AM17" s="1" t="s">
        <v>199</v>
      </c>
      <c r="AN17" s="1" t="s">
        <v>87</v>
      </c>
      <c r="AO17" s="1"/>
      <c r="AP17" s="1" t="s">
        <v>6</v>
      </c>
      <c r="AQ17" s="1"/>
      <c r="AR17" s="1"/>
      <c r="AS17" s="2"/>
      <c r="AT17" s="1"/>
      <c r="AU17" s="1"/>
      <c r="AV17" s="1"/>
      <c r="AW17" s="1" t="s">
        <v>319</v>
      </c>
      <c r="AX17" s="7">
        <v>45558.707986403671</v>
      </c>
      <c r="AY17" s="1" t="s">
        <v>102</v>
      </c>
      <c r="AZ17" s="6">
        <v>11215.2</v>
      </c>
      <c r="BA17" s="5">
        <v>45292</v>
      </c>
      <c r="BB17" s="5">
        <v>45657</v>
      </c>
      <c r="BC17" s="5">
        <v>45558</v>
      </c>
      <c r="BD17" s="5">
        <v>45292</v>
      </c>
      <c r="BE17" s="7">
        <v>45657</v>
      </c>
      <c r="BF17" s="1" t="s">
        <v>333</v>
      </c>
      <c r="BG17" s="1"/>
      <c r="BH17" s="1" t="s">
        <v>165</v>
      </c>
      <c r="BI17" s="1" t="s">
        <v>12</v>
      </c>
    </row>
    <row r="18" spans="1:61" x14ac:dyDescent="0.25">
      <c r="A18" s="4">
        <v>13</v>
      </c>
      <c r="B18" s="2" t="str">
        <f>HYPERLINK("https://my.zakupivli.pro/remote/dispatcher/state_purchase_view/53292182", "UA-2024-09-13-001334-a")</f>
        <v>UA-2024-09-13-001334-a</v>
      </c>
      <c r="C18" s="2" t="s">
        <v>192</v>
      </c>
      <c r="D18" s="1" t="s">
        <v>248</v>
      </c>
      <c r="E18" s="1" t="s">
        <v>248</v>
      </c>
      <c r="F18" s="1" t="s">
        <v>41</v>
      </c>
      <c r="G18" s="1" t="s">
        <v>113</v>
      </c>
      <c r="H18" s="1" t="s">
        <v>166</v>
      </c>
      <c r="I18" s="1" t="s">
        <v>297</v>
      </c>
      <c r="J18" s="1" t="s">
        <v>177</v>
      </c>
      <c r="K18" s="1" t="s">
        <v>94</v>
      </c>
      <c r="L18" s="1" t="s">
        <v>315</v>
      </c>
      <c r="M18" s="1" t="s">
        <v>191</v>
      </c>
      <c r="N18" s="1" t="s">
        <v>13</v>
      </c>
      <c r="O18" s="1" t="s">
        <v>13</v>
      </c>
      <c r="P18" s="1" t="s">
        <v>13</v>
      </c>
      <c r="Q18" s="5">
        <v>45548</v>
      </c>
      <c r="R18" s="1"/>
      <c r="S18" s="1"/>
      <c r="T18" s="1"/>
      <c r="U18" s="1"/>
      <c r="V18" s="1" t="s">
        <v>316</v>
      </c>
      <c r="W18" s="4">
        <v>1</v>
      </c>
      <c r="X18" s="6">
        <v>5140.8</v>
      </c>
      <c r="Y18" s="1" t="s">
        <v>192</v>
      </c>
      <c r="Z18" s="1">
        <v>1</v>
      </c>
      <c r="AA18" s="6">
        <v>5140.8</v>
      </c>
      <c r="AB18" s="1" t="s">
        <v>328</v>
      </c>
      <c r="AC18" s="1" t="s">
        <v>326</v>
      </c>
      <c r="AD18" s="1" t="s">
        <v>119</v>
      </c>
      <c r="AE18" s="1" t="s">
        <v>195</v>
      </c>
      <c r="AF18" s="1" t="s">
        <v>149</v>
      </c>
      <c r="AG18" s="1" t="s">
        <v>195</v>
      </c>
      <c r="AH18" s="6">
        <v>5140.8</v>
      </c>
      <c r="AI18" s="6">
        <v>5140.8</v>
      </c>
      <c r="AJ18" s="1"/>
      <c r="AK18" s="1"/>
      <c r="AL18" s="1"/>
      <c r="AM18" s="1" t="s">
        <v>197</v>
      </c>
      <c r="AN18" s="1" t="s">
        <v>86</v>
      </c>
      <c r="AO18" s="1"/>
      <c r="AP18" s="1" t="s">
        <v>5</v>
      </c>
      <c r="AQ18" s="1"/>
      <c r="AR18" s="1"/>
      <c r="AS18" s="2"/>
      <c r="AT18" s="1"/>
      <c r="AU18" s="1"/>
      <c r="AV18" s="1"/>
      <c r="AW18" s="1" t="s">
        <v>319</v>
      </c>
      <c r="AX18" s="7">
        <v>45548.404125268957</v>
      </c>
      <c r="AY18" s="1" t="s">
        <v>25</v>
      </c>
      <c r="AZ18" s="6">
        <v>5140.8</v>
      </c>
      <c r="BA18" s="5">
        <v>45292</v>
      </c>
      <c r="BB18" s="5">
        <v>45657</v>
      </c>
      <c r="BC18" s="5">
        <v>45544</v>
      </c>
      <c r="BD18" s="5">
        <v>45292</v>
      </c>
      <c r="BE18" s="7">
        <v>45657</v>
      </c>
      <c r="BF18" s="1" t="s">
        <v>333</v>
      </c>
      <c r="BG18" s="1"/>
      <c r="BH18" s="1" t="s">
        <v>165</v>
      </c>
      <c r="BI18" s="1" t="s">
        <v>12</v>
      </c>
    </row>
    <row r="19" spans="1:61" x14ac:dyDescent="0.25">
      <c r="A19" s="4">
        <v>14</v>
      </c>
      <c r="B19" s="2" t="str">
        <f>HYPERLINK("https://my.zakupivli.pro/remote/dispatcher/state_purchase_view/52372281", "UA-2024-07-26-004906-a")</f>
        <v>UA-2024-07-26-004906-a</v>
      </c>
      <c r="C19" s="2" t="s">
        <v>192</v>
      </c>
      <c r="D19" s="1" t="s">
        <v>331</v>
      </c>
      <c r="E19" s="1" t="s">
        <v>0</v>
      </c>
      <c r="F19" s="1" t="s">
        <v>41</v>
      </c>
      <c r="G19" s="1" t="s">
        <v>100</v>
      </c>
      <c r="H19" s="1" t="s">
        <v>166</v>
      </c>
      <c r="I19" s="1" t="s">
        <v>297</v>
      </c>
      <c r="J19" s="1" t="s">
        <v>177</v>
      </c>
      <c r="K19" s="1" t="s">
        <v>94</v>
      </c>
      <c r="L19" s="1" t="s">
        <v>315</v>
      </c>
      <c r="M19" s="1" t="s">
        <v>191</v>
      </c>
      <c r="N19" s="1" t="s">
        <v>13</v>
      </c>
      <c r="O19" s="1" t="s">
        <v>13</v>
      </c>
      <c r="P19" s="1" t="s">
        <v>13</v>
      </c>
      <c r="Q19" s="5">
        <v>45499</v>
      </c>
      <c r="R19" s="1"/>
      <c r="S19" s="1"/>
      <c r="T19" s="1"/>
      <c r="U19" s="1"/>
      <c r="V19" s="1" t="s">
        <v>316</v>
      </c>
      <c r="W19" s="4">
        <v>1</v>
      </c>
      <c r="X19" s="6">
        <v>15512.61</v>
      </c>
      <c r="Y19" s="1" t="s">
        <v>192</v>
      </c>
      <c r="Z19" s="1">
        <v>1</v>
      </c>
      <c r="AA19" s="6">
        <v>15512.61</v>
      </c>
      <c r="AB19" s="1" t="s">
        <v>328</v>
      </c>
      <c r="AC19" s="1" t="s">
        <v>326</v>
      </c>
      <c r="AD19" s="1" t="s">
        <v>119</v>
      </c>
      <c r="AE19" s="1" t="s">
        <v>195</v>
      </c>
      <c r="AF19" s="1" t="s">
        <v>149</v>
      </c>
      <c r="AG19" s="1" t="s">
        <v>195</v>
      </c>
      <c r="AH19" s="6">
        <v>15512.61</v>
      </c>
      <c r="AI19" s="6">
        <v>15512.61</v>
      </c>
      <c r="AJ19" s="1"/>
      <c r="AK19" s="1"/>
      <c r="AL19" s="1"/>
      <c r="AM19" s="1" t="s">
        <v>305</v>
      </c>
      <c r="AN19" s="1" t="s">
        <v>68</v>
      </c>
      <c r="AO19" s="1"/>
      <c r="AP19" s="1" t="s">
        <v>23</v>
      </c>
      <c r="AQ19" s="1"/>
      <c r="AR19" s="1"/>
      <c r="AS19" s="2"/>
      <c r="AT19" s="1"/>
      <c r="AU19" s="1"/>
      <c r="AV19" s="1"/>
      <c r="AW19" s="1" t="s">
        <v>319</v>
      </c>
      <c r="AX19" s="7">
        <v>45499.549900681981</v>
      </c>
      <c r="AY19" s="1" t="s">
        <v>38</v>
      </c>
      <c r="AZ19" s="6">
        <v>15512.61</v>
      </c>
      <c r="BA19" s="5">
        <v>45499</v>
      </c>
      <c r="BB19" s="5">
        <v>45657</v>
      </c>
      <c r="BC19" s="5">
        <v>45499</v>
      </c>
      <c r="BD19" s="5">
        <v>45499</v>
      </c>
      <c r="BE19" s="7">
        <v>45657</v>
      </c>
      <c r="BF19" s="1" t="s">
        <v>333</v>
      </c>
      <c r="BG19" s="1"/>
      <c r="BH19" s="1" t="s">
        <v>165</v>
      </c>
      <c r="BI19" s="1" t="s">
        <v>12</v>
      </c>
    </row>
    <row r="20" spans="1:61" x14ac:dyDescent="0.25">
      <c r="A20" s="4">
        <v>15</v>
      </c>
      <c r="B20" s="2" t="str">
        <f>HYPERLINK("https://my.zakupivli.pro/remote/dispatcher/state_purchase_view/52371931", "UA-2024-07-26-004807-a")</f>
        <v>UA-2024-07-26-004807-a</v>
      </c>
      <c r="C20" s="2" t="s">
        <v>192</v>
      </c>
      <c r="D20" s="1" t="s">
        <v>330</v>
      </c>
      <c r="E20" s="1" t="s">
        <v>0</v>
      </c>
      <c r="F20" s="1" t="s">
        <v>41</v>
      </c>
      <c r="G20" s="1" t="s">
        <v>100</v>
      </c>
      <c r="H20" s="1" t="s">
        <v>166</v>
      </c>
      <c r="I20" s="1" t="s">
        <v>297</v>
      </c>
      <c r="J20" s="1" t="s">
        <v>177</v>
      </c>
      <c r="K20" s="1" t="s">
        <v>94</v>
      </c>
      <c r="L20" s="1" t="s">
        <v>315</v>
      </c>
      <c r="M20" s="1" t="s">
        <v>191</v>
      </c>
      <c r="N20" s="1" t="s">
        <v>13</v>
      </c>
      <c r="O20" s="1" t="s">
        <v>13</v>
      </c>
      <c r="P20" s="1" t="s">
        <v>13</v>
      </c>
      <c r="Q20" s="5">
        <v>45499</v>
      </c>
      <c r="R20" s="1"/>
      <c r="S20" s="1"/>
      <c r="T20" s="1"/>
      <c r="U20" s="1"/>
      <c r="V20" s="1" t="s">
        <v>316</v>
      </c>
      <c r="W20" s="4">
        <v>1</v>
      </c>
      <c r="X20" s="6">
        <v>15512.61</v>
      </c>
      <c r="Y20" s="1" t="s">
        <v>192</v>
      </c>
      <c r="Z20" s="1">
        <v>1</v>
      </c>
      <c r="AA20" s="6">
        <v>15512.61</v>
      </c>
      <c r="AB20" s="1" t="s">
        <v>328</v>
      </c>
      <c r="AC20" s="1" t="s">
        <v>326</v>
      </c>
      <c r="AD20" s="1" t="s">
        <v>119</v>
      </c>
      <c r="AE20" s="1" t="s">
        <v>195</v>
      </c>
      <c r="AF20" s="1" t="s">
        <v>149</v>
      </c>
      <c r="AG20" s="1" t="s">
        <v>195</v>
      </c>
      <c r="AH20" s="6">
        <v>15512.61</v>
      </c>
      <c r="AI20" s="6">
        <v>15512.61</v>
      </c>
      <c r="AJ20" s="1"/>
      <c r="AK20" s="1"/>
      <c r="AL20" s="1"/>
      <c r="AM20" s="1" t="s">
        <v>305</v>
      </c>
      <c r="AN20" s="1" t="s">
        <v>68</v>
      </c>
      <c r="AO20" s="1"/>
      <c r="AP20" s="1" t="s">
        <v>9</v>
      </c>
      <c r="AQ20" s="1"/>
      <c r="AR20" s="1"/>
      <c r="AS20" s="2"/>
      <c r="AT20" s="1"/>
      <c r="AU20" s="1"/>
      <c r="AV20" s="1"/>
      <c r="AW20" s="1" t="s">
        <v>319</v>
      </c>
      <c r="AX20" s="7">
        <v>45499.546068747943</v>
      </c>
      <c r="AY20" s="1" t="s">
        <v>35</v>
      </c>
      <c r="AZ20" s="6">
        <v>15512.61</v>
      </c>
      <c r="BA20" s="5">
        <v>45499</v>
      </c>
      <c r="BB20" s="5">
        <v>45657</v>
      </c>
      <c r="BC20" s="5">
        <v>45499</v>
      </c>
      <c r="BD20" s="5">
        <v>45499</v>
      </c>
      <c r="BE20" s="7">
        <v>45657</v>
      </c>
      <c r="BF20" s="1" t="s">
        <v>333</v>
      </c>
      <c r="BG20" s="1"/>
      <c r="BH20" s="1" t="s">
        <v>165</v>
      </c>
      <c r="BI20" s="1" t="s">
        <v>12</v>
      </c>
    </row>
    <row r="21" spans="1:61" x14ac:dyDescent="0.25">
      <c r="A21" s="4">
        <v>16</v>
      </c>
      <c r="B21" s="2" t="str">
        <f>HYPERLINK("https://my.zakupivli.pro/remote/dispatcher/state_purchase_view/52249505", "UA-2024-07-19-005520-a")</f>
        <v>UA-2024-07-19-005520-a</v>
      </c>
      <c r="C21" s="2" t="s">
        <v>192</v>
      </c>
      <c r="D21" s="1" t="s">
        <v>239</v>
      </c>
      <c r="E21" s="1" t="s">
        <v>239</v>
      </c>
      <c r="F21" s="1" t="s">
        <v>41</v>
      </c>
      <c r="G21" s="1" t="s">
        <v>117</v>
      </c>
      <c r="H21" s="1" t="s">
        <v>166</v>
      </c>
      <c r="I21" s="1" t="s">
        <v>297</v>
      </c>
      <c r="J21" s="1" t="s">
        <v>177</v>
      </c>
      <c r="K21" s="1" t="s">
        <v>94</v>
      </c>
      <c r="L21" s="1" t="s">
        <v>315</v>
      </c>
      <c r="M21" s="1" t="s">
        <v>191</v>
      </c>
      <c r="N21" s="1" t="s">
        <v>13</v>
      </c>
      <c r="O21" s="1" t="s">
        <v>13</v>
      </c>
      <c r="P21" s="1" t="s">
        <v>13</v>
      </c>
      <c r="Q21" s="5">
        <v>45492</v>
      </c>
      <c r="R21" s="1"/>
      <c r="S21" s="1"/>
      <c r="T21" s="1"/>
      <c r="U21" s="1"/>
      <c r="V21" s="1" t="s">
        <v>316</v>
      </c>
      <c r="W21" s="4">
        <v>1</v>
      </c>
      <c r="X21" s="6">
        <v>2551.4499999999998</v>
      </c>
      <c r="Y21" s="1" t="s">
        <v>192</v>
      </c>
      <c r="Z21" s="1">
        <v>14.94</v>
      </c>
      <c r="AA21" s="6">
        <v>170.78</v>
      </c>
      <c r="AB21" s="1" t="s">
        <v>324</v>
      </c>
      <c r="AC21" s="1" t="s">
        <v>326</v>
      </c>
      <c r="AD21" s="1" t="s">
        <v>119</v>
      </c>
      <c r="AE21" s="1" t="s">
        <v>297</v>
      </c>
      <c r="AF21" s="1" t="s">
        <v>149</v>
      </c>
      <c r="AG21" s="1" t="s">
        <v>195</v>
      </c>
      <c r="AH21" s="6">
        <v>2551.4499999999998</v>
      </c>
      <c r="AI21" s="6">
        <v>182.24642857142857</v>
      </c>
      <c r="AJ21" s="1"/>
      <c r="AK21" s="1"/>
      <c r="AL21" s="1"/>
      <c r="AM21" s="1" t="s">
        <v>292</v>
      </c>
      <c r="AN21" s="1" t="s">
        <v>92</v>
      </c>
      <c r="AO21" s="1"/>
      <c r="AP21" s="1" t="s">
        <v>8</v>
      </c>
      <c r="AQ21" s="1"/>
      <c r="AR21" s="1"/>
      <c r="AS21" s="2"/>
      <c r="AT21" s="1"/>
      <c r="AU21" s="1"/>
      <c r="AV21" s="1"/>
      <c r="AW21" s="1" t="s">
        <v>319</v>
      </c>
      <c r="AX21" s="7">
        <v>45492.547451121747</v>
      </c>
      <c r="AY21" s="1" t="s">
        <v>185</v>
      </c>
      <c r="AZ21" s="6">
        <v>2551.4499999999998</v>
      </c>
      <c r="BA21" s="5">
        <v>45474</v>
      </c>
      <c r="BB21" s="5">
        <v>45657</v>
      </c>
      <c r="BC21" s="5">
        <v>45492</v>
      </c>
      <c r="BD21" s="5">
        <v>45474</v>
      </c>
      <c r="BE21" s="7">
        <v>45657</v>
      </c>
      <c r="BF21" s="1" t="s">
        <v>333</v>
      </c>
      <c r="BG21" s="1"/>
      <c r="BH21" s="1" t="s">
        <v>165</v>
      </c>
      <c r="BI21" s="1" t="s">
        <v>12</v>
      </c>
    </row>
    <row r="22" spans="1:61" x14ac:dyDescent="0.25">
      <c r="A22" s="4">
        <v>17</v>
      </c>
      <c r="B22" s="2" t="str">
        <f>HYPERLINK("https://my.zakupivli.pro/remote/dispatcher/state_purchase_view/52095823", "UA-2024-07-10-008295-a")</f>
        <v>UA-2024-07-10-008295-a</v>
      </c>
      <c r="C22" s="2" t="s">
        <v>192</v>
      </c>
      <c r="D22" s="1" t="s">
        <v>329</v>
      </c>
      <c r="E22" s="1" t="s">
        <v>329</v>
      </c>
      <c r="F22" s="1" t="s">
        <v>41</v>
      </c>
      <c r="G22" s="1" t="s">
        <v>116</v>
      </c>
      <c r="H22" s="1" t="s">
        <v>166</v>
      </c>
      <c r="I22" s="1" t="s">
        <v>297</v>
      </c>
      <c r="J22" s="1" t="s">
        <v>177</v>
      </c>
      <c r="K22" s="1" t="s">
        <v>94</v>
      </c>
      <c r="L22" s="1" t="s">
        <v>315</v>
      </c>
      <c r="M22" s="1" t="s">
        <v>191</v>
      </c>
      <c r="N22" s="1" t="s">
        <v>13</v>
      </c>
      <c r="O22" s="1" t="s">
        <v>13</v>
      </c>
      <c r="P22" s="1" t="s">
        <v>13</v>
      </c>
      <c r="Q22" s="5">
        <v>45483</v>
      </c>
      <c r="R22" s="1"/>
      <c r="S22" s="1"/>
      <c r="T22" s="1"/>
      <c r="U22" s="1"/>
      <c r="V22" s="1" t="s">
        <v>316</v>
      </c>
      <c r="W22" s="4">
        <v>1</v>
      </c>
      <c r="X22" s="6">
        <v>513.72</v>
      </c>
      <c r="Y22" s="1" t="s">
        <v>192</v>
      </c>
      <c r="Z22" s="1">
        <v>36</v>
      </c>
      <c r="AA22" s="6">
        <v>14.27</v>
      </c>
      <c r="AB22" s="1" t="s">
        <v>324</v>
      </c>
      <c r="AC22" s="1" t="s">
        <v>326</v>
      </c>
      <c r="AD22" s="1" t="s">
        <v>119</v>
      </c>
      <c r="AE22" s="1" t="s">
        <v>297</v>
      </c>
      <c r="AF22" s="1" t="s">
        <v>149</v>
      </c>
      <c r="AG22" s="1" t="s">
        <v>195</v>
      </c>
      <c r="AH22" s="6">
        <v>513.72</v>
      </c>
      <c r="AI22" s="6">
        <v>14.270000000000001</v>
      </c>
      <c r="AJ22" s="1"/>
      <c r="AK22" s="1"/>
      <c r="AL22" s="1"/>
      <c r="AM22" s="1" t="s">
        <v>140</v>
      </c>
      <c r="AN22" s="1" t="s">
        <v>74</v>
      </c>
      <c r="AO22" s="1"/>
      <c r="AP22" s="1" t="s">
        <v>3</v>
      </c>
      <c r="AQ22" s="1"/>
      <c r="AR22" s="1"/>
      <c r="AS22" s="2"/>
      <c r="AT22" s="1"/>
      <c r="AU22" s="1"/>
      <c r="AV22" s="1"/>
      <c r="AW22" s="1" t="s">
        <v>319</v>
      </c>
      <c r="AX22" s="7">
        <v>45483.668018228469</v>
      </c>
      <c r="AY22" s="1" t="s">
        <v>112</v>
      </c>
      <c r="AZ22" s="6">
        <v>513.72</v>
      </c>
      <c r="BA22" s="5">
        <v>45292</v>
      </c>
      <c r="BB22" s="5">
        <v>45657</v>
      </c>
      <c r="BC22" s="5">
        <v>45483</v>
      </c>
      <c r="BD22" s="5">
        <v>45292</v>
      </c>
      <c r="BE22" s="7">
        <v>45657</v>
      </c>
      <c r="BF22" s="1" t="s">
        <v>333</v>
      </c>
      <c r="BG22" s="1"/>
      <c r="BH22" s="1"/>
      <c r="BI22" s="1" t="s">
        <v>12</v>
      </c>
    </row>
    <row r="23" spans="1:61" x14ac:dyDescent="0.25">
      <c r="A23" s="4">
        <v>18</v>
      </c>
      <c r="B23" s="2" t="str">
        <f>HYPERLINK("https://my.zakupivli.pro/remote/dispatcher/state_purchase_view/52095138", "UA-2024-07-10-007934-a")</f>
        <v>UA-2024-07-10-007934-a</v>
      </c>
      <c r="C23" s="2" t="s">
        <v>192</v>
      </c>
      <c r="D23" s="1" t="s">
        <v>335</v>
      </c>
      <c r="E23" s="1" t="s">
        <v>335</v>
      </c>
      <c r="F23" s="1" t="s">
        <v>41</v>
      </c>
      <c r="G23" s="1" t="s">
        <v>104</v>
      </c>
      <c r="H23" s="1" t="s">
        <v>166</v>
      </c>
      <c r="I23" s="1" t="s">
        <v>297</v>
      </c>
      <c r="J23" s="1" t="s">
        <v>177</v>
      </c>
      <c r="K23" s="1" t="s">
        <v>94</v>
      </c>
      <c r="L23" s="1" t="s">
        <v>315</v>
      </c>
      <c r="M23" s="1" t="s">
        <v>191</v>
      </c>
      <c r="N23" s="1" t="s">
        <v>13</v>
      </c>
      <c r="O23" s="1" t="s">
        <v>13</v>
      </c>
      <c r="P23" s="1" t="s">
        <v>13</v>
      </c>
      <c r="Q23" s="5">
        <v>45483</v>
      </c>
      <c r="R23" s="1"/>
      <c r="S23" s="1"/>
      <c r="T23" s="1"/>
      <c r="U23" s="1"/>
      <c r="V23" s="1" t="s">
        <v>316</v>
      </c>
      <c r="W23" s="4">
        <v>1</v>
      </c>
      <c r="X23" s="6">
        <v>708.84</v>
      </c>
      <c r="Y23" s="1" t="s">
        <v>192</v>
      </c>
      <c r="Z23" s="1">
        <v>36</v>
      </c>
      <c r="AA23" s="6">
        <v>19.690000000000001</v>
      </c>
      <c r="AB23" s="1" t="s">
        <v>324</v>
      </c>
      <c r="AC23" s="1" t="s">
        <v>326</v>
      </c>
      <c r="AD23" s="1" t="s">
        <v>119</v>
      </c>
      <c r="AE23" s="1" t="s">
        <v>297</v>
      </c>
      <c r="AF23" s="1" t="s">
        <v>149</v>
      </c>
      <c r="AG23" s="1" t="s">
        <v>195</v>
      </c>
      <c r="AH23" s="6">
        <v>708.84</v>
      </c>
      <c r="AI23" s="6">
        <v>19.690000000000001</v>
      </c>
      <c r="AJ23" s="1"/>
      <c r="AK23" s="1"/>
      <c r="AL23" s="1"/>
      <c r="AM23" s="1" t="s">
        <v>131</v>
      </c>
      <c r="AN23" s="1" t="s">
        <v>14</v>
      </c>
      <c r="AO23" s="1"/>
      <c r="AP23" s="1" t="s">
        <v>3</v>
      </c>
      <c r="AQ23" s="1"/>
      <c r="AR23" s="1"/>
      <c r="AS23" s="2"/>
      <c r="AT23" s="1"/>
      <c r="AU23" s="1"/>
      <c r="AV23" s="1"/>
      <c r="AW23" s="1" t="s">
        <v>319</v>
      </c>
      <c r="AX23" s="7">
        <v>45483.655845986097</v>
      </c>
      <c r="AY23" s="1" t="s">
        <v>111</v>
      </c>
      <c r="AZ23" s="6">
        <v>708.84</v>
      </c>
      <c r="BA23" s="5">
        <v>45292</v>
      </c>
      <c r="BB23" s="5">
        <v>45657</v>
      </c>
      <c r="BC23" s="5">
        <v>45483</v>
      </c>
      <c r="BD23" s="5">
        <v>45292</v>
      </c>
      <c r="BE23" s="7">
        <v>45657</v>
      </c>
      <c r="BF23" s="1" t="s">
        <v>333</v>
      </c>
      <c r="BG23" s="1"/>
      <c r="BH23" s="1"/>
      <c r="BI23" s="1" t="s">
        <v>12</v>
      </c>
    </row>
    <row r="24" spans="1:61" x14ac:dyDescent="0.25">
      <c r="A24" s="4">
        <v>19</v>
      </c>
      <c r="B24" s="2" t="str">
        <f>HYPERLINK("https://my.zakupivli.pro/remote/dispatcher/state_purchase_view/52085322", "UA-2024-07-10-003518-a")</f>
        <v>UA-2024-07-10-003518-a</v>
      </c>
      <c r="C24" s="2" t="s">
        <v>192</v>
      </c>
      <c r="D24" s="1" t="s">
        <v>188</v>
      </c>
      <c r="E24" s="1" t="s">
        <v>188</v>
      </c>
      <c r="F24" s="1" t="s">
        <v>41</v>
      </c>
      <c r="G24" s="1" t="s">
        <v>107</v>
      </c>
      <c r="H24" s="1" t="s">
        <v>166</v>
      </c>
      <c r="I24" s="1" t="s">
        <v>297</v>
      </c>
      <c r="J24" s="1" t="s">
        <v>177</v>
      </c>
      <c r="K24" s="1" t="s">
        <v>94</v>
      </c>
      <c r="L24" s="1" t="s">
        <v>315</v>
      </c>
      <c r="M24" s="1" t="s">
        <v>191</v>
      </c>
      <c r="N24" s="1" t="s">
        <v>13</v>
      </c>
      <c r="O24" s="1" t="s">
        <v>13</v>
      </c>
      <c r="P24" s="1" t="s">
        <v>13</v>
      </c>
      <c r="Q24" s="5">
        <v>45483</v>
      </c>
      <c r="R24" s="1"/>
      <c r="S24" s="1"/>
      <c r="T24" s="1"/>
      <c r="U24" s="1"/>
      <c r="V24" s="1" t="s">
        <v>316</v>
      </c>
      <c r="W24" s="4">
        <v>1</v>
      </c>
      <c r="X24" s="6">
        <v>8700</v>
      </c>
      <c r="Y24" s="1" t="s">
        <v>192</v>
      </c>
      <c r="Z24" s="1">
        <v>1</v>
      </c>
      <c r="AA24" s="6">
        <v>8700</v>
      </c>
      <c r="AB24" s="1" t="s">
        <v>328</v>
      </c>
      <c r="AC24" s="1" t="s">
        <v>326</v>
      </c>
      <c r="AD24" s="1" t="s">
        <v>119</v>
      </c>
      <c r="AE24" s="1" t="s">
        <v>195</v>
      </c>
      <c r="AF24" s="1" t="s">
        <v>149</v>
      </c>
      <c r="AG24" s="1" t="s">
        <v>195</v>
      </c>
      <c r="AH24" s="6">
        <v>8700</v>
      </c>
      <c r="AI24" s="6">
        <v>8700</v>
      </c>
      <c r="AJ24" s="1"/>
      <c r="AK24" s="1"/>
      <c r="AL24" s="1"/>
      <c r="AM24" s="1" t="s">
        <v>150</v>
      </c>
      <c r="AN24" s="1" t="s">
        <v>55</v>
      </c>
      <c r="AO24" s="1"/>
      <c r="AP24" s="1" t="s">
        <v>10</v>
      </c>
      <c r="AQ24" s="1"/>
      <c r="AR24" s="1"/>
      <c r="AS24" s="2"/>
      <c r="AT24" s="1"/>
      <c r="AU24" s="1"/>
      <c r="AV24" s="1"/>
      <c r="AW24" s="1" t="s">
        <v>319</v>
      </c>
      <c r="AX24" s="7">
        <v>45483.48912661388</v>
      </c>
      <c r="AY24" s="1" t="s">
        <v>21</v>
      </c>
      <c r="AZ24" s="6">
        <v>8700</v>
      </c>
      <c r="BA24" s="5">
        <v>45383</v>
      </c>
      <c r="BB24" s="5">
        <v>45657</v>
      </c>
      <c r="BC24" s="5">
        <v>45483</v>
      </c>
      <c r="BD24" s="5">
        <v>45383</v>
      </c>
      <c r="BE24" s="7">
        <v>45657</v>
      </c>
      <c r="BF24" s="1" t="s">
        <v>333</v>
      </c>
      <c r="BG24" s="1"/>
      <c r="BH24" s="1"/>
      <c r="BI24" s="1" t="s">
        <v>12</v>
      </c>
    </row>
    <row r="25" spans="1:61" x14ac:dyDescent="0.25">
      <c r="A25" s="4">
        <v>20</v>
      </c>
      <c r="B25" s="2" t="str">
        <f>HYPERLINK("https://my.zakupivli.pro/remote/dispatcher/state_purchase_view/52084528", "UA-2024-07-10-003177-a")</f>
        <v>UA-2024-07-10-003177-a</v>
      </c>
      <c r="C25" s="2" t="s">
        <v>192</v>
      </c>
      <c r="D25" s="1" t="s">
        <v>220</v>
      </c>
      <c r="E25" s="1" t="s">
        <v>298</v>
      </c>
      <c r="F25" s="1" t="s">
        <v>41</v>
      </c>
      <c r="G25" s="1" t="s">
        <v>22</v>
      </c>
      <c r="H25" s="1" t="s">
        <v>166</v>
      </c>
      <c r="I25" s="1" t="s">
        <v>297</v>
      </c>
      <c r="J25" s="1" t="s">
        <v>177</v>
      </c>
      <c r="K25" s="1" t="s">
        <v>94</v>
      </c>
      <c r="L25" s="1" t="s">
        <v>315</v>
      </c>
      <c r="M25" s="1" t="s">
        <v>191</v>
      </c>
      <c r="N25" s="1" t="s">
        <v>13</v>
      </c>
      <c r="O25" s="1" t="s">
        <v>13</v>
      </c>
      <c r="P25" s="1" t="s">
        <v>13</v>
      </c>
      <c r="Q25" s="5">
        <v>45483</v>
      </c>
      <c r="R25" s="1"/>
      <c r="S25" s="1"/>
      <c r="T25" s="1"/>
      <c r="U25" s="1"/>
      <c r="V25" s="1" t="s">
        <v>316</v>
      </c>
      <c r="W25" s="4">
        <v>1</v>
      </c>
      <c r="X25" s="6">
        <v>37921.919999999998</v>
      </c>
      <c r="Y25" s="1" t="s">
        <v>192</v>
      </c>
      <c r="Z25" s="1">
        <v>39.5</v>
      </c>
      <c r="AA25" s="6">
        <v>960.05</v>
      </c>
      <c r="AB25" s="1" t="s">
        <v>318</v>
      </c>
      <c r="AC25" s="1" t="s">
        <v>326</v>
      </c>
      <c r="AD25" s="1" t="s">
        <v>119</v>
      </c>
      <c r="AE25" s="1" t="s">
        <v>297</v>
      </c>
      <c r="AF25" s="1" t="s">
        <v>149</v>
      </c>
      <c r="AG25" s="1" t="s">
        <v>195</v>
      </c>
      <c r="AH25" s="6">
        <v>37921.919999999998</v>
      </c>
      <c r="AI25" s="6">
        <v>972.35692307692307</v>
      </c>
      <c r="AJ25" s="1"/>
      <c r="AK25" s="1"/>
      <c r="AL25" s="1"/>
      <c r="AM25" s="1" t="s">
        <v>131</v>
      </c>
      <c r="AN25" s="1" t="s">
        <v>14</v>
      </c>
      <c r="AO25" s="1"/>
      <c r="AP25" s="1" t="s">
        <v>4</v>
      </c>
      <c r="AQ25" s="1"/>
      <c r="AR25" s="1"/>
      <c r="AS25" s="2"/>
      <c r="AT25" s="1"/>
      <c r="AU25" s="1"/>
      <c r="AV25" s="1"/>
      <c r="AW25" s="1" t="s">
        <v>319</v>
      </c>
      <c r="AX25" s="7">
        <v>45483.479470223196</v>
      </c>
      <c r="AY25" s="1" t="s">
        <v>110</v>
      </c>
      <c r="AZ25" s="6">
        <v>37921.919999999998</v>
      </c>
      <c r="BA25" s="5">
        <v>45292</v>
      </c>
      <c r="BB25" s="5">
        <v>45657</v>
      </c>
      <c r="BC25" s="5">
        <v>45483</v>
      </c>
      <c r="BD25" s="5">
        <v>45292</v>
      </c>
      <c r="BE25" s="7">
        <v>45657</v>
      </c>
      <c r="BF25" s="1" t="s">
        <v>333</v>
      </c>
      <c r="BG25" s="1"/>
      <c r="BH25" s="1"/>
      <c r="BI25" s="1" t="s">
        <v>12</v>
      </c>
    </row>
    <row r="26" spans="1:61" x14ac:dyDescent="0.25">
      <c r="A26" s="4">
        <v>21</v>
      </c>
      <c r="B26" s="2" t="str">
        <f>HYPERLINK("https://my.zakupivli.pro/remote/dispatcher/state_purchase_view/51697194", "UA-2024-06-18-007959-a")</f>
        <v>UA-2024-06-18-007959-a</v>
      </c>
      <c r="C26" s="2" t="s">
        <v>192</v>
      </c>
      <c r="D26" s="1" t="s">
        <v>132</v>
      </c>
      <c r="E26" s="1" t="s">
        <v>132</v>
      </c>
      <c r="F26" s="1" t="s">
        <v>41</v>
      </c>
      <c r="G26" s="1" t="s">
        <v>66</v>
      </c>
      <c r="H26" s="1" t="s">
        <v>166</v>
      </c>
      <c r="I26" s="1" t="s">
        <v>297</v>
      </c>
      <c r="J26" s="1" t="s">
        <v>177</v>
      </c>
      <c r="K26" s="1" t="s">
        <v>94</v>
      </c>
      <c r="L26" s="1" t="s">
        <v>315</v>
      </c>
      <c r="M26" s="1" t="s">
        <v>315</v>
      </c>
      <c r="N26" s="1" t="s">
        <v>13</v>
      </c>
      <c r="O26" s="1" t="s">
        <v>13</v>
      </c>
      <c r="P26" s="1" t="s">
        <v>13</v>
      </c>
      <c r="Q26" s="5">
        <v>45461</v>
      </c>
      <c r="R26" s="1"/>
      <c r="S26" s="1"/>
      <c r="T26" s="1"/>
      <c r="U26" s="1"/>
      <c r="V26" s="1" t="s">
        <v>316</v>
      </c>
      <c r="W26" s="4">
        <v>1</v>
      </c>
      <c r="X26" s="6">
        <v>31000</v>
      </c>
      <c r="Y26" s="1" t="s">
        <v>192</v>
      </c>
      <c r="Z26" s="1">
        <v>10</v>
      </c>
      <c r="AA26" s="6">
        <v>3100</v>
      </c>
      <c r="AB26" s="1" t="s">
        <v>336</v>
      </c>
      <c r="AC26" s="1" t="s">
        <v>326</v>
      </c>
      <c r="AD26" s="1" t="s">
        <v>119</v>
      </c>
      <c r="AE26" s="1" t="s">
        <v>195</v>
      </c>
      <c r="AF26" s="1" t="s">
        <v>149</v>
      </c>
      <c r="AG26" s="1" t="s">
        <v>195</v>
      </c>
      <c r="AH26" s="6">
        <v>31000</v>
      </c>
      <c r="AI26" s="6">
        <v>3100</v>
      </c>
      <c r="AJ26" s="1"/>
      <c r="AK26" s="1"/>
      <c r="AL26" s="1"/>
      <c r="AM26" s="1" t="s">
        <v>136</v>
      </c>
      <c r="AN26" s="1" t="s">
        <v>56</v>
      </c>
      <c r="AO26" s="1"/>
      <c r="AP26" s="1"/>
      <c r="AQ26" s="1"/>
      <c r="AR26" s="1"/>
      <c r="AS26" s="2"/>
      <c r="AT26" s="1"/>
      <c r="AU26" s="1"/>
      <c r="AV26" s="1"/>
      <c r="AW26" s="1" t="s">
        <v>319</v>
      </c>
      <c r="AX26" s="7">
        <v>45461.605497787001</v>
      </c>
      <c r="AY26" s="1" t="s">
        <v>133</v>
      </c>
      <c r="AZ26" s="6">
        <v>31000</v>
      </c>
      <c r="BA26" s="1"/>
      <c r="BB26" s="5">
        <v>45473</v>
      </c>
      <c r="BC26" s="5">
        <v>45461</v>
      </c>
      <c r="BD26" s="5">
        <v>45461</v>
      </c>
      <c r="BE26" s="7">
        <v>45657</v>
      </c>
      <c r="BF26" s="1" t="s">
        <v>333</v>
      </c>
      <c r="BG26" s="1"/>
      <c r="BH26" s="1"/>
      <c r="BI26" s="1" t="s">
        <v>12</v>
      </c>
    </row>
    <row r="27" spans="1:61" x14ac:dyDescent="0.25">
      <c r="A27" s="4">
        <v>22</v>
      </c>
      <c r="B27" s="2" t="str">
        <f>HYPERLINK("https://my.zakupivli.pro/remote/dispatcher/state_purchase_view/51682048", "UA-2024-06-18-001107-a")</f>
        <v>UA-2024-06-18-001107-a</v>
      </c>
      <c r="C27" s="2" t="s">
        <v>192</v>
      </c>
      <c r="D27" s="1" t="s">
        <v>254</v>
      </c>
      <c r="E27" s="1" t="s">
        <v>255</v>
      </c>
      <c r="F27" s="1" t="s">
        <v>41</v>
      </c>
      <c r="G27" s="1" t="s">
        <v>117</v>
      </c>
      <c r="H27" s="1" t="s">
        <v>166</v>
      </c>
      <c r="I27" s="1" t="s">
        <v>297</v>
      </c>
      <c r="J27" s="1" t="s">
        <v>177</v>
      </c>
      <c r="K27" s="1" t="s">
        <v>94</v>
      </c>
      <c r="L27" s="1" t="s">
        <v>315</v>
      </c>
      <c r="M27" s="1" t="s">
        <v>315</v>
      </c>
      <c r="N27" s="1" t="s">
        <v>13</v>
      </c>
      <c r="O27" s="1" t="s">
        <v>13</v>
      </c>
      <c r="P27" s="1" t="s">
        <v>13</v>
      </c>
      <c r="Q27" s="5">
        <v>45461</v>
      </c>
      <c r="R27" s="1"/>
      <c r="S27" s="1"/>
      <c r="T27" s="1"/>
      <c r="U27" s="1"/>
      <c r="V27" s="1" t="s">
        <v>316</v>
      </c>
      <c r="W27" s="4">
        <v>1</v>
      </c>
      <c r="X27" s="6">
        <v>2551.4499999999998</v>
      </c>
      <c r="Y27" s="1" t="s">
        <v>192</v>
      </c>
      <c r="Z27" s="1">
        <v>14.94</v>
      </c>
      <c r="AA27" s="6">
        <v>170.78</v>
      </c>
      <c r="AB27" s="1" t="s">
        <v>321</v>
      </c>
      <c r="AC27" s="1" t="s">
        <v>326</v>
      </c>
      <c r="AD27" s="1" t="s">
        <v>119</v>
      </c>
      <c r="AE27" s="1" t="s">
        <v>297</v>
      </c>
      <c r="AF27" s="1" t="s">
        <v>149</v>
      </c>
      <c r="AG27" s="1" t="s">
        <v>195</v>
      </c>
      <c r="AH27" s="6">
        <v>2551.4499999999998</v>
      </c>
      <c r="AI27" s="6">
        <v>182.24642857142857</v>
      </c>
      <c r="AJ27" s="1"/>
      <c r="AK27" s="1"/>
      <c r="AL27" s="1"/>
      <c r="AM27" s="1" t="s">
        <v>292</v>
      </c>
      <c r="AN27" s="1" t="s">
        <v>92</v>
      </c>
      <c r="AO27" s="1"/>
      <c r="AP27" s="1"/>
      <c r="AQ27" s="1"/>
      <c r="AR27" s="1"/>
      <c r="AS27" s="2"/>
      <c r="AT27" s="1"/>
      <c r="AU27" s="1"/>
      <c r="AV27" s="1"/>
      <c r="AW27" s="1" t="s">
        <v>319</v>
      </c>
      <c r="AX27" s="7">
        <v>45461.396878158957</v>
      </c>
      <c r="AY27" s="1" t="s">
        <v>184</v>
      </c>
      <c r="AZ27" s="6">
        <v>2551.4499999999998</v>
      </c>
      <c r="BA27" s="1"/>
      <c r="BB27" s="5">
        <v>45473</v>
      </c>
      <c r="BC27" s="5">
        <v>45436</v>
      </c>
      <c r="BD27" s="5">
        <v>45436</v>
      </c>
      <c r="BE27" s="7">
        <v>45473</v>
      </c>
      <c r="BF27" s="1" t="s">
        <v>333</v>
      </c>
      <c r="BG27" s="1"/>
      <c r="BH27" s="1" t="s">
        <v>165</v>
      </c>
      <c r="BI27" s="1" t="s">
        <v>12</v>
      </c>
    </row>
    <row r="28" spans="1:61" x14ac:dyDescent="0.25">
      <c r="A28" s="4">
        <v>23</v>
      </c>
      <c r="B28" s="2" t="str">
        <f>HYPERLINK("https://my.zakupivli.pro/remote/dispatcher/state_purchase_view/51642897", "UA-2024-06-14-008139-a")</f>
        <v>UA-2024-06-14-008139-a</v>
      </c>
      <c r="C28" s="2" t="s">
        <v>192</v>
      </c>
      <c r="D28" s="1" t="s">
        <v>244</v>
      </c>
      <c r="E28" s="1" t="s">
        <v>244</v>
      </c>
      <c r="F28" s="1" t="s">
        <v>41</v>
      </c>
      <c r="G28" s="1" t="s">
        <v>115</v>
      </c>
      <c r="H28" s="1" t="s">
        <v>166</v>
      </c>
      <c r="I28" s="1" t="s">
        <v>297</v>
      </c>
      <c r="J28" s="1" t="s">
        <v>177</v>
      </c>
      <c r="K28" s="1" t="s">
        <v>94</v>
      </c>
      <c r="L28" s="1" t="s">
        <v>315</v>
      </c>
      <c r="M28" s="1" t="s">
        <v>315</v>
      </c>
      <c r="N28" s="1" t="s">
        <v>13</v>
      </c>
      <c r="O28" s="1" t="s">
        <v>13</v>
      </c>
      <c r="P28" s="1" t="s">
        <v>13</v>
      </c>
      <c r="Q28" s="5">
        <v>45457</v>
      </c>
      <c r="R28" s="1"/>
      <c r="S28" s="1"/>
      <c r="T28" s="1"/>
      <c r="U28" s="1"/>
      <c r="V28" s="1" t="s">
        <v>316</v>
      </c>
      <c r="W28" s="4">
        <v>1</v>
      </c>
      <c r="X28" s="6">
        <v>1296</v>
      </c>
      <c r="Y28" s="1" t="s">
        <v>192</v>
      </c>
      <c r="Z28" s="1">
        <v>2</v>
      </c>
      <c r="AA28" s="6">
        <v>648</v>
      </c>
      <c r="AB28" s="1" t="s">
        <v>327</v>
      </c>
      <c r="AC28" s="1" t="s">
        <v>326</v>
      </c>
      <c r="AD28" s="1" t="s">
        <v>119</v>
      </c>
      <c r="AE28" s="1" t="s">
        <v>195</v>
      </c>
      <c r="AF28" s="1" t="s">
        <v>149</v>
      </c>
      <c r="AG28" s="1" t="s">
        <v>195</v>
      </c>
      <c r="AH28" s="6">
        <v>1296</v>
      </c>
      <c r="AI28" s="6">
        <v>648</v>
      </c>
      <c r="AJ28" s="1"/>
      <c r="AK28" s="1"/>
      <c r="AL28" s="1"/>
      <c r="AM28" s="1" t="s">
        <v>182</v>
      </c>
      <c r="AN28" s="1" t="s">
        <v>65</v>
      </c>
      <c r="AO28" s="1"/>
      <c r="AP28" s="1"/>
      <c r="AQ28" s="1"/>
      <c r="AR28" s="1"/>
      <c r="AS28" s="2"/>
      <c r="AT28" s="1"/>
      <c r="AU28" s="1"/>
      <c r="AV28" s="1"/>
      <c r="AW28" s="1" t="s">
        <v>319</v>
      </c>
      <c r="AX28" s="7">
        <v>45457.606802925555</v>
      </c>
      <c r="AY28" s="1" t="s">
        <v>30</v>
      </c>
      <c r="AZ28" s="6">
        <v>1296</v>
      </c>
      <c r="BA28" s="1"/>
      <c r="BB28" s="5">
        <v>45534</v>
      </c>
      <c r="BC28" s="5">
        <v>45454</v>
      </c>
      <c r="BD28" s="5">
        <v>45454</v>
      </c>
      <c r="BE28" s="7">
        <v>45657</v>
      </c>
      <c r="BF28" s="1" t="s">
        <v>333</v>
      </c>
      <c r="BG28" s="1"/>
      <c r="BH28" s="1"/>
      <c r="BI28" s="1" t="s">
        <v>12</v>
      </c>
    </row>
    <row r="29" spans="1:61" x14ac:dyDescent="0.25">
      <c r="A29" s="4">
        <v>24</v>
      </c>
      <c r="B29" s="2" t="str">
        <f>HYPERLINK("https://my.zakupivli.pro/remote/dispatcher/state_purchase_view/51641860", "UA-2024-06-14-007743-a")</f>
        <v>UA-2024-06-14-007743-a</v>
      </c>
      <c r="C29" s="2" t="s">
        <v>192</v>
      </c>
      <c r="D29" s="1" t="s">
        <v>323</v>
      </c>
      <c r="E29" s="1" t="s">
        <v>323</v>
      </c>
      <c r="F29" s="1" t="s">
        <v>41</v>
      </c>
      <c r="G29" s="1" t="s">
        <v>59</v>
      </c>
      <c r="H29" s="1" t="s">
        <v>166</v>
      </c>
      <c r="I29" s="1" t="s">
        <v>297</v>
      </c>
      <c r="J29" s="1" t="s">
        <v>177</v>
      </c>
      <c r="K29" s="1" t="s">
        <v>94</v>
      </c>
      <c r="L29" s="1" t="s">
        <v>315</v>
      </c>
      <c r="M29" s="1" t="s">
        <v>315</v>
      </c>
      <c r="N29" s="1" t="s">
        <v>13</v>
      </c>
      <c r="O29" s="1" t="s">
        <v>13</v>
      </c>
      <c r="P29" s="1" t="s">
        <v>13</v>
      </c>
      <c r="Q29" s="5">
        <v>45457</v>
      </c>
      <c r="R29" s="1"/>
      <c r="S29" s="1"/>
      <c r="T29" s="1"/>
      <c r="U29" s="1"/>
      <c r="V29" s="1" t="s">
        <v>316</v>
      </c>
      <c r="W29" s="4">
        <v>1</v>
      </c>
      <c r="X29" s="6">
        <v>28800</v>
      </c>
      <c r="Y29" s="1" t="s">
        <v>192</v>
      </c>
      <c r="Z29" s="1">
        <v>90</v>
      </c>
      <c r="AA29" s="6">
        <v>320</v>
      </c>
      <c r="AB29" s="1" t="s">
        <v>320</v>
      </c>
      <c r="AC29" s="1" t="s">
        <v>326</v>
      </c>
      <c r="AD29" s="1" t="s">
        <v>119</v>
      </c>
      <c r="AE29" s="1" t="s">
        <v>195</v>
      </c>
      <c r="AF29" s="1" t="s">
        <v>149</v>
      </c>
      <c r="AG29" s="1" t="s">
        <v>195</v>
      </c>
      <c r="AH29" s="6">
        <v>28800</v>
      </c>
      <c r="AI29" s="6">
        <v>320</v>
      </c>
      <c r="AJ29" s="1"/>
      <c r="AK29" s="1"/>
      <c r="AL29" s="1"/>
      <c r="AM29" s="1" t="s">
        <v>173</v>
      </c>
      <c r="AN29" s="1" t="s">
        <v>60</v>
      </c>
      <c r="AO29" s="1"/>
      <c r="AP29" s="1"/>
      <c r="AQ29" s="1"/>
      <c r="AR29" s="1"/>
      <c r="AS29" s="2"/>
      <c r="AT29" s="1"/>
      <c r="AU29" s="1"/>
      <c r="AV29" s="1"/>
      <c r="AW29" s="1" t="s">
        <v>319</v>
      </c>
      <c r="AX29" s="7">
        <v>45457.592686046657</v>
      </c>
      <c r="AY29" s="1" t="s">
        <v>31</v>
      </c>
      <c r="AZ29" s="6">
        <v>28800</v>
      </c>
      <c r="BA29" s="1"/>
      <c r="BB29" s="5">
        <v>45473</v>
      </c>
      <c r="BC29" s="5">
        <v>45454</v>
      </c>
      <c r="BD29" s="5">
        <v>45454</v>
      </c>
      <c r="BE29" s="7">
        <v>45657</v>
      </c>
      <c r="BF29" s="1" t="s">
        <v>333</v>
      </c>
      <c r="BG29" s="1"/>
      <c r="BH29" s="1"/>
      <c r="BI29" s="1" t="s">
        <v>12</v>
      </c>
    </row>
    <row r="30" spans="1:61" x14ac:dyDescent="0.25">
      <c r="A30" s="4">
        <v>25</v>
      </c>
      <c r="B30" s="2" t="str">
        <f>HYPERLINK("https://my.zakupivli.pro/remote/dispatcher/state_purchase_view/51641639", "UA-2024-06-14-007573-a")</f>
        <v>UA-2024-06-14-007573-a</v>
      </c>
      <c r="C30" s="2" t="s">
        <v>192</v>
      </c>
      <c r="D30" s="1" t="s">
        <v>314</v>
      </c>
      <c r="E30" s="1" t="s">
        <v>314</v>
      </c>
      <c r="F30" s="1" t="s">
        <v>41</v>
      </c>
      <c r="G30" s="1" t="s">
        <v>32</v>
      </c>
      <c r="H30" s="1" t="s">
        <v>166</v>
      </c>
      <c r="I30" s="1" t="s">
        <v>297</v>
      </c>
      <c r="J30" s="1" t="s">
        <v>177</v>
      </c>
      <c r="K30" s="1" t="s">
        <v>94</v>
      </c>
      <c r="L30" s="1" t="s">
        <v>315</v>
      </c>
      <c r="M30" s="1" t="s">
        <v>315</v>
      </c>
      <c r="N30" s="1" t="s">
        <v>13</v>
      </c>
      <c r="O30" s="1" t="s">
        <v>13</v>
      </c>
      <c r="P30" s="1" t="s">
        <v>13</v>
      </c>
      <c r="Q30" s="5">
        <v>45457</v>
      </c>
      <c r="R30" s="1"/>
      <c r="S30" s="1"/>
      <c r="T30" s="1"/>
      <c r="U30" s="1"/>
      <c r="V30" s="1" t="s">
        <v>316</v>
      </c>
      <c r="W30" s="4">
        <v>1</v>
      </c>
      <c r="X30" s="6">
        <v>5670</v>
      </c>
      <c r="Y30" s="1" t="s">
        <v>192</v>
      </c>
      <c r="Z30" s="1">
        <v>900</v>
      </c>
      <c r="AA30" s="6">
        <v>6.3</v>
      </c>
      <c r="AB30" s="1" t="s">
        <v>336</v>
      </c>
      <c r="AC30" s="1" t="s">
        <v>326</v>
      </c>
      <c r="AD30" s="1" t="s">
        <v>119</v>
      </c>
      <c r="AE30" s="1" t="s">
        <v>195</v>
      </c>
      <c r="AF30" s="1" t="s">
        <v>149</v>
      </c>
      <c r="AG30" s="1" t="s">
        <v>195</v>
      </c>
      <c r="AH30" s="6">
        <v>5670</v>
      </c>
      <c r="AI30" s="6">
        <v>6.3</v>
      </c>
      <c r="AJ30" s="1"/>
      <c r="AK30" s="1"/>
      <c r="AL30" s="1"/>
      <c r="AM30" s="1" t="s">
        <v>141</v>
      </c>
      <c r="AN30" s="1" t="s">
        <v>58</v>
      </c>
      <c r="AO30" s="1"/>
      <c r="AP30" s="1"/>
      <c r="AQ30" s="1"/>
      <c r="AR30" s="1"/>
      <c r="AS30" s="2"/>
      <c r="AT30" s="1"/>
      <c r="AU30" s="1"/>
      <c r="AV30" s="1"/>
      <c r="AW30" s="1" t="s">
        <v>319</v>
      </c>
      <c r="AX30" s="7">
        <v>45457.587435602305</v>
      </c>
      <c r="AY30" s="1" t="s">
        <v>69</v>
      </c>
      <c r="AZ30" s="6">
        <v>5670</v>
      </c>
      <c r="BA30" s="1"/>
      <c r="BB30" s="5">
        <v>45473</v>
      </c>
      <c r="BC30" s="5">
        <v>45454</v>
      </c>
      <c r="BD30" s="5">
        <v>45454</v>
      </c>
      <c r="BE30" s="7">
        <v>45657</v>
      </c>
      <c r="BF30" s="1" t="s">
        <v>333</v>
      </c>
      <c r="BG30" s="1"/>
      <c r="BH30" s="1"/>
      <c r="BI30" s="1" t="s">
        <v>12</v>
      </c>
    </row>
    <row r="31" spans="1:61" x14ac:dyDescent="0.25">
      <c r="A31" s="4">
        <v>26</v>
      </c>
      <c r="B31" s="2" t="str">
        <f>HYPERLINK("https://my.zakupivli.pro/remote/dispatcher/state_purchase_view/51640605", "UA-2024-06-14-007165-a")</f>
        <v>UA-2024-06-14-007165-a</v>
      </c>
      <c r="C31" s="2" t="s">
        <v>192</v>
      </c>
      <c r="D31" s="1" t="s">
        <v>216</v>
      </c>
      <c r="E31" s="1" t="s">
        <v>216</v>
      </c>
      <c r="F31" s="1" t="s">
        <v>41</v>
      </c>
      <c r="G31" s="1" t="s">
        <v>80</v>
      </c>
      <c r="H31" s="1" t="s">
        <v>166</v>
      </c>
      <c r="I31" s="1" t="s">
        <v>297</v>
      </c>
      <c r="J31" s="1" t="s">
        <v>177</v>
      </c>
      <c r="K31" s="1" t="s">
        <v>94</v>
      </c>
      <c r="L31" s="1" t="s">
        <v>315</v>
      </c>
      <c r="M31" s="1" t="s">
        <v>315</v>
      </c>
      <c r="N31" s="1" t="s">
        <v>13</v>
      </c>
      <c r="O31" s="1" t="s">
        <v>13</v>
      </c>
      <c r="P31" s="1" t="s">
        <v>13</v>
      </c>
      <c r="Q31" s="5">
        <v>45457</v>
      </c>
      <c r="R31" s="1"/>
      <c r="S31" s="1"/>
      <c r="T31" s="1"/>
      <c r="U31" s="1"/>
      <c r="V31" s="1" t="s">
        <v>316</v>
      </c>
      <c r="W31" s="4">
        <v>1</v>
      </c>
      <c r="X31" s="6">
        <v>12400</v>
      </c>
      <c r="Y31" s="1" t="s">
        <v>192</v>
      </c>
      <c r="Z31" s="1">
        <v>10</v>
      </c>
      <c r="AA31" s="6">
        <v>1240</v>
      </c>
      <c r="AB31" s="1" t="s">
        <v>336</v>
      </c>
      <c r="AC31" s="1" t="s">
        <v>326</v>
      </c>
      <c r="AD31" s="1" t="s">
        <v>119</v>
      </c>
      <c r="AE31" s="1" t="s">
        <v>195</v>
      </c>
      <c r="AF31" s="1" t="s">
        <v>149</v>
      </c>
      <c r="AG31" s="1" t="s">
        <v>195</v>
      </c>
      <c r="AH31" s="6">
        <v>12400</v>
      </c>
      <c r="AI31" s="6">
        <v>1240</v>
      </c>
      <c r="AJ31" s="1"/>
      <c r="AK31" s="1"/>
      <c r="AL31" s="1"/>
      <c r="AM31" s="1" t="s">
        <v>213</v>
      </c>
      <c r="AN31" s="1" t="s">
        <v>52</v>
      </c>
      <c r="AO31" s="1"/>
      <c r="AP31" s="1"/>
      <c r="AQ31" s="1"/>
      <c r="AR31" s="1"/>
      <c r="AS31" s="2"/>
      <c r="AT31" s="1"/>
      <c r="AU31" s="1"/>
      <c r="AV31" s="1"/>
      <c r="AW31" s="1" t="s">
        <v>319</v>
      </c>
      <c r="AX31" s="7">
        <v>45457.57718334072</v>
      </c>
      <c r="AY31" s="1" t="s">
        <v>42</v>
      </c>
      <c r="AZ31" s="6">
        <v>12400</v>
      </c>
      <c r="BA31" s="1"/>
      <c r="BB31" s="5">
        <v>45473</v>
      </c>
      <c r="BC31" s="5">
        <v>45454</v>
      </c>
      <c r="BD31" s="5">
        <v>45454</v>
      </c>
      <c r="BE31" s="7">
        <v>45657</v>
      </c>
      <c r="BF31" s="1" t="s">
        <v>333</v>
      </c>
      <c r="BG31" s="1"/>
      <c r="BH31" s="1"/>
      <c r="BI31" s="1" t="s">
        <v>12</v>
      </c>
    </row>
    <row r="32" spans="1:61" x14ac:dyDescent="0.25">
      <c r="A32" s="4">
        <v>27</v>
      </c>
      <c r="B32" s="2" t="str">
        <f>HYPERLINK("https://my.zakupivli.pro/remote/dispatcher/state_purchase_view/51639687", "UA-2024-06-14-006727-a")</f>
        <v>UA-2024-06-14-006727-a</v>
      </c>
      <c r="C32" s="2" t="s">
        <v>192</v>
      </c>
      <c r="D32" s="1" t="s">
        <v>317</v>
      </c>
      <c r="E32" s="1" t="s">
        <v>139</v>
      </c>
      <c r="F32" s="1" t="s">
        <v>41</v>
      </c>
      <c r="G32" s="1" t="s">
        <v>44</v>
      </c>
      <c r="H32" s="1" t="s">
        <v>166</v>
      </c>
      <c r="I32" s="1" t="s">
        <v>297</v>
      </c>
      <c r="J32" s="1" t="s">
        <v>177</v>
      </c>
      <c r="K32" s="1" t="s">
        <v>94</v>
      </c>
      <c r="L32" s="1" t="s">
        <v>315</v>
      </c>
      <c r="M32" s="1" t="s">
        <v>315</v>
      </c>
      <c r="N32" s="1" t="s">
        <v>13</v>
      </c>
      <c r="O32" s="1" t="s">
        <v>13</v>
      </c>
      <c r="P32" s="1" t="s">
        <v>13</v>
      </c>
      <c r="Q32" s="5">
        <v>45457</v>
      </c>
      <c r="R32" s="1"/>
      <c r="S32" s="1"/>
      <c r="T32" s="1"/>
      <c r="U32" s="1"/>
      <c r="V32" s="1" t="s">
        <v>316</v>
      </c>
      <c r="W32" s="4">
        <v>1</v>
      </c>
      <c r="X32" s="6">
        <v>36390</v>
      </c>
      <c r="Y32" s="1" t="s">
        <v>192</v>
      </c>
      <c r="Z32" s="1">
        <v>9010</v>
      </c>
      <c r="AA32" s="6">
        <v>4.04</v>
      </c>
      <c r="AB32" s="1" t="s">
        <v>322</v>
      </c>
      <c r="AC32" s="1" t="s">
        <v>326</v>
      </c>
      <c r="AD32" s="1" t="s">
        <v>119</v>
      </c>
      <c r="AE32" s="1" t="s">
        <v>195</v>
      </c>
      <c r="AF32" s="1" t="s">
        <v>149</v>
      </c>
      <c r="AG32" s="1" t="s">
        <v>195</v>
      </c>
      <c r="AH32" s="6">
        <v>36390</v>
      </c>
      <c r="AI32" s="6">
        <v>4.0388457269700329</v>
      </c>
      <c r="AJ32" s="1"/>
      <c r="AK32" s="1"/>
      <c r="AL32" s="1"/>
      <c r="AM32" s="1" t="s">
        <v>289</v>
      </c>
      <c r="AN32" s="1" t="s">
        <v>39</v>
      </c>
      <c r="AO32" s="1"/>
      <c r="AP32" s="1"/>
      <c r="AQ32" s="1"/>
      <c r="AR32" s="1"/>
      <c r="AS32" s="2"/>
      <c r="AT32" s="1"/>
      <c r="AU32" s="1"/>
      <c r="AV32" s="1"/>
      <c r="AW32" s="1" t="s">
        <v>319</v>
      </c>
      <c r="AX32" s="7">
        <v>45457.562014543924</v>
      </c>
      <c r="AY32" s="1" t="s">
        <v>49</v>
      </c>
      <c r="AZ32" s="6">
        <v>36390</v>
      </c>
      <c r="BA32" s="1"/>
      <c r="BB32" s="5">
        <v>45473</v>
      </c>
      <c r="BC32" s="5">
        <v>45454</v>
      </c>
      <c r="BD32" s="5">
        <v>45454</v>
      </c>
      <c r="BE32" s="7">
        <v>45657</v>
      </c>
      <c r="BF32" s="1" t="s">
        <v>333</v>
      </c>
      <c r="BG32" s="1"/>
      <c r="BH32" s="1"/>
      <c r="BI32" s="1" t="s">
        <v>12</v>
      </c>
    </row>
    <row r="33" spans="1:61" x14ac:dyDescent="0.25">
      <c r="A33" s="4">
        <v>28</v>
      </c>
      <c r="B33" s="2" t="str">
        <f>HYPERLINK("https://my.zakupivli.pro/remote/dispatcher/state_purchase_view/51637466", "UA-2024-06-14-005796-a")</f>
        <v>UA-2024-06-14-005796-a</v>
      </c>
      <c r="C33" s="2" t="s">
        <v>192</v>
      </c>
      <c r="D33" s="1" t="s">
        <v>281</v>
      </c>
      <c r="E33" s="1" t="s">
        <v>281</v>
      </c>
      <c r="F33" s="1" t="s">
        <v>41</v>
      </c>
      <c r="G33" s="1" t="s">
        <v>78</v>
      </c>
      <c r="H33" s="1" t="s">
        <v>166</v>
      </c>
      <c r="I33" s="1" t="s">
        <v>297</v>
      </c>
      <c r="J33" s="1" t="s">
        <v>177</v>
      </c>
      <c r="K33" s="1" t="s">
        <v>94</v>
      </c>
      <c r="L33" s="1" t="s">
        <v>315</v>
      </c>
      <c r="M33" s="1" t="s">
        <v>315</v>
      </c>
      <c r="N33" s="1" t="s">
        <v>13</v>
      </c>
      <c r="O33" s="1" t="s">
        <v>13</v>
      </c>
      <c r="P33" s="1" t="s">
        <v>13</v>
      </c>
      <c r="Q33" s="5">
        <v>45457</v>
      </c>
      <c r="R33" s="1"/>
      <c r="S33" s="1"/>
      <c r="T33" s="1"/>
      <c r="U33" s="1"/>
      <c r="V33" s="1" t="s">
        <v>316</v>
      </c>
      <c r="W33" s="4">
        <v>1</v>
      </c>
      <c r="X33" s="6">
        <v>14970</v>
      </c>
      <c r="Y33" s="1" t="s">
        <v>192</v>
      </c>
      <c r="Z33" s="1">
        <v>10</v>
      </c>
      <c r="AA33" s="6">
        <v>1497</v>
      </c>
      <c r="AB33" s="1" t="s">
        <v>336</v>
      </c>
      <c r="AC33" s="1" t="s">
        <v>326</v>
      </c>
      <c r="AD33" s="1" t="s">
        <v>119</v>
      </c>
      <c r="AE33" s="1" t="s">
        <v>195</v>
      </c>
      <c r="AF33" s="1" t="s">
        <v>149</v>
      </c>
      <c r="AG33" s="1" t="s">
        <v>195</v>
      </c>
      <c r="AH33" s="6">
        <v>14970</v>
      </c>
      <c r="AI33" s="6">
        <v>1497</v>
      </c>
      <c r="AJ33" s="1"/>
      <c r="AK33" s="1"/>
      <c r="AL33" s="1"/>
      <c r="AM33" s="1" t="s">
        <v>136</v>
      </c>
      <c r="AN33" s="1" t="s">
        <v>56</v>
      </c>
      <c r="AO33" s="1"/>
      <c r="AP33" s="1"/>
      <c r="AQ33" s="1"/>
      <c r="AR33" s="1"/>
      <c r="AS33" s="2"/>
      <c r="AT33" s="1"/>
      <c r="AU33" s="1"/>
      <c r="AV33" s="1"/>
      <c r="AW33" s="1" t="s">
        <v>319</v>
      </c>
      <c r="AX33" s="7">
        <v>45457.523266501885</v>
      </c>
      <c r="AY33" s="1" t="s">
        <v>135</v>
      </c>
      <c r="AZ33" s="6">
        <v>14970</v>
      </c>
      <c r="BA33" s="1"/>
      <c r="BB33" s="5">
        <v>45473</v>
      </c>
      <c r="BC33" s="5">
        <v>45454</v>
      </c>
      <c r="BD33" s="5">
        <v>45454</v>
      </c>
      <c r="BE33" s="7">
        <v>45657</v>
      </c>
      <c r="BF33" s="1" t="s">
        <v>333</v>
      </c>
      <c r="BG33" s="1"/>
      <c r="BH33" s="1"/>
      <c r="BI33" s="1" t="s">
        <v>12</v>
      </c>
    </row>
    <row r="34" spans="1:61" x14ac:dyDescent="0.25">
      <c r="A34" s="4">
        <v>29</v>
      </c>
      <c r="B34" s="2" t="str">
        <f>HYPERLINK("https://my.zakupivli.pro/remote/dispatcher/state_purchase_view/51637276", "UA-2024-06-14-005672-a")</f>
        <v>UA-2024-06-14-005672-a</v>
      </c>
      <c r="C34" s="2" t="s">
        <v>192</v>
      </c>
      <c r="D34" s="1" t="s">
        <v>308</v>
      </c>
      <c r="E34" s="1" t="s">
        <v>308</v>
      </c>
      <c r="F34" s="1" t="s">
        <v>41</v>
      </c>
      <c r="G34" s="1" t="s">
        <v>36</v>
      </c>
      <c r="H34" s="1" t="s">
        <v>166</v>
      </c>
      <c r="I34" s="1" t="s">
        <v>297</v>
      </c>
      <c r="J34" s="1" t="s">
        <v>177</v>
      </c>
      <c r="K34" s="1" t="s">
        <v>94</v>
      </c>
      <c r="L34" s="1" t="s">
        <v>315</v>
      </c>
      <c r="M34" s="1" t="s">
        <v>315</v>
      </c>
      <c r="N34" s="1" t="s">
        <v>13</v>
      </c>
      <c r="O34" s="1" t="s">
        <v>13</v>
      </c>
      <c r="P34" s="1" t="s">
        <v>13</v>
      </c>
      <c r="Q34" s="5">
        <v>45457</v>
      </c>
      <c r="R34" s="1"/>
      <c r="S34" s="1"/>
      <c r="T34" s="1"/>
      <c r="U34" s="1"/>
      <c r="V34" s="1" t="s">
        <v>316</v>
      </c>
      <c r="W34" s="4">
        <v>1</v>
      </c>
      <c r="X34" s="6">
        <v>14880</v>
      </c>
      <c r="Y34" s="1" t="s">
        <v>192</v>
      </c>
      <c r="Z34" s="1">
        <v>40</v>
      </c>
      <c r="AA34" s="6">
        <v>372</v>
      </c>
      <c r="AB34" s="1" t="s">
        <v>336</v>
      </c>
      <c r="AC34" s="1" t="s">
        <v>326</v>
      </c>
      <c r="AD34" s="1" t="s">
        <v>119</v>
      </c>
      <c r="AE34" s="1" t="s">
        <v>195</v>
      </c>
      <c r="AF34" s="1" t="s">
        <v>149</v>
      </c>
      <c r="AG34" s="1" t="s">
        <v>195</v>
      </c>
      <c r="AH34" s="6">
        <v>14880</v>
      </c>
      <c r="AI34" s="6">
        <v>372</v>
      </c>
      <c r="AJ34" s="1"/>
      <c r="AK34" s="1"/>
      <c r="AL34" s="1"/>
      <c r="AM34" s="1" t="s">
        <v>141</v>
      </c>
      <c r="AN34" s="1" t="s">
        <v>58</v>
      </c>
      <c r="AO34" s="1"/>
      <c r="AP34" s="1"/>
      <c r="AQ34" s="1"/>
      <c r="AR34" s="1"/>
      <c r="AS34" s="2"/>
      <c r="AT34" s="1"/>
      <c r="AU34" s="1"/>
      <c r="AV34" s="1"/>
      <c r="AW34" s="1" t="s">
        <v>319</v>
      </c>
      <c r="AX34" s="7">
        <v>45457.520582141064</v>
      </c>
      <c r="AY34" s="1" t="s">
        <v>64</v>
      </c>
      <c r="AZ34" s="6">
        <v>14880</v>
      </c>
      <c r="BA34" s="1"/>
      <c r="BB34" s="5">
        <v>45473</v>
      </c>
      <c r="BC34" s="5">
        <v>45454</v>
      </c>
      <c r="BD34" s="5">
        <v>45454</v>
      </c>
      <c r="BE34" s="7">
        <v>45657</v>
      </c>
      <c r="BF34" s="1" t="s">
        <v>333</v>
      </c>
      <c r="BG34" s="1"/>
      <c r="BH34" s="1"/>
      <c r="BI34" s="1" t="s">
        <v>12</v>
      </c>
    </row>
    <row r="35" spans="1:61" x14ac:dyDescent="0.25">
      <c r="A35" s="4">
        <v>30</v>
      </c>
      <c r="B35" s="2" t="str">
        <f>HYPERLINK("https://my.zakupivli.pro/remote/dispatcher/state_purchase_view/51636363", "UA-2024-06-14-005276-a")</f>
        <v>UA-2024-06-14-005276-a</v>
      </c>
      <c r="C35" s="2" t="s">
        <v>192</v>
      </c>
      <c r="D35" s="1" t="s">
        <v>215</v>
      </c>
      <c r="E35" s="1" t="s">
        <v>215</v>
      </c>
      <c r="F35" s="1" t="s">
        <v>41</v>
      </c>
      <c r="G35" s="1" t="s">
        <v>37</v>
      </c>
      <c r="H35" s="1" t="s">
        <v>166</v>
      </c>
      <c r="I35" s="1" t="s">
        <v>297</v>
      </c>
      <c r="J35" s="1" t="s">
        <v>177</v>
      </c>
      <c r="K35" s="1" t="s">
        <v>94</v>
      </c>
      <c r="L35" s="1" t="s">
        <v>315</v>
      </c>
      <c r="M35" s="1" t="s">
        <v>315</v>
      </c>
      <c r="N35" s="1" t="s">
        <v>13</v>
      </c>
      <c r="O35" s="1" t="s">
        <v>13</v>
      </c>
      <c r="P35" s="1" t="s">
        <v>13</v>
      </c>
      <c r="Q35" s="5">
        <v>45457</v>
      </c>
      <c r="R35" s="1"/>
      <c r="S35" s="1"/>
      <c r="T35" s="1"/>
      <c r="U35" s="1"/>
      <c r="V35" s="1" t="s">
        <v>316</v>
      </c>
      <c r="W35" s="4">
        <v>1</v>
      </c>
      <c r="X35" s="6">
        <v>19360</v>
      </c>
      <c r="Y35" s="1" t="s">
        <v>192</v>
      </c>
      <c r="Z35" s="1">
        <v>40</v>
      </c>
      <c r="AA35" s="6">
        <v>484</v>
      </c>
      <c r="AB35" s="1" t="s">
        <v>336</v>
      </c>
      <c r="AC35" s="1" t="s">
        <v>326</v>
      </c>
      <c r="AD35" s="1" t="s">
        <v>119</v>
      </c>
      <c r="AE35" s="1" t="s">
        <v>195</v>
      </c>
      <c r="AF35" s="1" t="s">
        <v>149</v>
      </c>
      <c r="AG35" s="1" t="s">
        <v>195</v>
      </c>
      <c r="AH35" s="6">
        <v>19360</v>
      </c>
      <c r="AI35" s="6">
        <v>484</v>
      </c>
      <c r="AJ35" s="1"/>
      <c r="AK35" s="1"/>
      <c r="AL35" s="1"/>
      <c r="AM35" s="1" t="s">
        <v>141</v>
      </c>
      <c r="AN35" s="1" t="s">
        <v>58</v>
      </c>
      <c r="AO35" s="1"/>
      <c r="AP35" s="1"/>
      <c r="AQ35" s="1"/>
      <c r="AR35" s="1"/>
      <c r="AS35" s="2"/>
      <c r="AT35" s="1"/>
      <c r="AU35" s="1"/>
      <c r="AV35" s="1"/>
      <c r="AW35" s="1" t="s">
        <v>319</v>
      </c>
      <c r="AX35" s="7">
        <v>45457.509868527028</v>
      </c>
      <c r="AY35" s="1" t="s">
        <v>67</v>
      </c>
      <c r="AZ35" s="6">
        <v>19360</v>
      </c>
      <c r="BA35" s="1"/>
      <c r="BB35" s="5">
        <v>45473</v>
      </c>
      <c r="BC35" s="5">
        <v>45454</v>
      </c>
      <c r="BD35" s="5">
        <v>45454</v>
      </c>
      <c r="BE35" s="7">
        <v>45657</v>
      </c>
      <c r="BF35" s="1" t="s">
        <v>333</v>
      </c>
      <c r="BG35" s="1"/>
      <c r="BH35" s="1"/>
      <c r="BI35" s="1" t="s">
        <v>12</v>
      </c>
    </row>
    <row r="36" spans="1:61" x14ac:dyDescent="0.25">
      <c r="A36" s="4">
        <v>31</v>
      </c>
      <c r="B36" s="2" t="str">
        <f>HYPERLINK("https://my.zakupivli.pro/remote/dispatcher/state_purchase_view/51635918", "UA-2024-06-14-005093-a")</f>
        <v>UA-2024-06-14-005093-a</v>
      </c>
      <c r="C36" s="2" t="s">
        <v>192</v>
      </c>
      <c r="D36" s="1" t="s">
        <v>217</v>
      </c>
      <c r="E36" s="1" t="s">
        <v>217</v>
      </c>
      <c r="F36" s="1" t="s">
        <v>41</v>
      </c>
      <c r="G36" s="1" t="s">
        <v>81</v>
      </c>
      <c r="H36" s="1" t="s">
        <v>166</v>
      </c>
      <c r="I36" s="1" t="s">
        <v>297</v>
      </c>
      <c r="J36" s="1" t="s">
        <v>177</v>
      </c>
      <c r="K36" s="1" t="s">
        <v>94</v>
      </c>
      <c r="L36" s="1" t="s">
        <v>315</v>
      </c>
      <c r="M36" s="1" t="s">
        <v>315</v>
      </c>
      <c r="N36" s="1" t="s">
        <v>13</v>
      </c>
      <c r="O36" s="1" t="s">
        <v>13</v>
      </c>
      <c r="P36" s="1" t="s">
        <v>13</v>
      </c>
      <c r="Q36" s="5">
        <v>45457</v>
      </c>
      <c r="R36" s="1"/>
      <c r="S36" s="1"/>
      <c r="T36" s="1"/>
      <c r="U36" s="1"/>
      <c r="V36" s="1" t="s">
        <v>316</v>
      </c>
      <c r="W36" s="4">
        <v>1</v>
      </c>
      <c r="X36" s="6">
        <v>34000</v>
      </c>
      <c r="Y36" s="1" t="s">
        <v>192</v>
      </c>
      <c r="Z36" s="1">
        <v>20</v>
      </c>
      <c r="AA36" s="6">
        <v>1700</v>
      </c>
      <c r="AB36" s="1" t="s">
        <v>336</v>
      </c>
      <c r="AC36" s="1" t="s">
        <v>326</v>
      </c>
      <c r="AD36" s="1" t="s">
        <v>119</v>
      </c>
      <c r="AE36" s="1" t="s">
        <v>195</v>
      </c>
      <c r="AF36" s="1" t="s">
        <v>149</v>
      </c>
      <c r="AG36" s="1" t="s">
        <v>195</v>
      </c>
      <c r="AH36" s="6">
        <v>34000</v>
      </c>
      <c r="AI36" s="6">
        <v>1700</v>
      </c>
      <c r="AJ36" s="1"/>
      <c r="AK36" s="1"/>
      <c r="AL36" s="1"/>
      <c r="AM36" s="1" t="s">
        <v>213</v>
      </c>
      <c r="AN36" s="1" t="s">
        <v>52</v>
      </c>
      <c r="AO36" s="1"/>
      <c r="AP36" s="1"/>
      <c r="AQ36" s="1"/>
      <c r="AR36" s="1"/>
      <c r="AS36" s="2"/>
      <c r="AT36" s="1"/>
      <c r="AU36" s="1"/>
      <c r="AV36" s="1"/>
      <c r="AW36" s="1" t="s">
        <v>319</v>
      </c>
      <c r="AX36" s="7">
        <v>45457.499743160195</v>
      </c>
      <c r="AY36" s="1" t="s">
        <v>45</v>
      </c>
      <c r="AZ36" s="6">
        <v>34000</v>
      </c>
      <c r="BA36" s="1"/>
      <c r="BB36" s="5">
        <v>45473</v>
      </c>
      <c r="BC36" s="5">
        <v>45454</v>
      </c>
      <c r="BD36" s="5">
        <v>45454</v>
      </c>
      <c r="BE36" s="7">
        <v>45657</v>
      </c>
      <c r="BF36" s="1" t="s">
        <v>333</v>
      </c>
      <c r="BG36" s="1"/>
      <c r="BH36" s="1"/>
      <c r="BI36" s="1" t="s">
        <v>12</v>
      </c>
    </row>
    <row r="37" spans="1:61" x14ac:dyDescent="0.25">
      <c r="A37" s="4">
        <v>32</v>
      </c>
      <c r="B37" s="2" t="str">
        <f>HYPERLINK("https://my.zakupivli.pro/remote/dispatcher/state_purchase_view/51635585", "UA-2024-06-14-004918-a")</f>
        <v>UA-2024-06-14-004918-a</v>
      </c>
      <c r="C37" s="2" t="s">
        <v>192</v>
      </c>
      <c r="D37" s="1" t="s">
        <v>274</v>
      </c>
      <c r="E37" s="1" t="s">
        <v>275</v>
      </c>
      <c r="F37" s="1" t="s">
        <v>41</v>
      </c>
      <c r="G37" s="1" t="s">
        <v>79</v>
      </c>
      <c r="H37" s="1" t="s">
        <v>166</v>
      </c>
      <c r="I37" s="1" t="s">
        <v>297</v>
      </c>
      <c r="J37" s="1" t="s">
        <v>177</v>
      </c>
      <c r="K37" s="1" t="s">
        <v>94</v>
      </c>
      <c r="L37" s="1" t="s">
        <v>315</v>
      </c>
      <c r="M37" s="1" t="s">
        <v>315</v>
      </c>
      <c r="N37" s="1" t="s">
        <v>13</v>
      </c>
      <c r="O37" s="1" t="s">
        <v>13</v>
      </c>
      <c r="P37" s="1" t="s">
        <v>13</v>
      </c>
      <c r="Q37" s="5">
        <v>45457</v>
      </c>
      <c r="R37" s="1"/>
      <c r="S37" s="1"/>
      <c r="T37" s="1"/>
      <c r="U37" s="1"/>
      <c r="V37" s="1" t="s">
        <v>316</v>
      </c>
      <c r="W37" s="4">
        <v>1</v>
      </c>
      <c r="X37" s="6">
        <v>650</v>
      </c>
      <c r="Y37" s="1" t="s">
        <v>192</v>
      </c>
      <c r="Z37" s="1">
        <v>1000</v>
      </c>
      <c r="AA37" s="6">
        <v>0.65</v>
      </c>
      <c r="AB37" s="1" t="s">
        <v>336</v>
      </c>
      <c r="AC37" s="1" t="s">
        <v>326</v>
      </c>
      <c r="AD37" s="1" t="s">
        <v>119</v>
      </c>
      <c r="AE37" s="1" t="s">
        <v>195</v>
      </c>
      <c r="AF37" s="1" t="s">
        <v>149</v>
      </c>
      <c r="AG37" s="1" t="s">
        <v>195</v>
      </c>
      <c r="AH37" s="6">
        <v>650</v>
      </c>
      <c r="AI37" s="6">
        <v>0.65</v>
      </c>
      <c r="AJ37" s="1"/>
      <c r="AK37" s="1"/>
      <c r="AL37" s="1"/>
      <c r="AM37" s="1" t="s">
        <v>173</v>
      </c>
      <c r="AN37" s="1" t="s">
        <v>60</v>
      </c>
      <c r="AO37" s="1"/>
      <c r="AP37" s="1"/>
      <c r="AQ37" s="1"/>
      <c r="AR37" s="1"/>
      <c r="AS37" s="2"/>
      <c r="AT37" s="1"/>
      <c r="AU37" s="1"/>
      <c r="AV37" s="1"/>
      <c r="AW37" s="1" t="s">
        <v>319</v>
      </c>
      <c r="AX37" s="7">
        <v>45457.495640222915</v>
      </c>
      <c r="AY37" s="1" t="s">
        <v>29</v>
      </c>
      <c r="AZ37" s="6">
        <v>650</v>
      </c>
      <c r="BA37" s="1"/>
      <c r="BB37" s="5">
        <v>45473</v>
      </c>
      <c r="BC37" s="5">
        <v>45454</v>
      </c>
      <c r="BD37" s="5">
        <v>45454</v>
      </c>
      <c r="BE37" s="7">
        <v>45657</v>
      </c>
      <c r="BF37" s="1" t="s">
        <v>333</v>
      </c>
      <c r="BG37" s="1"/>
      <c r="BH37" s="1"/>
      <c r="BI37" s="1" t="s">
        <v>12</v>
      </c>
    </row>
    <row r="38" spans="1:61" x14ac:dyDescent="0.25">
      <c r="A38" s="4">
        <v>33</v>
      </c>
      <c r="B38" s="2" t="str">
        <f>HYPERLINK("https://my.zakupivli.pro/remote/dispatcher/state_purchase_view/51635146", "UA-2024-06-14-004731-a")</f>
        <v>UA-2024-06-14-004731-a</v>
      </c>
      <c r="C38" s="2" t="s">
        <v>192</v>
      </c>
      <c r="D38" s="1" t="s">
        <v>143</v>
      </c>
      <c r="E38" s="1" t="s">
        <v>144</v>
      </c>
      <c r="F38" s="1" t="s">
        <v>41</v>
      </c>
      <c r="G38" s="1" t="s">
        <v>89</v>
      </c>
      <c r="H38" s="1" t="s">
        <v>166</v>
      </c>
      <c r="I38" s="1" t="s">
        <v>297</v>
      </c>
      <c r="J38" s="1" t="s">
        <v>177</v>
      </c>
      <c r="K38" s="1" t="s">
        <v>94</v>
      </c>
      <c r="L38" s="1" t="s">
        <v>315</v>
      </c>
      <c r="M38" s="1" t="s">
        <v>315</v>
      </c>
      <c r="N38" s="1" t="s">
        <v>13</v>
      </c>
      <c r="O38" s="1" t="s">
        <v>13</v>
      </c>
      <c r="P38" s="1" t="s">
        <v>13</v>
      </c>
      <c r="Q38" s="5">
        <v>45457</v>
      </c>
      <c r="R38" s="1"/>
      <c r="S38" s="1"/>
      <c r="T38" s="1"/>
      <c r="U38" s="1"/>
      <c r="V38" s="1" t="s">
        <v>316</v>
      </c>
      <c r="W38" s="4">
        <v>1</v>
      </c>
      <c r="X38" s="6">
        <v>8930</v>
      </c>
      <c r="Y38" s="1" t="s">
        <v>192</v>
      </c>
      <c r="Z38" s="1">
        <v>380</v>
      </c>
      <c r="AA38" s="6">
        <v>23.5</v>
      </c>
      <c r="AB38" s="1" t="s">
        <v>336</v>
      </c>
      <c r="AC38" s="1" t="s">
        <v>326</v>
      </c>
      <c r="AD38" s="1" t="s">
        <v>119</v>
      </c>
      <c r="AE38" s="1" t="s">
        <v>195</v>
      </c>
      <c r="AF38" s="1" t="s">
        <v>149</v>
      </c>
      <c r="AG38" s="1" t="s">
        <v>195</v>
      </c>
      <c r="AH38" s="6">
        <v>8930</v>
      </c>
      <c r="AI38" s="6">
        <v>23.5</v>
      </c>
      <c r="AJ38" s="1"/>
      <c r="AK38" s="1"/>
      <c r="AL38" s="1"/>
      <c r="AM38" s="1" t="s">
        <v>136</v>
      </c>
      <c r="AN38" s="1" t="s">
        <v>56</v>
      </c>
      <c r="AO38" s="1"/>
      <c r="AP38" s="1"/>
      <c r="AQ38" s="1"/>
      <c r="AR38" s="1"/>
      <c r="AS38" s="2"/>
      <c r="AT38" s="1"/>
      <c r="AU38" s="1"/>
      <c r="AV38" s="1"/>
      <c r="AW38" s="1" t="s">
        <v>319</v>
      </c>
      <c r="AX38" s="7">
        <v>45457.491734887408</v>
      </c>
      <c r="AY38" s="1" t="s">
        <v>134</v>
      </c>
      <c r="AZ38" s="6">
        <v>8930</v>
      </c>
      <c r="BA38" s="1"/>
      <c r="BB38" s="5">
        <v>45473</v>
      </c>
      <c r="BC38" s="5">
        <v>45454</v>
      </c>
      <c r="BD38" s="5">
        <v>45454</v>
      </c>
      <c r="BE38" s="7">
        <v>45657</v>
      </c>
      <c r="BF38" s="1" t="s">
        <v>333</v>
      </c>
      <c r="BG38" s="1"/>
      <c r="BH38" s="1"/>
      <c r="BI38" s="1" t="s">
        <v>12</v>
      </c>
    </row>
    <row r="39" spans="1:61" x14ac:dyDescent="0.25">
      <c r="A39" s="4">
        <v>34</v>
      </c>
      <c r="B39" s="2" t="str">
        <f>HYPERLINK("https://my.zakupivli.pro/remote/dispatcher/state_purchase_view/50182361", "UA-2024-04-03-003711-a")</f>
        <v>UA-2024-04-03-003711-a</v>
      </c>
      <c r="C39" s="2" t="s">
        <v>192</v>
      </c>
      <c r="D39" s="1" t="s">
        <v>285</v>
      </c>
      <c r="E39" s="1" t="s">
        <v>284</v>
      </c>
      <c r="F39" s="1" t="s">
        <v>41</v>
      </c>
      <c r="G39" s="1" t="s">
        <v>77</v>
      </c>
      <c r="H39" s="1" t="s">
        <v>166</v>
      </c>
      <c r="I39" s="1" t="s">
        <v>297</v>
      </c>
      <c r="J39" s="1" t="s">
        <v>177</v>
      </c>
      <c r="K39" s="1" t="s">
        <v>94</v>
      </c>
      <c r="L39" s="1" t="s">
        <v>315</v>
      </c>
      <c r="M39" s="1" t="s">
        <v>315</v>
      </c>
      <c r="N39" s="1" t="s">
        <v>13</v>
      </c>
      <c r="O39" s="1" t="s">
        <v>13</v>
      </c>
      <c r="P39" s="1" t="s">
        <v>13</v>
      </c>
      <c r="Q39" s="5">
        <v>45385</v>
      </c>
      <c r="R39" s="1"/>
      <c r="S39" s="1"/>
      <c r="T39" s="1"/>
      <c r="U39" s="1"/>
      <c r="V39" s="1" t="s">
        <v>316</v>
      </c>
      <c r="W39" s="4">
        <v>1</v>
      </c>
      <c r="X39" s="6">
        <v>21700</v>
      </c>
      <c r="Y39" s="1" t="s">
        <v>192</v>
      </c>
      <c r="Z39" s="1">
        <v>20</v>
      </c>
      <c r="AA39" s="6">
        <v>1085</v>
      </c>
      <c r="AB39" s="1" t="s">
        <v>336</v>
      </c>
      <c r="AC39" s="1" t="s">
        <v>326</v>
      </c>
      <c r="AD39" s="1" t="s">
        <v>119</v>
      </c>
      <c r="AE39" s="1" t="s">
        <v>195</v>
      </c>
      <c r="AF39" s="1" t="s">
        <v>149</v>
      </c>
      <c r="AG39" s="1" t="s">
        <v>195</v>
      </c>
      <c r="AH39" s="6">
        <v>21700</v>
      </c>
      <c r="AI39" s="6">
        <v>1085</v>
      </c>
      <c r="AJ39" s="1"/>
      <c r="AK39" s="1"/>
      <c r="AL39" s="1"/>
      <c r="AM39" s="1" t="s">
        <v>137</v>
      </c>
      <c r="AN39" s="1" t="s">
        <v>47</v>
      </c>
      <c r="AO39" s="1"/>
      <c r="AP39" s="1"/>
      <c r="AQ39" s="1"/>
      <c r="AR39" s="1"/>
      <c r="AS39" s="2"/>
      <c r="AT39" s="1"/>
      <c r="AU39" s="1"/>
      <c r="AV39" s="1"/>
      <c r="AW39" s="1" t="s">
        <v>319</v>
      </c>
      <c r="AX39" s="7">
        <v>45385.465608035855</v>
      </c>
      <c r="AY39" s="1" t="s">
        <v>40</v>
      </c>
      <c r="AZ39" s="6">
        <v>21700</v>
      </c>
      <c r="BA39" s="1"/>
      <c r="BB39" s="5">
        <v>45413</v>
      </c>
      <c r="BC39" s="5">
        <v>45380</v>
      </c>
      <c r="BD39" s="5">
        <v>45380</v>
      </c>
      <c r="BE39" s="7">
        <v>45657</v>
      </c>
      <c r="BF39" s="1" t="s">
        <v>333</v>
      </c>
      <c r="BG39" s="1"/>
      <c r="BH39" s="1"/>
      <c r="BI39" s="1" t="s">
        <v>12</v>
      </c>
    </row>
    <row r="40" spans="1:61" x14ac:dyDescent="0.25">
      <c r="A40" s="4">
        <v>35</v>
      </c>
      <c r="B40" s="2" t="str">
        <f>HYPERLINK("https://my.zakupivli.pro/remote/dispatcher/state_purchase_view/50106874", "UA-2024-03-29-004042-a")</f>
        <v>UA-2024-03-29-004042-a</v>
      </c>
      <c r="C40" s="2" t="s">
        <v>192</v>
      </c>
      <c r="D40" s="1" t="s">
        <v>280</v>
      </c>
      <c r="E40" s="1" t="s">
        <v>334</v>
      </c>
      <c r="F40" s="1" t="s">
        <v>41</v>
      </c>
      <c r="G40" s="1" t="s">
        <v>78</v>
      </c>
      <c r="H40" s="1" t="s">
        <v>166</v>
      </c>
      <c r="I40" s="1" t="s">
        <v>297</v>
      </c>
      <c r="J40" s="1" t="s">
        <v>177</v>
      </c>
      <c r="K40" s="1" t="s">
        <v>94</v>
      </c>
      <c r="L40" s="1" t="s">
        <v>315</v>
      </c>
      <c r="M40" s="1" t="s">
        <v>315</v>
      </c>
      <c r="N40" s="1" t="s">
        <v>13</v>
      </c>
      <c r="O40" s="1" t="s">
        <v>13</v>
      </c>
      <c r="P40" s="1" t="s">
        <v>13</v>
      </c>
      <c r="Q40" s="5">
        <v>45380</v>
      </c>
      <c r="R40" s="1"/>
      <c r="S40" s="1"/>
      <c r="T40" s="1"/>
      <c r="U40" s="1"/>
      <c r="V40" s="1" t="s">
        <v>316</v>
      </c>
      <c r="W40" s="4">
        <v>1</v>
      </c>
      <c r="X40" s="6">
        <v>18900</v>
      </c>
      <c r="Y40" s="1" t="s">
        <v>192</v>
      </c>
      <c r="Z40" s="1">
        <v>6</v>
      </c>
      <c r="AA40" s="6">
        <v>3150</v>
      </c>
      <c r="AB40" s="1" t="s">
        <v>336</v>
      </c>
      <c r="AC40" s="1" t="s">
        <v>326</v>
      </c>
      <c r="AD40" s="1" t="s">
        <v>119</v>
      </c>
      <c r="AE40" s="1" t="s">
        <v>195</v>
      </c>
      <c r="AF40" s="1" t="s">
        <v>149</v>
      </c>
      <c r="AG40" s="1" t="s">
        <v>195</v>
      </c>
      <c r="AH40" s="6">
        <v>18900</v>
      </c>
      <c r="AI40" s="6">
        <v>3150</v>
      </c>
      <c r="AJ40" s="1"/>
      <c r="AK40" s="1"/>
      <c r="AL40" s="1"/>
      <c r="AM40" s="1" t="s">
        <v>137</v>
      </c>
      <c r="AN40" s="1" t="s">
        <v>47</v>
      </c>
      <c r="AO40" s="1"/>
      <c r="AP40" s="1"/>
      <c r="AQ40" s="1"/>
      <c r="AR40" s="1"/>
      <c r="AS40" s="2"/>
      <c r="AT40" s="1"/>
      <c r="AU40" s="1"/>
      <c r="AV40" s="1"/>
      <c r="AW40" s="1" t="s">
        <v>319</v>
      </c>
      <c r="AX40" s="7">
        <v>45380.507357908013</v>
      </c>
      <c r="AY40" s="1" t="s">
        <v>25</v>
      </c>
      <c r="AZ40" s="6">
        <v>18900</v>
      </c>
      <c r="BA40" s="1"/>
      <c r="BB40" s="5">
        <v>45425</v>
      </c>
      <c r="BC40" s="5">
        <v>45378</v>
      </c>
      <c r="BD40" s="5">
        <v>45378</v>
      </c>
      <c r="BE40" s="7">
        <v>45657</v>
      </c>
      <c r="BF40" s="1" t="s">
        <v>333</v>
      </c>
      <c r="BG40" s="1"/>
      <c r="BH40" s="1"/>
      <c r="BI40" s="1" t="s">
        <v>12</v>
      </c>
    </row>
    <row r="41" spans="1:61" x14ac:dyDescent="0.25">
      <c r="A41" s="4">
        <v>36</v>
      </c>
      <c r="B41" s="2" t="str">
        <f>HYPERLINK("https://my.zakupivli.pro/remote/dispatcher/state_purchase_view/49985372", "UA-2024-03-22-010860-a")</f>
        <v>UA-2024-03-22-010860-a</v>
      </c>
      <c r="C41" s="2" t="s">
        <v>192</v>
      </c>
      <c r="D41" s="1" t="s">
        <v>276</v>
      </c>
      <c r="E41" s="1" t="s">
        <v>277</v>
      </c>
      <c r="F41" s="1" t="s">
        <v>41</v>
      </c>
      <c r="G41" s="1" t="s">
        <v>79</v>
      </c>
      <c r="H41" s="1" t="s">
        <v>166</v>
      </c>
      <c r="I41" s="1" t="s">
        <v>297</v>
      </c>
      <c r="J41" s="1" t="s">
        <v>177</v>
      </c>
      <c r="K41" s="1" t="s">
        <v>94</v>
      </c>
      <c r="L41" s="1" t="s">
        <v>315</v>
      </c>
      <c r="M41" s="1" t="s">
        <v>315</v>
      </c>
      <c r="N41" s="1" t="s">
        <v>13</v>
      </c>
      <c r="O41" s="1" t="s">
        <v>13</v>
      </c>
      <c r="P41" s="1" t="s">
        <v>13</v>
      </c>
      <c r="Q41" s="5">
        <v>45373</v>
      </c>
      <c r="R41" s="1"/>
      <c r="S41" s="1"/>
      <c r="T41" s="1"/>
      <c r="U41" s="1"/>
      <c r="V41" s="1" t="s">
        <v>316</v>
      </c>
      <c r="W41" s="4">
        <v>1</v>
      </c>
      <c r="X41" s="6">
        <v>9050</v>
      </c>
      <c r="Y41" s="1" t="s">
        <v>192</v>
      </c>
      <c r="Z41" s="1">
        <v>60</v>
      </c>
      <c r="AA41" s="6">
        <v>150.83000000000001</v>
      </c>
      <c r="AB41" s="1" t="s">
        <v>322</v>
      </c>
      <c r="AC41" s="1" t="s">
        <v>326</v>
      </c>
      <c r="AD41" s="1" t="s">
        <v>119</v>
      </c>
      <c r="AE41" s="1" t="s">
        <v>195</v>
      </c>
      <c r="AF41" s="1" t="s">
        <v>149</v>
      </c>
      <c r="AG41" s="1" t="s">
        <v>195</v>
      </c>
      <c r="AH41" s="6">
        <v>9050</v>
      </c>
      <c r="AI41" s="6">
        <v>150.83333333333334</v>
      </c>
      <c r="AJ41" s="1"/>
      <c r="AK41" s="1"/>
      <c r="AL41" s="1"/>
      <c r="AM41" s="1" t="s">
        <v>213</v>
      </c>
      <c r="AN41" s="1" t="s">
        <v>52</v>
      </c>
      <c r="AO41" s="1"/>
      <c r="AP41" s="1"/>
      <c r="AQ41" s="1"/>
      <c r="AR41" s="1"/>
      <c r="AS41" s="2"/>
      <c r="AT41" s="1"/>
      <c r="AU41" s="1"/>
      <c r="AV41" s="1"/>
      <c r="AW41" s="1" t="s">
        <v>319</v>
      </c>
      <c r="AX41" s="7">
        <v>45373.696781099803</v>
      </c>
      <c r="AY41" s="1" t="s">
        <v>30</v>
      </c>
      <c r="AZ41" s="6">
        <v>9050</v>
      </c>
      <c r="BA41" s="1"/>
      <c r="BB41" s="5">
        <v>45381</v>
      </c>
      <c r="BC41" s="5">
        <v>45370</v>
      </c>
      <c r="BD41" s="5">
        <v>45370</v>
      </c>
      <c r="BE41" s="7">
        <v>45657</v>
      </c>
      <c r="BF41" s="1" t="s">
        <v>333</v>
      </c>
      <c r="BG41" s="1"/>
      <c r="BH41" s="1"/>
      <c r="BI41" s="1" t="s">
        <v>12</v>
      </c>
    </row>
    <row r="42" spans="1:61" x14ac:dyDescent="0.25">
      <c r="A42" s="4">
        <v>37</v>
      </c>
      <c r="B42" s="2" t="str">
        <f>HYPERLINK("https://my.zakupivli.pro/remote/dispatcher/state_purchase_view/49981996", "UA-2024-03-22-009313-a")</f>
        <v>UA-2024-03-22-009313-a</v>
      </c>
      <c r="C42" s="2" t="s">
        <v>192</v>
      </c>
      <c r="D42" s="1" t="s">
        <v>138</v>
      </c>
      <c r="E42" s="1" t="s">
        <v>138</v>
      </c>
      <c r="F42" s="1" t="s">
        <v>41</v>
      </c>
      <c r="G42" s="1" t="s">
        <v>44</v>
      </c>
      <c r="H42" s="1" t="s">
        <v>166</v>
      </c>
      <c r="I42" s="1" t="s">
        <v>297</v>
      </c>
      <c r="J42" s="1" t="s">
        <v>177</v>
      </c>
      <c r="K42" s="1" t="s">
        <v>94</v>
      </c>
      <c r="L42" s="1" t="s">
        <v>315</v>
      </c>
      <c r="M42" s="1" t="s">
        <v>315</v>
      </c>
      <c r="N42" s="1" t="s">
        <v>13</v>
      </c>
      <c r="O42" s="1" t="s">
        <v>13</v>
      </c>
      <c r="P42" s="1" t="s">
        <v>13</v>
      </c>
      <c r="Q42" s="5">
        <v>45373</v>
      </c>
      <c r="R42" s="1"/>
      <c r="S42" s="1"/>
      <c r="T42" s="1"/>
      <c r="U42" s="1"/>
      <c r="V42" s="1" t="s">
        <v>316</v>
      </c>
      <c r="W42" s="4">
        <v>1</v>
      </c>
      <c r="X42" s="6">
        <v>5000</v>
      </c>
      <c r="Y42" s="1" t="s">
        <v>192</v>
      </c>
      <c r="Z42" s="1">
        <v>53</v>
      </c>
      <c r="AA42" s="6">
        <v>94.34</v>
      </c>
      <c r="AB42" s="1" t="s">
        <v>336</v>
      </c>
      <c r="AC42" s="1" t="s">
        <v>326</v>
      </c>
      <c r="AD42" s="1" t="s">
        <v>119</v>
      </c>
      <c r="AE42" s="1" t="s">
        <v>195</v>
      </c>
      <c r="AF42" s="1" t="s">
        <v>149</v>
      </c>
      <c r="AG42" s="1" t="s">
        <v>195</v>
      </c>
      <c r="AH42" s="6">
        <v>5000</v>
      </c>
      <c r="AI42" s="6">
        <v>94.339622641509436</v>
      </c>
      <c r="AJ42" s="1"/>
      <c r="AK42" s="1"/>
      <c r="AL42" s="1"/>
      <c r="AM42" s="1" t="s">
        <v>289</v>
      </c>
      <c r="AN42" s="1" t="s">
        <v>39</v>
      </c>
      <c r="AO42" s="1"/>
      <c r="AP42" s="1"/>
      <c r="AQ42" s="1"/>
      <c r="AR42" s="1"/>
      <c r="AS42" s="2"/>
      <c r="AT42" s="1"/>
      <c r="AU42" s="1"/>
      <c r="AV42" s="1"/>
      <c r="AW42" s="1" t="s">
        <v>319</v>
      </c>
      <c r="AX42" s="7">
        <v>45373.64016244682</v>
      </c>
      <c r="AY42" s="1" t="s">
        <v>28</v>
      </c>
      <c r="AZ42" s="6">
        <v>5000</v>
      </c>
      <c r="BA42" s="1"/>
      <c r="BB42" s="5">
        <v>45381</v>
      </c>
      <c r="BC42" s="5">
        <v>45370</v>
      </c>
      <c r="BD42" s="5">
        <v>45370</v>
      </c>
      <c r="BE42" s="7">
        <v>45657</v>
      </c>
      <c r="BF42" s="1" t="s">
        <v>333</v>
      </c>
      <c r="BG42" s="1"/>
      <c r="BH42" s="1"/>
      <c r="BI42" s="1" t="s">
        <v>12</v>
      </c>
    </row>
    <row r="43" spans="1:61" x14ac:dyDescent="0.25">
      <c r="A43" s="4">
        <v>38</v>
      </c>
      <c r="B43" s="2" t="str">
        <f>HYPERLINK("https://my.zakupivli.pro/remote/dispatcher/state_purchase_view/49973934", "UA-2024-03-22-005637-a")</f>
        <v>UA-2024-03-22-005637-a</v>
      </c>
      <c r="C43" s="2" t="s">
        <v>192</v>
      </c>
      <c r="D43" s="1" t="s">
        <v>301</v>
      </c>
      <c r="E43" s="1" t="s">
        <v>190</v>
      </c>
      <c r="F43" s="1" t="s">
        <v>41</v>
      </c>
      <c r="G43" s="1" t="s">
        <v>73</v>
      </c>
      <c r="H43" s="1" t="s">
        <v>166</v>
      </c>
      <c r="I43" s="1" t="s">
        <v>297</v>
      </c>
      <c r="J43" s="1" t="s">
        <v>177</v>
      </c>
      <c r="K43" s="1" t="s">
        <v>94</v>
      </c>
      <c r="L43" s="1" t="s">
        <v>315</v>
      </c>
      <c r="M43" s="1" t="s">
        <v>315</v>
      </c>
      <c r="N43" s="1" t="s">
        <v>13</v>
      </c>
      <c r="O43" s="1" t="s">
        <v>13</v>
      </c>
      <c r="P43" s="1" t="s">
        <v>13</v>
      </c>
      <c r="Q43" s="5">
        <v>45373</v>
      </c>
      <c r="R43" s="1"/>
      <c r="S43" s="1"/>
      <c r="T43" s="1"/>
      <c r="U43" s="1"/>
      <c r="V43" s="1" t="s">
        <v>316</v>
      </c>
      <c r="W43" s="4">
        <v>1</v>
      </c>
      <c r="X43" s="6">
        <v>31280</v>
      </c>
      <c r="Y43" s="1" t="s">
        <v>192</v>
      </c>
      <c r="Z43" s="1">
        <v>34</v>
      </c>
      <c r="AA43" s="6">
        <v>920</v>
      </c>
      <c r="AB43" s="1" t="s">
        <v>336</v>
      </c>
      <c r="AC43" s="1" t="s">
        <v>326</v>
      </c>
      <c r="AD43" s="1" t="s">
        <v>119</v>
      </c>
      <c r="AE43" s="1" t="s">
        <v>195</v>
      </c>
      <c r="AF43" s="1" t="s">
        <v>149</v>
      </c>
      <c r="AG43" s="1" t="s">
        <v>195</v>
      </c>
      <c r="AH43" s="6">
        <v>31280</v>
      </c>
      <c r="AI43" s="6">
        <v>920</v>
      </c>
      <c r="AJ43" s="1"/>
      <c r="AK43" s="1"/>
      <c r="AL43" s="1"/>
      <c r="AM43" s="1" t="s">
        <v>174</v>
      </c>
      <c r="AN43" s="1" t="s">
        <v>57</v>
      </c>
      <c r="AO43" s="1"/>
      <c r="AP43" s="1"/>
      <c r="AQ43" s="1"/>
      <c r="AR43" s="1"/>
      <c r="AS43" s="2"/>
      <c r="AT43" s="1"/>
      <c r="AU43" s="1"/>
      <c r="AV43" s="1"/>
      <c r="AW43" s="1" t="s">
        <v>319</v>
      </c>
      <c r="AX43" s="7">
        <v>45373.524172353238</v>
      </c>
      <c r="AY43" s="1" t="s">
        <v>25</v>
      </c>
      <c r="AZ43" s="6">
        <v>31280</v>
      </c>
      <c r="BA43" s="1"/>
      <c r="BB43" s="5">
        <v>45377</v>
      </c>
      <c r="BC43" s="5">
        <v>45370</v>
      </c>
      <c r="BD43" s="5">
        <v>45370</v>
      </c>
      <c r="BE43" s="7">
        <v>45657</v>
      </c>
      <c r="BF43" s="1" t="s">
        <v>333</v>
      </c>
      <c r="BG43" s="1"/>
      <c r="BH43" s="1"/>
      <c r="BI43" s="1" t="s">
        <v>12</v>
      </c>
    </row>
    <row r="44" spans="1:61" x14ac:dyDescent="0.25">
      <c r="A44" s="4">
        <v>39</v>
      </c>
      <c r="B44" s="2" t="str">
        <f>HYPERLINK("https://my.zakupivli.pro/remote/dispatcher/state_purchase_view/49870818", "UA-2024-03-19-001102-a")</f>
        <v>UA-2024-03-19-001102-a</v>
      </c>
      <c r="C44" s="2" t="s">
        <v>192</v>
      </c>
      <c r="D44" s="1" t="s">
        <v>238</v>
      </c>
      <c r="E44" s="1" t="s">
        <v>238</v>
      </c>
      <c r="F44" s="1" t="s">
        <v>41</v>
      </c>
      <c r="G44" s="1" t="s">
        <v>113</v>
      </c>
      <c r="H44" s="1" t="s">
        <v>166</v>
      </c>
      <c r="I44" s="1" t="s">
        <v>297</v>
      </c>
      <c r="J44" s="1" t="s">
        <v>177</v>
      </c>
      <c r="K44" s="1" t="s">
        <v>94</v>
      </c>
      <c r="L44" s="1" t="s">
        <v>315</v>
      </c>
      <c r="M44" s="1" t="s">
        <v>315</v>
      </c>
      <c r="N44" s="1" t="s">
        <v>13</v>
      </c>
      <c r="O44" s="1" t="s">
        <v>13</v>
      </c>
      <c r="P44" s="1" t="s">
        <v>13</v>
      </c>
      <c r="Q44" s="5">
        <v>45370</v>
      </c>
      <c r="R44" s="1"/>
      <c r="S44" s="1"/>
      <c r="T44" s="1"/>
      <c r="U44" s="1"/>
      <c r="V44" s="1" t="s">
        <v>316</v>
      </c>
      <c r="W44" s="4">
        <v>1</v>
      </c>
      <c r="X44" s="6">
        <v>10849.8</v>
      </c>
      <c r="Y44" s="1" t="s">
        <v>192</v>
      </c>
      <c r="Z44" s="1">
        <v>12</v>
      </c>
      <c r="AA44" s="6">
        <v>904.15</v>
      </c>
      <c r="AB44" s="1" t="s">
        <v>328</v>
      </c>
      <c r="AC44" s="1" t="s">
        <v>326</v>
      </c>
      <c r="AD44" s="1" t="s">
        <v>119</v>
      </c>
      <c r="AE44" s="1" t="s">
        <v>195</v>
      </c>
      <c r="AF44" s="1" t="s">
        <v>149</v>
      </c>
      <c r="AG44" s="1" t="s">
        <v>195</v>
      </c>
      <c r="AH44" s="6">
        <v>10849.8</v>
      </c>
      <c r="AI44" s="6">
        <v>904.15</v>
      </c>
      <c r="AJ44" s="1"/>
      <c r="AK44" s="1"/>
      <c r="AL44" s="1"/>
      <c r="AM44" s="1" t="s">
        <v>196</v>
      </c>
      <c r="AN44" s="1" t="s">
        <v>84</v>
      </c>
      <c r="AO44" s="1"/>
      <c r="AP44" s="1"/>
      <c r="AQ44" s="1"/>
      <c r="AR44" s="1"/>
      <c r="AS44" s="2"/>
      <c r="AT44" s="1"/>
      <c r="AU44" s="1"/>
      <c r="AV44" s="1"/>
      <c r="AW44" s="1" t="s">
        <v>319</v>
      </c>
      <c r="AX44" s="7">
        <v>45370.396571095393</v>
      </c>
      <c r="AY44" s="1" t="s">
        <v>15</v>
      </c>
      <c r="AZ44" s="6">
        <v>10849.8</v>
      </c>
      <c r="BA44" s="5">
        <v>45292</v>
      </c>
      <c r="BB44" s="5">
        <v>45657</v>
      </c>
      <c r="BC44" s="5">
        <v>45369</v>
      </c>
      <c r="BD44" s="5">
        <v>45369</v>
      </c>
      <c r="BE44" s="7">
        <v>45657</v>
      </c>
      <c r="BF44" s="1" t="s">
        <v>333</v>
      </c>
      <c r="BG44" s="1"/>
      <c r="BH44" s="1"/>
      <c r="BI44" s="1" t="s">
        <v>12</v>
      </c>
    </row>
    <row r="45" spans="1:61" x14ac:dyDescent="0.25">
      <c r="A45" s="4">
        <v>40</v>
      </c>
      <c r="B45" s="2" t="str">
        <f>HYPERLINK("https://my.zakupivli.pro/remote/dispatcher/state_purchase_view/49490507", "UA-2024-03-04-001770-a")</f>
        <v>UA-2024-03-04-001770-a</v>
      </c>
      <c r="C45" s="2" t="s">
        <v>192</v>
      </c>
      <c r="D45" s="1" t="s">
        <v>243</v>
      </c>
      <c r="E45" s="1" t="s">
        <v>242</v>
      </c>
      <c r="F45" s="1" t="s">
        <v>41</v>
      </c>
      <c r="G45" s="1" t="s">
        <v>108</v>
      </c>
      <c r="H45" s="1" t="s">
        <v>166</v>
      </c>
      <c r="I45" s="1" t="s">
        <v>297</v>
      </c>
      <c r="J45" s="1" t="s">
        <v>177</v>
      </c>
      <c r="K45" s="1" t="s">
        <v>94</v>
      </c>
      <c r="L45" s="1" t="s">
        <v>315</v>
      </c>
      <c r="M45" s="1" t="s">
        <v>315</v>
      </c>
      <c r="N45" s="1" t="s">
        <v>13</v>
      </c>
      <c r="O45" s="1" t="s">
        <v>13</v>
      </c>
      <c r="P45" s="1" t="s">
        <v>13</v>
      </c>
      <c r="Q45" s="5">
        <v>45355</v>
      </c>
      <c r="R45" s="1"/>
      <c r="S45" s="1"/>
      <c r="T45" s="1"/>
      <c r="U45" s="1"/>
      <c r="V45" s="1" t="s">
        <v>316</v>
      </c>
      <c r="W45" s="4">
        <v>1</v>
      </c>
      <c r="X45" s="6">
        <v>1576.51</v>
      </c>
      <c r="Y45" s="1" t="s">
        <v>192</v>
      </c>
      <c r="Z45" s="1">
        <v>13</v>
      </c>
      <c r="AA45" s="6">
        <v>121.27</v>
      </c>
      <c r="AB45" s="1" t="s">
        <v>328</v>
      </c>
      <c r="AC45" s="1" t="s">
        <v>326</v>
      </c>
      <c r="AD45" s="1" t="s">
        <v>119</v>
      </c>
      <c r="AE45" s="1" t="s">
        <v>297</v>
      </c>
      <c r="AF45" s="1" t="s">
        <v>149</v>
      </c>
      <c r="AG45" s="1" t="s">
        <v>195</v>
      </c>
      <c r="AH45" s="6">
        <v>1576.51</v>
      </c>
      <c r="AI45" s="6">
        <v>121.27</v>
      </c>
      <c r="AJ45" s="1"/>
      <c r="AK45" s="1"/>
      <c r="AL45" s="1"/>
      <c r="AM45" s="1" t="s">
        <v>171</v>
      </c>
      <c r="AN45" s="1" t="s">
        <v>20</v>
      </c>
      <c r="AO45" s="1"/>
      <c r="AP45" s="1"/>
      <c r="AQ45" s="1"/>
      <c r="AR45" s="1"/>
      <c r="AS45" s="2"/>
      <c r="AT45" s="1"/>
      <c r="AU45" s="1"/>
      <c r="AV45" s="1"/>
      <c r="AW45" s="1" t="s">
        <v>319</v>
      </c>
      <c r="AX45" s="7">
        <v>45355.612264781215</v>
      </c>
      <c r="AY45" s="1" t="s">
        <v>54</v>
      </c>
      <c r="AZ45" s="6">
        <v>1576.51</v>
      </c>
      <c r="BA45" s="1"/>
      <c r="BB45" s="5">
        <v>45397</v>
      </c>
      <c r="BC45" s="5">
        <v>45349</v>
      </c>
      <c r="BD45" s="5">
        <v>45349</v>
      </c>
      <c r="BE45" s="7">
        <v>45657</v>
      </c>
      <c r="BF45" s="1" t="s">
        <v>333</v>
      </c>
      <c r="BG45" s="1"/>
      <c r="BH45" s="1"/>
      <c r="BI45" s="1" t="s">
        <v>12</v>
      </c>
    </row>
    <row r="46" spans="1:61" x14ac:dyDescent="0.25">
      <c r="A46" s="4">
        <v>41</v>
      </c>
      <c r="B46" s="2" t="str">
        <f>HYPERLINK("https://my.zakupivli.pro/remote/dispatcher/state_purchase_view/49473909", "UA-2024-02-28-003535-a")</f>
        <v>UA-2024-02-28-003535-a</v>
      </c>
      <c r="C46" s="2" t="s">
        <v>192</v>
      </c>
      <c r="D46" s="1" t="s">
        <v>237</v>
      </c>
      <c r="E46" s="1" t="s">
        <v>237</v>
      </c>
      <c r="F46" s="1" t="s">
        <v>41</v>
      </c>
      <c r="G46" s="1" t="s">
        <v>113</v>
      </c>
      <c r="H46" s="1" t="s">
        <v>166</v>
      </c>
      <c r="I46" s="1" t="s">
        <v>297</v>
      </c>
      <c r="J46" s="1" t="s">
        <v>177</v>
      </c>
      <c r="K46" s="1" t="s">
        <v>94</v>
      </c>
      <c r="L46" s="1" t="s">
        <v>315</v>
      </c>
      <c r="M46" s="1" t="s">
        <v>175</v>
      </c>
      <c r="N46" s="1" t="s">
        <v>13</v>
      </c>
      <c r="O46" s="1" t="s">
        <v>13</v>
      </c>
      <c r="P46" s="1" t="s">
        <v>13</v>
      </c>
      <c r="Q46" s="5">
        <v>45350</v>
      </c>
      <c r="R46" s="1"/>
      <c r="S46" s="1"/>
      <c r="T46" s="1"/>
      <c r="U46" s="1"/>
      <c r="V46" s="1" t="s">
        <v>316</v>
      </c>
      <c r="W46" s="4">
        <v>1</v>
      </c>
      <c r="X46" s="6">
        <v>5378.88</v>
      </c>
      <c r="Y46" s="1" t="s">
        <v>192</v>
      </c>
      <c r="Z46" s="1">
        <v>12</v>
      </c>
      <c r="AA46" s="6">
        <v>448.24</v>
      </c>
      <c r="AB46" s="1" t="s">
        <v>328</v>
      </c>
      <c r="AC46" s="1" t="s">
        <v>326</v>
      </c>
      <c r="AD46" s="1" t="s">
        <v>119</v>
      </c>
      <c r="AE46" s="1" t="s">
        <v>195</v>
      </c>
      <c r="AF46" s="1" t="s">
        <v>149</v>
      </c>
      <c r="AG46" s="1" t="s">
        <v>195</v>
      </c>
      <c r="AH46" s="6">
        <v>5378.88</v>
      </c>
      <c r="AI46" s="6">
        <v>448.24</v>
      </c>
      <c r="AJ46" s="1"/>
      <c r="AK46" s="1"/>
      <c r="AL46" s="1"/>
      <c r="AM46" s="1" t="s">
        <v>169</v>
      </c>
      <c r="AN46" s="1" t="s">
        <v>82</v>
      </c>
      <c r="AO46" s="1"/>
      <c r="AP46" s="1"/>
      <c r="AQ46" s="1"/>
      <c r="AR46" s="1"/>
      <c r="AS46" s="2"/>
      <c r="AT46" s="1"/>
      <c r="AU46" s="1"/>
      <c r="AV46" s="1"/>
      <c r="AW46" s="1" t="s">
        <v>319</v>
      </c>
      <c r="AX46" s="7">
        <v>45350.463948325763</v>
      </c>
      <c r="AY46" s="1" t="s">
        <v>151</v>
      </c>
      <c r="AZ46" s="6">
        <v>5378.88</v>
      </c>
      <c r="BA46" s="5">
        <v>45292</v>
      </c>
      <c r="BB46" s="5">
        <v>45657</v>
      </c>
      <c r="BC46" s="5">
        <v>45345</v>
      </c>
      <c r="BD46" s="5">
        <v>45345</v>
      </c>
      <c r="BE46" s="7">
        <v>45657</v>
      </c>
      <c r="BF46" s="1" t="s">
        <v>333</v>
      </c>
      <c r="BG46" s="1"/>
      <c r="BH46" s="1"/>
      <c r="BI46" s="1" t="s">
        <v>12</v>
      </c>
    </row>
    <row r="47" spans="1:61" x14ac:dyDescent="0.25">
      <c r="A47" s="4">
        <v>42</v>
      </c>
      <c r="B47" s="2" t="str">
        <f>HYPERLINK("https://my.zakupivli.pro/remote/dispatcher/state_purchase_view/49473609", "UA-2024-02-28-003401-a")</f>
        <v>UA-2024-02-28-003401-a</v>
      </c>
      <c r="C47" s="2" t="s">
        <v>192</v>
      </c>
      <c r="D47" s="1" t="s">
        <v>226</v>
      </c>
      <c r="E47" s="1" t="s">
        <v>226</v>
      </c>
      <c r="F47" s="1" t="s">
        <v>41</v>
      </c>
      <c r="G47" s="1" t="s">
        <v>113</v>
      </c>
      <c r="H47" s="1" t="s">
        <v>166</v>
      </c>
      <c r="I47" s="1" t="s">
        <v>297</v>
      </c>
      <c r="J47" s="1" t="s">
        <v>177</v>
      </c>
      <c r="K47" s="1" t="s">
        <v>94</v>
      </c>
      <c r="L47" s="1" t="s">
        <v>315</v>
      </c>
      <c r="M47" s="1" t="s">
        <v>175</v>
      </c>
      <c r="N47" s="1" t="s">
        <v>13</v>
      </c>
      <c r="O47" s="1" t="s">
        <v>13</v>
      </c>
      <c r="P47" s="1" t="s">
        <v>13</v>
      </c>
      <c r="Q47" s="5">
        <v>45350</v>
      </c>
      <c r="R47" s="1"/>
      <c r="S47" s="1"/>
      <c r="T47" s="1"/>
      <c r="U47" s="1"/>
      <c r="V47" s="1" t="s">
        <v>316</v>
      </c>
      <c r="W47" s="4">
        <v>1</v>
      </c>
      <c r="X47" s="6">
        <v>11533.8</v>
      </c>
      <c r="Y47" s="1" t="s">
        <v>192</v>
      </c>
      <c r="Z47" s="1">
        <v>12</v>
      </c>
      <c r="AA47" s="6">
        <v>961.15</v>
      </c>
      <c r="AB47" s="1" t="s">
        <v>328</v>
      </c>
      <c r="AC47" s="1" t="s">
        <v>326</v>
      </c>
      <c r="AD47" s="1" t="s">
        <v>119</v>
      </c>
      <c r="AE47" s="1" t="s">
        <v>297</v>
      </c>
      <c r="AF47" s="1" t="s">
        <v>149</v>
      </c>
      <c r="AG47" s="1" t="s">
        <v>195</v>
      </c>
      <c r="AH47" s="6">
        <v>11533.8</v>
      </c>
      <c r="AI47" s="6">
        <v>961.15</v>
      </c>
      <c r="AJ47" s="1"/>
      <c r="AK47" s="1"/>
      <c r="AL47" s="1"/>
      <c r="AM47" s="1" t="s">
        <v>170</v>
      </c>
      <c r="AN47" s="1" t="s">
        <v>76</v>
      </c>
      <c r="AO47" s="1"/>
      <c r="AP47" s="1"/>
      <c r="AQ47" s="1"/>
      <c r="AR47" s="1"/>
      <c r="AS47" s="2"/>
      <c r="AT47" s="1"/>
      <c r="AU47" s="1"/>
      <c r="AV47" s="1"/>
      <c r="AW47" s="1" t="s">
        <v>319</v>
      </c>
      <c r="AX47" s="7">
        <v>45350.459721801679</v>
      </c>
      <c r="AY47" s="1" t="s">
        <v>310</v>
      </c>
      <c r="AZ47" s="6">
        <v>11533.8</v>
      </c>
      <c r="BA47" s="5">
        <v>45292</v>
      </c>
      <c r="BB47" s="5">
        <v>45657</v>
      </c>
      <c r="BC47" s="5">
        <v>45345</v>
      </c>
      <c r="BD47" s="5">
        <v>45345</v>
      </c>
      <c r="BE47" s="7">
        <v>45657</v>
      </c>
      <c r="BF47" s="1" t="s">
        <v>333</v>
      </c>
      <c r="BG47" s="1"/>
      <c r="BH47" s="1"/>
      <c r="BI47" s="1" t="s">
        <v>12</v>
      </c>
    </row>
    <row r="48" spans="1:61" x14ac:dyDescent="0.25">
      <c r="A48" s="4">
        <v>43</v>
      </c>
      <c r="B48" s="2" t="str">
        <f>HYPERLINK("https://my.zakupivli.pro/remote/dispatcher/state_purchase_view/49473163", "UA-2024-02-28-003207-a")</f>
        <v>UA-2024-02-28-003207-a</v>
      </c>
      <c r="C48" s="2" t="s">
        <v>192</v>
      </c>
      <c r="D48" s="1" t="s">
        <v>225</v>
      </c>
      <c r="E48" s="1" t="s">
        <v>225</v>
      </c>
      <c r="F48" s="1" t="s">
        <v>41</v>
      </c>
      <c r="G48" s="1" t="s">
        <v>113</v>
      </c>
      <c r="H48" s="1" t="s">
        <v>166</v>
      </c>
      <c r="I48" s="1" t="s">
        <v>297</v>
      </c>
      <c r="J48" s="1" t="s">
        <v>177</v>
      </c>
      <c r="K48" s="1" t="s">
        <v>94</v>
      </c>
      <c r="L48" s="1" t="s">
        <v>315</v>
      </c>
      <c r="M48" s="1" t="s">
        <v>175</v>
      </c>
      <c r="N48" s="1" t="s">
        <v>13</v>
      </c>
      <c r="O48" s="1" t="s">
        <v>13</v>
      </c>
      <c r="P48" s="1" t="s">
        <v>13</v>
      </c>
      <c r="Q48" s="5">
        <v>45350</v>
      </c>
      <c r="R48" s="1"/>
      <c r="S48" s="1"/>
      <c r="T48" s="1"/>
      <c r="U48" s="1"/>
      <c r="V48" s="1" t="s">
        <v>316</v>
      </c>
      <c r="W48" s="4">
        <v>1</v>
      </c>
      <c r="X48" s="6">
        <v>20119.919999999998</v>
      </c>
      <c r="Y48" s="1" t="s">
        <v>192</v>
      </c>
      <c r="Z48" s="1">
        <v>12</v>
      </c>
      <c r="AA48" s="6">
        <v>1676.66</v>
      </c>
      <c r="AB48" s="1" t="s">
        <v>328</v>
      </c>
      <c r="AC48" s="1" t="s">
        <v>326</v>
      </c>
      <c r="AD48" s="1" t="s">
        <v>119</v>
      </c>
      <c r="AE48" s="1" t="s">
        <v>297</v>
      </c>
      <c r="AF48" s="1" t="s">
        <v>149</v>
      </c>
      <c r="AG48" s="1" t="s">
        <v>195</v>
      </c>
      <c r="AH48" s="6">
        <v>20119.919999999998</v>
      </c>
      <c r="AI48" s="6">
        <v>1676.6599999999999</v>
      </c>
      <c r="AJ48" s="1"/>
      <c r="AK48" s="1"/>
      <c r="AL48" s="1"/>
      <c r="AM48" s="1" t="s">
        <v>170</v>
      </c>
      <c r="AN48" s="1" t="s">
        <v>76</v>
      </c>
      <c r="AO48" s="1"/>
      <c r="AP48" s="1"/>
      <c r="AQ48" s="1"/>
      <c r="AR48" s="1"/>
      <c r="AS48" s="2"/>
      <c r="AT48" s="1"/>
      <c r="AU48" s="1"/>
      <c r="AV48" s="1"/>
      <c r="AW48" s="1" t="s">
        <v>319</v>
      </c>
      <c r="AX48" s="7">
        <v>45350.455119670274</v>
      </c>
      <c r="AY48" s="1" t="s">
        <v>312</v>
      </c>
      <c r="AZ48" s="6">
        <v>20119.919999999998</v>
      </c>
      <c r="BA48" s="5">
        <v>45292</v>
      </c>
      <c r="BB48" s="5">
        <v>45657</v>
      </c>
      <c r="BC48" s="5">
        <v>45345</v>
      </c>
      <c r="BD48" s="5">
        <v>45345</v>
      </c>
      <c r="BE48" s="7">
        <v>45657</v>
      </c>
      <c r="BF48" s="1" t="s">
        <v>333</v>
      </c>
      <c r="BG48" s="1"/>
      <c r="BH48" s="1"/>
      <c r="BI48" s="1" t="s">
        <v>12</v>
      </c>
    </row>
    <row r="49" spans="1:61" x14ac:dyDescent="0.25">
      <c r="A49" s="4">
        <v>44</v>
      </c>
      <c r="B49" s="2" t="str">
        <f>HYPERLINK("https://my.zakupivli.pro/remote/dispatcher/state_purchase_view/49472721", "UA-2024-02-28-003018-a")</f>
        <v>UA-2024-02-28-003018-a</v>
      </c>
      <c r="C49" s="2" t="s">
        <v>192</v>
      </c>
      <c r="D49" s="1" t="s">
        <v>236</v>
      </c>
      <c r="E49" s="1" t="s">
        <v>236</v>
      </c>
      <c r="F49" s="1" t="s">
        <v>41</v>
      </c>
      <c r="G49" s="1" t="s">
        <v>113</v>
      </c>
      <c r="H49" s="1" t="s">
        <v>166</v>
      </c>
      <c r="I49" s="1" t="s">
        <v>297</v>
      </c>
      <c r="J49" s="1" t="s">
        <v>177</v>
      </c>
      <c r="K49" s="1" t="s">
        <v>94</v>
      </c>
      <c r="L49" s="1" t="s">
        <v>315</v>
      </c>
      <c r="M49" s="1" t="s">
        <v>175</v>
      </c>
      <c r="N49" s="1" t="s">
        <v>13</v>
      </c>
      <c r="O49" s="1" t="s">
        <v>13</v>
      </c>
      <c r="P49" s="1" t="s">
        <v>13</v>
      </c>
      <c r="Q49" s="5">
        <v>45350</v>
      </c>
      <c r="R49" s="1"/>
      <c r="S49" s="1"/>
      <c r="T49" s="1"/>
      <c r="U49" s="1"/>
      <c r="V49" s="1" t="s">
        <v>316</v>
      </c>
      <c r="W49" s="4">
        <v>1</v>
      </c>
      <c r="X49" s="6">
        <v>41098.32</v>
      </c>
      <c r="Y49" s="1" t="s">
        <v>192</v>
      </c>
      <c r="Z49" s="1">
        <v>12</v>
      </c>
      <c r="AA49" s="6">
        <v>3424.86</v>
      </c>
      <c r="AB49" s="1" t="s">
        <v>328</v>
      </c>
      <c r="AC49" s="1" t="s">
        <v>326</v>
      </c>
      <c r="AD49" s="1" t="s">
        <v>119</v>
      </c>
      <c r="AE49" s="1" t="s">
        <v>297</v>
      </c>
      <c r="AF49" s="1" t="s">
        <v>149</v>
      </c>
      <c r="AG49" s="1" t="s">
        <v>195</v>
      </c>
      <c r="AH49" s="6">
        <v>41098.32</v>
      </c>
      <c r="AI49" s="6">
        <v>3424.86</v>
      </c>
      <c r="AJ49" s="1"/>
      <c r="AK49" s="1"/>
      <c r="AL49" s="1"/>
      <c r="AM49" s="1" t="s">
        <v>170</v>
      </c>
      <c r="AN49" s="1" t="s">
        <v>76</v>
      </c>
      <c r="AO49" s="1"/>
      <c r="AP49" s="1"/>
      <c r="AQ49" s="1"/>
      <c r="AR49" s="1"/>
      <c r="AS49" s="2"/>
      <c r="AT49" s="1"/>
      <c r="AU49" s="1"/>
      <c r="AV49" s="1"/>
      <c r="AW49" s="1" t="s">
        <v>319</v>
      </c>
      <c r="AX49" s="7">
        <v>45350.450676229164</v>
      </c>
      <c r="AY49" s="1" t="s">
        <v>127</v>
      </c>
      <c r="AZ49" s="6">
        <v>41098.32</v>
      </c>
      <c r="BA49" s="5">
        <v>45292</v>
      </c>
      <c r="BB49" s="5">
        <v>45657</v>
      </c>
      <c r="BC49" s="5">
        <v>45345</v>
      </c>
      <c r="BD49" s="5">
        <v>45345</v>
      </c>
      <c r="BE49" s="7">
        <v>45657</v>
      </c>
      <c r="BF49" s="1" t="s">
        <v>333</v>
      </c>
      <c r="BG49" s="1"/>
      <c r="BH49" s="1"/>
      <c r="BI49" s="1" t="s">
        <v>12</v>
      </c>
    </row>
    <row r="50" spans="1:61" x14ac:dyDescent="0.25">
      <c r="A50" s="4">
        <v>45</v>
      </c>
      <c r="B50" s="2" t="str">
        <f>HYPERLINK("https://my.zakupivli.pro/remote/dispatcher/state_purchase_view/49452942", "UA-2024-02-27-006585-a")</f>
        <v>UA-2024-02-27-006585-a</v>
      </c>
      <c r="C50" s="2" t="s">
        <v>192</v>
      </c>
      <c r="D50" s="1" t="s">
        <v>233</v>
      </c>
      <c r="E50" s="1" t="s">
        <v>233</v>
      </c>
      <c r="F50" s="1" t="s">
        <v>41</v>
      </c>
      <c r="G50" s="1" t="s">
        <v>113</v>
      </c>
      <c r="H50" s="1" t="s">
        <v>166</v>
      </c>
      <c r="I50" s="1" t="s">
        <v>297</v>
      </c>
      <c r="J50" s="1" t="s">
        <v>177</v>
      </c>
      <c r="K50" s="1" t="s">
        <v>94</v>
      </c>
      <c r="L50" s="1" t="s">
        <v>315</v>
      </c>
      <c r="M50" s="1" t="s">
        <v>175</v>
      </c>
      <c r="N50" s="1" t="s">
        <v>13</v>
      </c>
      <c r="O50" s="1" t="s">
        <v>13</v>
      </c>
      <c r="P50" s="1" t="s">
        <v>13</v>
      </c>
      <c r="Q50" s="5">
        <v>45349</v>
      </c>
      <c r="R50" s="1"/>
      <c r="S50" s="1"/>
      <c r="T50" s="1"/>
      <c r="U50" s="1"/>
      <c r="V50" s="1" t="s">
        <v>316</v>
      </c>
      <c r="W50" s="4">
        <v>1</v>
      </c>
      <c r="X50" s="6">
        <v>19869.96</v>
      </c>
      <c r="Y50" s="1" t="s">
        <v>192</v>
      </c>
      <c r="Z50" s="1">
        <v>12</v>
      </c>
      <c r="AA50" s="6">
        <v>1655.83</v>
      </c>
      <c r="AB50" s="1" t="s">
        <v>328</v>
      </c>
      <c r="AC50" s="1" t="s">
        <v>326</v>
      </c>
      <c r="AD50" s="1" t="s">
        <v>119</v>
      </c>
      <c r="AE50" s="1" t="s">
        <v>297</v>
      </c>
      <c r="AF50" s="1" t="s">
        <v>149</v>
      </c>
      <c r="AG50" s="1" t="s">
        <v>195</v>
      </c>
      <c r="AH50" s="6">
        <v>19869.96</v>
      </c>
      <c r="AI50" s="6">
        <v>1655.83</v>
      </c>
      <c r="AJ50" s="1"/>
      <c r="AK50" s="1"/>
      <c r="AL50" s="1"/>
      <c r="AM50" s="1" t="s">
        <v>170</v>
      </c>
      <c r="AN50" s="1" t="s">
        <v>76</v>
      </c>
      <c r="AO50" s="1"/>
      <c r="AP50" s="1"/>
      <c r="AQ50" s="1"/>
      <c r="AR50" s="1"/>
      <c r="AS50" s="2"/>
      <c r="AT50" s="1"/>
      <c r="AU50" s="1"/>
      <c r="AV50" s="1"/>
      <c r="AW50" s="1" t="s">
        <v>319</v>
      </c>
      <c r="AX50" s="7">
        <v>45349.575869106862</v>
      </c>
      <c r="AY50" s="1" t="s">
        <v>313</v>
      </c>
      <c r="AZ50" s="6">
        <v>19869.96</v>
      </c>
      <c r="BA50" s="5">
        <v>45292</v>
      </c>
      <c r="BB50" s="5">
        <v>45657</v>
      </c>
      <c r="BC50" s="5">
        <v>45345</v>
      </c>
      <c r="BD50" s="5">
        <v>45345</v>
      </c>
      <c r="BE50" s="7">
        <v>45657</v>
      </c>
      <c r="BF50" s="1" t="s">
        <v>333</v>
      </c>
      <c r="BG50" s="1"/>
      <c r="BH50" s="1"/>
      <c r="BI50" s="1" t="s">
        <v>12</v>
      </c>
    </row>
    <row r="51" spans="1:61" x14ac:dyDescent="0.25">
      <c r="A51" s="4">
        <v>46</v>
      </c>
      <c r="B51" s="2" t="str">
        <f>HYPERLINK("https://my.zakupivli.pro/remote/dispatcher/state_purchase_view/49448225", "UA-2024-02-27-004437-a")</f>
        <v>UA-2024-02-27-004437-a</v>
      </c>
      <c r="C51" s="2" t="s">
        <v>192</v>
      </c>
      <c r="D51" s="1" t="s">
        <v>253</v>
      </c>
      <c r="E51" s="1" t="s">
        <v>253</v>
      </c>
      <c r="F51" s="1" t="s">
        <v>41</v>
      </c>
      <c r="G51" s="1" t="s">
        <v>106</v>
      </c>
      <c r="H51" s="1" t="s">
        <v>166</v>
      </c>
      <c r="I51" s="1" t="s">
        <v>297</v>
      </c>
      <c r="J51" s="1" t="s">
        <v>177</v>
      </c>
      <c r="K51" s="1" t="s">
        <v>94</v>
      </c>
      <c r="L51" s="1" t="s">
        <v>315</v>
      </c>
      <c r="M51" s="1" t="s">
        <v>175</v>
      </c>
      <c r="N51" s="1" t="s">
        <v>13</v>
      </c>
      <c r="O51" s="1" t="s">
        <v>13</v>
      </c>
      <c r="P51" s="1" t="s">
        <v>13</v>
      </c>
      <c r="Q51" s="5">
        <v>45349</v>
      </c>
      <c r="R51" s="1"/>
      <c r="S51" s="1"/>
      <c r="T51" s="1"/>
      <c r="U51" s="1"/>
      <c r="V51" s="1" t="s">
        <v>316</v>
      </c>
      <c r="W51" s="4">
        <v>1</v>
      </c>
      <c r="X51" s="6">
        <v>6949.44</v>
      </c>
      <c r="Y51" s="1" t="s">
        <v>192</v>
      </c>
      <c r="Z51" s="1">
        <v>12</v>
      </c>
      <c r="AA51" s="6">
        <v>579.12</v>
      </c>
      <c r="AB51" s="1" t="s">
        <v>328</v>
      </c>
      <c r="AC51" s="1" t="s">
        <v>326</v>
      </c>
      <c r="AD51" s="1" t="s">
        <v>119</v>
      </c>
      <c r="AE51" s="1" t="s">
        <v>195</v>
      </c>
      <c r="AF51" s="1" t="s">
        <v>149</v>
      </c>
      <c r="AG51" s="1" t="s">
        <v>195</v>
      </c>
      <c r="AH51" s="6">
        <v>6949.44</v>
      </c>
      <c r="AI51" s="6">
        <v>579.12</v>
      </c>
      <c r="AJ51" s="1"/>
      <c r="AK51" s="1"/>
      <c r="AL51" s="1"/>
      <c r="AM51" s="1" t="s">
        <v>290</v>
      </c>
      <c r="AN51" s="1" t="s">
        <v>93</v>
      </c>
      <c r="AO51" s="1"/>
      <c r="AP51" s="1"/>
      <c r="AQ51" s="1"/>
      <c r="AR51" s="1"/>
      <c r="AS51" s="2"/>
      <c r="AT51" s="1"/>
      <c r="AU51" s="1"/>
      <c r="AV51" s="1"/>
      <c r="AW51" s="1" t="s">
        <v>319</v>
      </c>
      <c r="AX51" s="7">
        <v>45349.494666056016</v>
      </c>
      <c r="AY51" s="1" t="s">
        <v>46</v>
      </c>
      <c r="AZ51" s="6">
        <v>6949.44</v>
      </c>
      <c r="BA51" s="5">
        <v>45292</v>
      </c>
      <c r="BB51" s="5">
        <v>45657</v>
      </c>
      <c r="BC51" s="5">
        <v>45345</v>
      </c>
      <c r="BD51" s="5">
        <v>45345</v>
      </c>
      <c r="BE51" s="7">
        <v>45657</v>
      </c>
      <c r="BF51" s="1" t="s">
        <v>333</v>
      </c>
      <c r="BG51" s="1"/>
      <c r="BH51" s="1"/>
      <c r="BI51" s="1" t="s">
        <v>12</v>
      </c>
    </row>
    <row r="52" spans="1:61" x14ac:dyDescent="0.25">
      <c r="A52" s="4">
        <v>47</v>
      </c>
      <c r="B52" s="2" t="str">
        <f>HYPERLINK("https://my.zakupivli.pro/remote/dispatcher/state_purchase_view/49445154", "UA-2024-02-27-003012-a")</f>
        <v>UA-2024-02-27-003012-a</v>
      </c>
      <c r="C52" s="2" t="s">
        <v>192</v>
      </c>
      <c r="D52" s="1" t="s">
        <v>228</v>
      </c>
      <c r="E52" s="1" t="s">
        <v>228</v>
      </c>
      <c r="F52" s="1" t="s">
        <v>41</v>
      </c>
      <c r="G52" s="1" t="s">
        <v>113</v>
      </c>
      <c r="H52" s="1" t="s">
        <v>166</v>
      </c>
      <c r="I52" s="1" t="s">
        <v>297</v>
      </c>
      <c r="J52" s="1" t="s">
        <v>177</v>
      </c>
      <c r="K52" s="1" t="s">
        <v>94</v>
      </c>
      <c r="L52" s="1" t="s">
        <v>315</v>
      </c>
      <c r="M52" s="1" t="s">
        <v>175</v>
      </c>
      <c r="N52" s="1" t="s">
        <v>13</v>
      </c>
      <c r="O52" s="1" t="s">
        <v>13</v>
      </c>
      <c r="P52" s="1" t="s">
        <v>13</v>
      </c>
      <c r="Q52" s="5">
        <v>45349</v>
      </c>
      <c r="R52" s="1"/>
      <c r="S52" s="1"/>
      <c r="T52" s="1"/>
      <c r="U52" s="1"/>
      <c r="V52" s="1" t="s">
        <v>316</v>
      </c>
      <c r="W52" s="4">
        <v>1</v>
      </c>
      <c r="X52" s="6">
        <v>7355.52</v>
      </c>
      <c r="Y52" s="1" t="s">
        <v>192</v>
      </c>
      <c r="Z52" s="1">
        <v>12</v>
      </c>
      <c r="AA52" s="6">
        <v>612.96</v>
      </c>
      <c r="AB52" s="1" t="s">
        <v>328</v>
      </c>
      <c r="AC52" s="1" t="s">
        <v>326</v>
      </c>
      <c r="AD52" s="1" t="s">
        <v>119</v>
      </c>
      <c r="AE52" s="1" t="s">
        <v>297</v>
      </c>
      <c r="AF52" s="1" t="s">
        <v>149</v>
      </c>
      <c r="AG52" s="1" t="s">
        <v>195</v>
      </c>
      <c r="AH52" s="6">
        <v>7355.52</v>
      </c>
      <c r="AI52" s="6">
        <v>612.96</v>
      </c>
      <c r="AJ52" s="1"/>
      <c r="AK52" s="1"/>
      <c r="AL52" s="1"/>
      <c r="AM52" s="1" t="s">
        <v>170</v>
      </c>
      <c r="AN52" s="1" t="s">
        <v>76</v>
      </c>
      <c r="AO52" s="1"/>
      <c r="AP52" s="1"/>
      <c r="AQ52" s="1"/>
      <c r="AR52" s="1"/>
      <c r="AS52" s="2"/>
      <c r="AT52" s="1"/>
      <c r="AU52" s="1"/>
      <c r="AV52" s="1"/>
      <c r="AW52" s="1" t="s">
        <v>319</v>
      </c>
      <c r="AX52" s="7">
        <v>45349.461480450744</v>
      </c>
      <c r="AY52" s="1" t="s">
        <v>123</v>
      </c>
      <c r="AZ52" s="6">
        <v>7355.52</v>
      </c>
      <c r="BA52" s="5">
        <v>45292</v>
      </c>
      <c r="BB52" s="5">
        <v>45657</v>
      </c>
      <c r="BC52" s="5">
        <v>45345</v>
      </c>
      <c r="BD52" s="5">
        <v>45345</v>
      </c>
      <c r="BE52" s="7">
        <v>45657</v>
      </c>
      <c r="BF52" s="1" t="s">
        <v>333</v>
      </c>
      <c r="BG52" s="1"/>
      <c r="BH52" s="1"/>
      <c r="BI52" s="1" t="s">
        <v>12</v>
      </c>
    </row>
    <row r="53" spans="1:61" x14ac:dyDescent="0.25">
      <c r="A53" s="4">
        <v>48</v>
      </c>
      <c r="B53" s="2" t="str">
        <f>HYPERLINK("https://my.zakupivli.pro/remote/dispatcher/state_purchase_view/49397673", "UA-2024-02-23-009168-a")</f>
        <v>UA-2024-02-23-009168-a</v>
      </c>
      <c r="C53" s="2" t="s">
        <v>192</v>
      </c>
      <c r="D53" s="1" t="s">
        <v>235</v>
      </c>
      <c r="E53" s="1" t="s">
        <v>235</v>
      </c>
      <c r="F53" s="1" t="s">
        <v>41</v>
      </c>
      <c r="G53" s="1" t="s">
        <v>113</v>
      </c>
      <c r="H53" s="1" t="s">
        <v>166</v>
      </c>
      <c r="I53" s="1" t="s">
        <v>297</v>
      </c>
      <c r="J53" s="1" t="s">
        <v>177</v>
      </c>
      <c r="K53" s="1" t="s">
        <v>94</v>
      </c>
      <c r="L53" s="1" t="s">
        <v>315</v>
      </c>
      <c r="M53" s="1" t="s">
        <v>175</v>
      </c>
      <c r="N53" s="1" t="s">
        <v>13</v>
      </c>
      <c r="O53" s="1" t="s">
        <v>13</v>
      </c>
      <c r="P53" s="1" t="s">
        <v>13</v>
      </c>
      <c r="Q53" s="5">
        <v>45345</v>
      </c>
      <c r="R53" s="1"/>
      <c r="S53" s="1"/>
      <c r="T53" s="1"/>
      <c r="U53" s="1"/>
      <c r="V53" s="1" t="s">
        <v>316</v>
      </c>
      <c r="W53" s="4">
        <v>1</v>
      </c>
      <c r="X53" s="6">
        <v>8083.56</v>
      </c>
      <c r="Y53" s="1" t="s">
        <v>192</v>
      </c>
      <c r="Z53" s="1">
        <v>12</v>
      </c>
      <c r="AA53" s="6">
        <v>673.63</v>
      </c>
      <c r="AB53" s="1" t="s">
        <v>328</v>
      </c>
      <c r="AC53" s="1" t="s">
        <v>326</v>
      </c>
      <c r="AD53" s="1" t="s">
        <v>119</v>
      </c>
      <c r="AE53" s="1" t="s">
        <v>297</v>
      </c>
      <c r="AF53" s="1" t="s">
        <v>149</v>
      </c>
      <c r="AG53" s="1" t="s">
        <v>195</v>
      </c>
      <c r="AH53" s="6">
        <v>8083.56</v>
      </c>
      <c r="AI53" s="6">
        <v>673.63</v>
      </c>
      <c r="AJ53" s="1"/>
      <c r="AK53" s="1"/>
      <c r="AL53" s="1"/>
      <c r="AM53" s="1" t="s">
        <v>170</v>
      </c>
      <c r="AN53" s="1" t="s">
        <v>76</v>
      </c>
      <c r="AO53" s="1"/>
      <c r="AP53" s="1"/>
      <c r="AQ53" s="1"/>
      <c r="AR53" s="1"/>
      <c r="AS53" s="2"/>
      <c r="AT53" s="1"/>
      <c r="AU53" s="1"/>
      <c r="AV53" s="1"/>
      <c r="AW53" s="1" t="s">
        <v>319</v>
      </c>
      <c r="AX53" s="7">
        <v>45345.621278220948</v>
      </c>
      <c r="AY53" s="1" t="s">
        <v>130</v>
      </c>
      <c r="AZ53" s="6">
        <v>8083.56</v>
      </c>
      <c r="BA53" s="5">
        <v>45292</v>
      </c>
      <c r="BB53" s="5">
        <v>45657</v>
      </c>
      <c r="BC53" s="5">
        <v>45335</v>
      </c>
      <c r="BD53" s="5">
        <v>45335</v>
      </c>
      <c r="BE53" s="7">
        <v>45657</v>
      </c>
      <c r="BF53" s="1" t="s">
        <v>333</v>
      </c>
      <c r="BG53" s="1"/>
      <c r="BH53" s="1"/>
      <c r="BI53" s="1" t="s">
        <v>12</v>
      </c>
    </row>
    <row r="54" spans="1:61" x14ac:dyDescent="0.25">
      <c r="A54" s="4">
        <v>49</v>
      </c>
      <c r="B54" s="2" t="str">
        <f>HYPERLINK("https://my.zakupivli.pro/remote/dispatcher/state_purchase_view/49397313", "UA-2024-02-23-009048-a")</f>
        <v>UA-2024-02-23-009048-a</v>
      </c>
      <c r="C54" s="2" t="s">
        <v>192</v>
      </c>
      <c r="D54" s="1" t="s">
        <v>232</v>
      </c>
      <c r="E54" s="1" t="s">
        <v>232</v>
      </c>
      <c r="F54" s="1" t="s">
        <v>41</v>
      </c>
      <c r="G54" s="1" t="s">
        <v>113</v>
      </c>
      <c r="H54" s="1" t="s">
        <v>166</v>
      </c>
      <c r="I54" s="1" t="s">
        <v>297</v>
      </c>
      <c r="J54" s="1" t="s">
        <v>177</v>
      </c>
      <c r="K54" s="1" t="s">
        <v>94</v>
      </c>
      <c r="L54" s="1" t="s">
        <v>315</v>
      </c>
      <c r="M54" s="1" t="s">
        <v>175</v>
      </c>
      <c r="N54" s="1" t="s">
        <v>13</v>
      </c>
      <c r="O54" s="1" t="s">
        <v>13</v>
      </c>
      <c r="P54" s="1" t="s">
        <v>13</v>
      </c>
      <c r="Q54" s="5">
        <v>45345</v>
      </c>
      <c r="R54" s="1"/>
      <c r="S54" s="1"/>
      <c r="T54" s="1"/>
      <c r="U54" s="1"/>
      <c r="V54" s="1" t="s">
        <v>316</v>
      </c>
      <c r="W54" s="4">
        <v>1</v>
      </c>
      <c r="X54" s="6">
        <v>10609.32</v>
      </c>
      <c r="Y54" s="1" t="s">
        <v>192</v>
      </c>
      <c r="Z54" s="1">
        <v>12</v>
      </c>
      <c r="AA54" s="6">
        <v>884.11</v>
      </c>
      <c r="AB54" s="1" t="s">
        <v>328</v>
      </c>
      <c r="AC54" s="1" t="s">
        <v>326</v>
      </c>
      <c r="AD54" s="1" t="s">
        <v>119</v>
      </c>
      <c r="AE54" s="1" t="s">
        <v>297</v>
      </c>
      <c r="AF54" s="1" t="s">
        <v>149</v>
      </c>
      <c r="AG54" s="1" t="s">
        <v>195</v>
      </c>
      <c r="AH54" s="6">
        <v>10609.32</v>
      </c>
      <c r="AI54" s="6">
        <v>884.11</v>
      </c>
      <c r="AJ54" s="1"/>
      <c r="AK54" s="1"/>
      <c r="AL54" s="1"/>
      <c r="AM54" s="1" t="s">
        <v>170</v>
      </c>
      <c r="AN54" s="1" t="s">
        <v>76</v>
      </c>
      <c r="AO54" s="1"/>
      <c r="AP54" s="1"/>
      <c r="AQ54" s="1"/>
      <c r="AR54" s="1"/>
      <c r="AS54" s="2"/>
      <c r="AT54" s="1"/>
      <c r="AU54" s="1"/>
      <c r="AV54" s="1"/>
      <c r="AW54" s="1" t="s">
        <v>319</v>
      </c>
      <c r="AX54" s="7">
        <v>45345.619007538808</v>
      </c>
      <c r="AY54" s="1" t="s">
        <v>311</v>
      </c>
      <c r="AZ54" s="6">
        <v>10609.32</v>
      </c>
      <c r="BA54" s="5">
        <v>45292</v>
      </c>
      <c r="BB54" s="5">
        <v>45657</v>
      </c>
      <c r="BC54" s="5">
        <v>45335</v>
      </c>
      <c r="BD54" s="5">
        <v>45335</v>
      </c>
      <c r="BE54" s="7">
        <v>45657</v>
      </c>
      <c r="BF54" s="1" t="s">
        <v>333</v>
      </c>
      <c r="BG54" s="1"/>
      <c r="BH54" s="1"/>
      <c r="BI54" s="1" t="s">
        <v>12</v>
      </c>
    </row>
    <row r="55" spans="1:61" x14ac:dyDescent="0.25">
      <c r="A55" s="4">
        <v>50</v>
      </c>
      <c r="B55" s="2" t="str">
        <f>HYPERLINK("https://my.zakupivli.pro/remote/dispatcher/state_purchase_view/49396902", "UA-2024-02-23-008776-a")</f>
        <v>UA-2024-02-23-008776-a</v>
      </c>
      <c r="C55" s="2" t="s">
        <v>192</v>
      </c>
      <c r="D55" s="1" t="s">
        <v>227</v>
      </c>
      <c r="E55" s="1" t="s">
        <v>227</v>
      </c>
      <c r="F55" s="1" t="s">
        <v>41</v>
      </c>
      <c r="G55" s="1" t="s">
        <v>113</v>
      </c>
      <c r="H55" s="1" t="s">
        <v>166</v>
      </c>
      <c r="I55" s="1" t="s">
        <v>297</v>
      </c>
      <c r="J55" s="1" t="s">
        <v>177</v>
      </c>
      <c r="K55" s="1" t="s">
        <v>94</v>
      </c>
      <c r="L55" s="1" t="s">
        <v>315</v>
      </c>
      <c r="M55" s="1" t="s">
        <v>175</v>
      </c>
      <c r="N55" s="1" t="s">
        <v>13</v>
      </c>
      <c r="O55" s="1" t="s">
        <v>13</v>
      </c>
      <c r="P55" s="1" t="s">
        <v>13</v>
      </c>
      <c r="Q55" s="5">
        <v>45345</v>
      </c>
      <c r="R55" s="1"/>
      <c r="S55" s="1"/>
      <c r="T55" s="1"/>
      <c r="U55" s="1"/>
      <c r="V55" s="1" t="s">
        <v>316</v>
      </c>
      <c r="W55" s="4">
        <v>1</v>
      </c>
      <c r="X55" s="6">
        <v>5937.6</v>
      </c>
      <c r="Y55" s="1" t="s">
        <v>192</v>
      </c>
      <c r="Z55" s="1">
        <v>12</v>
      </c>
      <c r="AA55" s="6">
        <v>494.8</v>
      </c>
      <c r="AB55" s="1" t="s">
        <v>328</v>
      </c>
      <c r="AC55" s="1" t="s">
        <v>326</v>
      </c>
      <c r="AD55" s="1" t="s">
        <v>119</v>
      </c>
      <c r="AE55" s="1" t="s">
        <v>297</v>
      </c>
      <c r="AF55" s="1" t="s">
        <v>149</v>
      </c>
      <c r="AG55" s="1" t="s">
        <v>195</v>
      </c>
      <c r="AH55" s="6">
        <v>5937.6</v>
      </c>
      <c r="AI55" s="6">
        <v>494.8</v>
      </c>
      <c r="AJ55" s="1"/>
      <c r="AK55" s="1"/>
      <c r="AL55" s="1"/>
      <c r="AM55" s="1" t="s">
        <v>170</v>
      </c>
      <c r="AN55" s="1" t="s">
        <v>76</v>
      </c>
      <c r="AO55" s="1"/>
      <c r="AP55" s="1"/>
      <c r="AQ55" s="1"/>
      <c r="AR55" s="1"/>
      <c r="AS55" s="2"/>
      <c r="AT55" s="1"/>
      <c r="AU55" s="1"/>
      <c r="AV55" s="1"/>
      <c r="AW55" s="1" t="s">
        <v>319</v>
      </c>
      <c r="AX55" s="7">
        <v>45345.613042655197</v>
      </c>
      <c r="AY55" s="1" t="s">
        <v>128</v>
      </c>
      <c r="AZ55" s="6">
        <v>5937.6</v>
      </c>
      <c r="BA55" s="5">
        <v>45292</v>
      </c>
      <c r="BB55" s="5">
        <v>45657</v>
      </c>
      <c r="BC55" s="5">
        <v>45335</v>
      </c>
      <c r="BD55" s="5">
        <v>45335</v>
      </c>
      <c r="BE55" s="7">
        <v>45657</v>
      </c>
      <c r="BF55" s="1" t="s">
        <v>333</v>
      </c>
      <c r="BG55" s="1"/>
      <c r="BH55" s="1"/>
      <c r="BI55" s="1" t="s">
        <v>12</v>
      </c>
    </row>
    <row r="56" spans="1:61" x14ac:dyDescent="0.25">
      <c r="A56" s="4">
        <v>51</v>
      </c>
      <c r="B56" s="2" t="str">
        <f>HYPERLINK("https://my.zakupivli.pro/remote/dispatcher/state_purchase_view/49396370", "UA-2024-02-23-008569-a")</f>
        <v>UA-2024-02-23-008569-a</v>
      </c>
      <c r="C56" s="2" t="s">
        <v>192</v>
      </c>
      <c r="D56" s="1" t="s">
        <v>234</v>
      </c>
      <c r="E56" s="1" t="s">
        <v>234</v>
      </c>
      <c r="F56" s="1" t="s">
        <v>41</v>
      </c>
      <c r="G56" s="1" t="s">
        <v>113</v>
      </c>
      <c r="H56" s="1" t="s">
        <v>166</v>
      </c>
      <c r="I56" s="1" t="s">
        <v>297</v>
      </c>
      <c r="J56" s="1" t="s">
        <v>177</v>
      </c>
      <c r="K56" s="1" t="s">
        <v>94</v>
      </c>
      <c r="L56" s="1" t="s">
        <v>315</v>
      </c>
      <c r="M56" s="1" t="s">
        <v>175</v>
      </c>
      <c r="N56" s="1" t="s">
        <v>13</v>
      </c>
      <c r="O56" s="1" t="s">
        <v>13</v>
      </c>
      <c r="P56" s="1" t="s">
        <v>13</v>
      </c>
      <c r="Q56" s="5">
        <v>45345</v>
      </c>
      <c r="R56" s="1"/>
      <c r="S56" s="1"/>
      <c r="T56" s="1"/>
      <c r="U56" s="1"/>
      <c r="V56" s="1" t="s">
        <v>316</v>
      </c>
      <c r="W56" s="4">
        <v>1</v>
      </c>
      <c r="X56" s="6">
        <v>16180.08</v>
      </c>
      <c r="Y56" s="1" t="s">
        <v>192</v>
      </c>
      <c r="Z56" s="1">
        <v>12</v>
      </c>
      <c r="AA56" s="6">
        <v>1348.34</v>
      </c>
      <c r="AB56" s="1" t="s">
        <v>328</v>
      </c>
      <c r="AC56" s="1" t="s">
        <v>326</v>
      </c>
      <c r="AD56" s="1" t="s">
        <v>119</v>
      </c>
      <c r="AE56" s="1" t="s">
        <v>297</v>
      </c>
      <c r="AF56" s="1" t="s">
        <v>149</v>
      </c>
      <c r="AG56" s="1" t="s">
        <v>195</v>
      </c>
      <c r="AH56" s="6">
        <v>16180.08</v>
      </c>
      <c r="AI56" s="6">
        <v>1348.34</v>
      </c>
      <c r="AJ56" s="1"/>
      <c r="AK56" s="1"/>
      <c r="AL56" s="1"/>
      <c r="AM56" s="1" t="s">
        <v>170</v>
      </c>
      <c r="AN56" s="1" t="s">
        <v>76</v>
      </c>
      <c r="AO56" s="1"/>
      <c r="AP56" s="1"/>
      <c r="AQ56" s="1"/>
      <c r="AR56" s="1"/>
      <c r="AS56" s="2"/>
      <c r="AT56" s="1"/>
      <c r="AU56" s="1"/>
      <c r="AV56" s="1"/>
      <c r="AW56" s="1" t="s">
        <v>319</v>
      </c>
      <c r="AX56" s="7">
        <v>45345.606969895649</v>
      </c>
      <c r="AY56" s="1" t="s">
        <v>273</v>
      </c>
      <c r="AZ56" s="6">
        <v>16180.08</v>
      </c>
      <c r="BA56" s="5">
        <v>45292</v>
      </c>
      <c r="BB56" s="5">
        <v>45657</v>
      </c>
      <c r="BC56" s="5">
        <v>45335</v>
      </c>
      <c r="BD56" s="5">
        <v>45335</v>
      </c>
      <c r="BE56" s="7">
        <v>45657</v>
      </c>
      <c r="BF56" s="1" t="s">
        <v>333</v>
      </c>
      <c r="BG56" s="1"/>
      <c r="BH56" s="1"/>
      <c r="BI56" s="1" t="s">
        <v>12</v>
      </c>
    </row>
    <row r="57" spans="1:61" x14ac:dyDescent="0.25">
      <c r="A57" s="4">
        <v>52</v>
      </c>
      <c r="B57" s="2" t="str">
        <f>HYPERLINK("https://my.zakupivli.pro/remote/dispatcher/state_purchase_view/49389779", "UA-2024-02-23-005687-a")</f>
        <v>UA-2024-02-23-005687-a</v>
      </c>
      <c r="C57" s="2" t="s">
        <v>192</v>
      </c>
      <c r="D57" s="1" t="s">
        <v>223</v>
      </c>
      <c r="E57" s="1" t="s">
        <v>223</v>
      </c>
      <c r="F57" s="1" t="s">
        <v>41</v>
      </c>
      <c r="G57" s="1" t="s">
        <v>113</v>
      </c>
      <c r="H57" s="1" t="s">
        <v>166</v>
      </c>
      <c r="I57" s="1" t="s">
        <v>297</v>
      </c>
      <c r="J57" s="1" t="s">
        <v>177</v>
      </c>
      <c r="K57" s="1" t="s">
        <v>94</v>
      </c>
      <c r="L57" s="1" t="s">
        <v>315</v>
      </c>
      <c r="M57" s="1" t="s">
        <v>175</v>
      </c>
      <c r="N57" s="1" t="s">
        <v>13</v>
      </c>
      <c r="O57" s="1" t="s">
        <v>13</v>
      </c>
      <c r="P57" s="1" t="s">
        <v>13</v>
      </c>
      <c r="Q57" s="5">
        <v>45345</v>
      </c>
      <c r="R57" s="1"/>
      <c r="S57" s="1"/>
      <c r="T57" s="1"/>
      <c r="U57" s="1"/>
      <c r="V57" s="1" t="s">
        <v>316</v>
      </c>
      <c r="W57" s="4">
        <v>1</v>
      </c>
      <c r="X57" s="6">
        <v>29593.56</v>
      </c>
      <c r="Y57" s="1" t="s">
        <v>192</v>
      </c>
      <c r="Z57" s="1">
        <v>12</v>
      </c>
      <c r="AA57" s="6">
        <v>2466.13</v>
      </c>
      <c r="AB57" s="1" t="s">
        <v>328</v>
      </c>
      <c r="AC57" s="1" t="s">
        <v>326</v>
      </c>
      <c r="AD57" s="1" t="s">
        <v>119</v>
      </c>
      <c r="AE57" s="1" t="s">
        <v>297</v>
      </c>
      <c r="AF57" s="1" t="s">
        <v>149</v>
      </c>
      <c r="AG57" s="1" t="s">
        <v>195</v>
      </c>
      <c r="AH57" s="6">
        <v>29593.56</v>
      </c>
      <c r="AI57" s="6">
        <v>2466.13</v>
      </c>
      <c r="AJ57" s="1"/>
      <c r="AK57" s="1"/>
      <c r="AL57" s="1"/>
      <c r="AM57" s="1" t="s">
        <v>170</v>
      </c>
      <c r="AN57" s="1" t="s">
        <v>76</v>
      </c>
      <c r="AO57" s="1"/>
      <c r="AP57" s="1"/>
      <c r="AQ57" s="1"/>
      <c r="AR57" s="1"/>
      <c r="AS57" s="2"/>
      <c r="AT57" s="1"/>
      <c r="AU57" s="1"/>
      <c r="AV57" s="1"/>
      <c r="AW57" s="1" t="s">
        <v>319</v>
      </c>
      <c r="AX57" s="7">
        <v>45345.523118476507</v>
      </c>
      <c r="AY57" s="1" t="s">
        <v>122</v>
      </c>
      <c r="AZ57" s="6">
        <v>29593.56</v>
      </c>
      <c r="BA57" s="5">
        <v>45292</v>
      </c>
      <c r="BB57" s="5">
        <v>45657</v>
      </c>
      <c r="BC57" s="5">
        <v>45335</v>
      </c>
      <c r="BD57" s="5">
        <v>45335</v>
      </c>
      <c r="BE57" s="7">
        <v>45657</v>
      </c>
      <c r="BF57" s="1" t="s">
        <v>333</v>
      </c>
      <c r="BG57" s="1"/>
      <c r="BH57" s="1"/>
      <c r="BI57" s="1" t="s">
        <v>12</v>
      </c>
    </row>
    <row r="58" spans="1:61" x14ac:dyDescent="0.25">
      <c r="A58" s="4">
        <v>53</v>
      </c>
      <c r="B58" s="2" t="str">
        <f>HYPERLINK("https://my.zakupivli.pro/remote/dispatcher/state_purchase_view/49386584", "UA-2024-02-23-004342-a")</f>
        <v>UA-2024-02-23-004342-a</v>
      </c>
      <c r="C58" s="2" t="s">
        <v>192</v>
      </c>
      <c r="D58" s="1" t="s">
        <v>230</v>
      </c>
      <c r="E58" s="1" t="s">
        <v>230</v>
      </c>
      <c r="F58" s="1" t="s">
        <v>41</v>
      </c>
      <c r="G58" s="1" t="s">
        <v>113</v>
      </c>
      <c r="H58" s="1" t="s">
        <v>166</v>
      </c>
      <c r="I58" s="1" t="s">
        <v>297</v>
      </c>
      <c r="J58" s="1" t="s">
        <v>177</v>
      </c>
      <c r="K58" s="1" t="s">
        <v>94</v>
      </c>
      <c r="L58" s="1" t="s">
        <v>315</v>
      </c>
      <c r="M58" s="1" t="s">
        <v>175</v>
      </c>
      <c r="N58" s="1" t="s">
        <v>13</v>
      </c>
      <c r="O58" s="1" t="s">
        <v>13</v>
      </c>
      <c r="P58" s="1" t="s">
        <v>13</v>
      </c>
      <c r="Q58" s="5">
        <v>45345</v>
      </c>
      <c r="R58" s="1"/>
      <c r="S58" s="1"/>
      <c r="T58" s="1"/>
      <c r="U58" s="1"/>
      <c r="V58" s="1" t="s">
        <v>316</v>
      </c>
      <c r="W58" s="4">
        <v>1</v>
      </c>
      <c r="X58" s="6">
        <v>12169.56</v>
      </c>
      <c r="Y58" s="1" t="s">
        <v>192</v>
      </c>
      <c r="Z58" s="1">
        <v>12</v>
      </c>
      <c r="AA58" s="6">
        <v>1014.13</v>
      </c>
      <c r="AB58" s="1" t="s">
        <v>328</v>
      </c>
      <c r="AC58" s="1" t="s">
        <v>326</v>
      </c>
      <c r="AD58" s="1" t="s">
        <v>119</v>
      </c>
      <c r="AE58" s="1" t="s">
        <v>297</v>
      </c>
      <c r="AF58" s="1" t="s">
        <v>149</v>
      </c>
      <c r="AG58" s="1" t="s">
        <v>195</v>
      </c>
      <c r="AH58" s="6">
        <v>12169.56</v>
      </c>
      <c r="AI58" s="6">
        <v>1014.13</v>
      </c>
      <c r="AJ58" s="1"/>
      <c r="AK58" s="1"/>
      <c r="AL58" s="1"/>
      <c r="AM58" s="1" t="s">
        <v>170</v>
      </c>
      <c r="AN58" s="1" t="s">
        <v>76</v>
      </c>
      <c r="AO58" s="1"/>
      <c r="AP58" s="1"/>
      <c r="AQ58" s="1"/>
      <c r="AR58" s="1"/>
      <c r="AS58" s="2"/>
      <c r="AT58" s="1"/>
      <c r="AU58" s="1"/>
      <c r="AV58" s="1"/>
      <c r="AW58" s="1" t="s">
        <v>319</v>
      </c>
      <c r="AX58" s="7">
        <v>45345.480950281148</v>
      </c>
      <c r="AY58" s="1" t="s">
        <v>18</v>
      </c>
      <c r="AZ58" s="6">
        <v>12169.56</v>
      </c>
      <c r="BA58" s="5">
        <v>45292</v>
      </c>
      <c r="BB58" s="5">
        <v>45657</v>
      </c>
      <c r="BC58" s="5">
        <v>45335</v>
      </c>
      <c r="BD58" s="5">
        <v>45335</v>
      </c>
      <c r="BE58" s="7">
        <v>45657</v>
      </c>
      <c r="BF58" s="1" t="s">
        <v>333</v>
      </c>
      <c r="BG58" s="1"/>
      <c r="BH58" s="1"/>
      <c r="BI58" s="1" t="s">
        <v>12</v>
      </c>
    </row>
    <row r="59" spans="1:61" x14ac:dyDescent="0.25">
      <c r="A59" s="4">
        <v>54</v>
      </c>
      <c r="B59" s="2" t="str">
        <f>HYPERLINK("https://my.zakupivli.pro/remote/dispatcher/state_purchase_view/49381539", "UA-2024-02-23-002078-a")</f>
        <v>UA-2024-02-23-002078-a</v>
      </c>
      <c r="C59" s="2" t="s">
        <v>192</v>
      </c>
      <c r="D59" s="1" t="s">
        <v>229</v>
      </c>
      <c r="E59" s="1" t="s">
        <v>229</v>
      </c>
      <c r="F59" s="1" t="s">
        <v>41</v>
      </c>
      <c r="G59" s="1" t="s">
        <v>113</v>
      </c>
      <c r="H59" s="1" t="s">
        <v>166</v>
      </c>
      <c r="I59" s="1" t="s">
        <v>297</v>
      </c>
      <c r="J59" s="1" t="s">
        <v>177</v>
      </c>
      <c r="K59" s="1" t="s">
        <v>94</v>
      </c>
      <c r="L59" s="1" t="s">
        <v>315</v>
      </c>
      <c r="M59" s="1" t="s">
        <v>175</v>
      </c>
      <c r="N59" s="1" t="s">
        <v>13</v>
      </c>
      <c r="O59" s="1" t="s">
        <v>13</v>
      </c>
      <c r="P59" s="1" t="s">
        <v>13</v>
      </c>
      <c r="Q59" s="5">
        <v>45345</v>
      </c>
      <c r="R59" s="1"/>
      <c r="S59" s="1"/>
      <c r="T59" s="1"/>
      <c r="U59" s="1"/>
      <c r="V59" s="1" t="s">
        <v>316</v>
      </c>
      <c r="W59" s="4">
        <v>1</v>
      </c>
      <c r="X59" s="6">
        <v>7608.24</v>
      </c>
      <c r="Y59" s="1" t="s">
        <v>192</v>
      </c>
      <c r="Z59" s="1">
        <v>12</v>
      </c>
      <c r="AA59" s="6">
        <v>634.02</v>
      </c>
      <c r="AB59" s="1" t="s">
        <v>328</v>
      </c>
      <c r="AC59" s="1" t="s">
        <v>326</v>
      </c>
      <c r="AD59" s="1" t="s">
        <v>119</v>
      </c>
      <c r="AE59" s="1" t="s">
        <v>297</v>
      </c>
      <c r="AF59" s="1" t="s">
        <v>149</v>
      </c>
      <c r="AG59" s="1" t="s">
        <v>195</v>
      </c>
      <c r="AH59" s="6">
        <v>7608.24</v>
      </c>
      <c r="AI59" s="6">
        <v>634.02</v>
      </c>
      <c r="AJ59" s="1"/>
      <c r="AK59" s="1"/>
      <c r="AL59" s="1"/>
      <c r="AM59" s="1" t="s">
        <v>170</v>
      </c>
      <c r="AN59" s="1" t="s">
        <v>76</v>
      </c>
      <c r="AO59" s="1"/>
      <c r="AP59" s="1"/>
      <c r="AQ59" s="1"/>
      <c r="AR59" s="1"/>
      <c r="AS59" s="2"/>
      <c r="AT59" s="1"/>
      <c r="AU59" s="1"/>
      <c r="AV59" s="1"/>
      <c r="AW59" s="1" t="s">
        <v>319</v>
      </c>
      <c r="AX59" s="7">
        <v>45345.425573521701</v>
      </c>
      <c r="AY59" s="1" t="s">
        <v>129</v>
      </c>
      <c r="AZ59" s="6">
        <v>7608.24</v>
      </c>
      <c r="BA59" s="5">
        <v>45292</v>
      </c>
      <c r="BB59" s="5">
        <v>45657</v>
      </c>
      <c r="BC59" s="5">
        <v>45335</v>
      </c>
      <c r="BD59" s="5">
        <v>45335</v>
      </c>
      <c r="BE59" s="7">
        <v>45657</v>
      </c>
      <c r="BF59" s="1" t="s">
        <v>333</v>
      </c>
      <c r="BG59" s="1"/>
      <c r="BH59" s="1"/>
      <c r="BI59" s="1" t="s">
        <v>12</v>
      </c>
    </row>
    <row r="60" spans="1:61" x14ac:dyDescent="0.25">
      <c r="A60" s="4">
        <v>55</v>
      </c>
      <c r="B60" s="2" t="str">
        <f>HYPERLINK("https://my.zakupivli.pro/remote/dispatcher/state_purchase_view/49381026", "UA-2024-02-23-001836-a")</f>
        <v>UA-2024-02-23-001836-a</v>
      </c>
      <c r="C60" s="2" t="s">
        <v>192</v>
      </c>
      <c r="D60" s="1" t="s">
        <v>231</v>
      </c>
      <c r="E60" s="1" t="s">
        <v>231</v>
      </c>
      <c r="F60" s="1" t="s">
        <v>41</v>
      </c>
      <c r="G60" s="1" t="s">
        <v>113</v>
      </c>
      <c r="H60" s="1" t="s">
        <v>166</v>
      </c>
      <c r="I60" s="1" t="s">
        <v>297</v>
      </c>
      <c r="J60" s="1" t="s">
        <v>177</v>
      </c>
      <c r="K60" s="1" t="s">
        <v>94</v>
      </c>
      <c r="L60" s="1" t="s">
        <v>315</v>
      </c>
      <c r="M60" s="1" t="s">
        <v>175</v>
      </c>
      <c r="N60" s="1" t="s">
        <v>13</v>
      </c>
      <c r="O60" s="1" t="s">
        <v>13</v>
      </c>
      <c r="P60" s="1" t="s">
        <v>13</v>
      </c>
      <c r="Q60" s="5">
        <v>45345</v>
      </c>
      <c r="R60" s="1"/>
      <c r="S60" s="1"/>
      <c r="T60" s="1"/>
      <c r="U60" s="1"/>
      <c r="V60" s="1" t="s">
        <v>316</v>
      </c>
      <c r="W60" s="4">
        <v>1</v>
      </c>
      <c r="X60" s="6">
        <v>49043.28</v>
      </c>
      <c r="Y60" s="1" t="s">
        <v>192</v>
      </c>
      <c r="Z60" s="1">
        <v>12</v>
      </c>
      <c r="AA60" s="6">
        <v>4086.94</v>
      </c>
      <c r="AB60" s="1" t="s">
        <v>328</v>
      </c>
      <c r="AC60" s="1" t="s">
        <v>326</v>
      </c>
      <c r="AD60" s="1" t="s">
        <v>119</v>
      </c>
      <c r="AE60" s="1" t="s">
        <v>297</v>
      </c>
      <c r="AF60" s="1" t="s">
        <v>149</v>
      </c>
      <c r="AG60" s="1" t="s">
        <v>195</v>
      </c>
      <c r="AH60" s="6">
        <v>49043.28</v>
      </c>
      <c r="AI60" s="6">
        <v>4086.94</v>
      </c>
      <c r="AJ60" s="1"/>
      <c r="AK60" s="1"/>
      <c r="AL60" s="1"/>
      <c r="AM60" s="1" t="s">
        <v>170</v>
      </c>
      <c r="AN60" s="1" t="s">
        <v>76</v>
      </c>
      <c r="AO60" s="1"/>
      <c r="AP60" s="1"/>
      <c r="AQ60" s="1"/>
      <c r="AR60" s="1"/>
      <c r="AS60" s="2"/>
      <c r="AT60" s="1"/>
      <c r="AU60" s="1"/>
      <c r="AV60" s="1"/>
      <c r="AW60" s="1" t="s">
        <v>319</v>
      </c>
      <c r="AX60" s="7">
        <v>45345.420129463528</v>
      </c>
      <c r="AY60" s="1" t="s">
        <v>272</v>
      </c>
      <c r="AZ60" s="6">
        <v>49043.28</v>
      </c>
      <c r="BA60" s="5">
        <v>45292</v>
      </c>
      <c r="BB60" s="5">
        <v>45657</v>
      </c>
      <c r="BC60" s="5">
        <v>45335</v>
      </c>
      <c r="BD60" s="5">
        <v>45335</v>
      </c>
      <c r="BE60" s="7">
        <v>45657</v>
      </c>
      <c r="BF60" s="1" t="s">
        <v>333</v>
      </c>
      <c r="BG60" s="1"/>
      <c r="BH60" s="1"/>
      <c r="BI60" s="1" t="s">
        <v>12</v>
      </c>
    </row>
    <row r="61" spans="1:61" x14ac:dyDescent="0.25">
      <c r="A61" s="4">
        <v>56</v>
      </c>
      <c r="B61" s="2" t="str">
        <f>HYPERLINK("https://my.zakupivli.pro/remote/dispatcher/state_purchase_view/49373917", "UA-2024-02-22-013028-a")</f>
        <v>UA-2024-02-22-013028-a</v>
      </c>
      <c r="C61" s="2" t="s">
        <v>192</v>
      </c>
      <c r="D61" s="1" t="s">
        <v>224</v>
      </c>
      <c r="E61" s="1" t="s">
        <v>224</v>
      </c>
      <c r="F61" s="1" t="s">
        <v>41</v>
      </c>
      <c r="G61" s="1" t="s">
        <v>113</v>
      </c>
      <c r="H61" s="1" t="s">
        <v>166</v>
      </c>
      <c r="I61" s="1" t="s">
        <v>297</v>
      </c>
      <c r="J61" s="1" t="s">
        <v>177</v>
      </c>
      <c r="K61" s="1" t="s">
        <v>94</v>
      </c>
      <c r="L61" s="1" t="s">
        <v>315</v>
      </c>
      <c r="M61" s="1" t="s">
        <v>175</v>
      </c>
      <c r="N61" s="1" t="s">
        <v>13</v>
      </c>
      <c r="O61" s="1" t="s">
        <v>13</v>
      </c>
      <c r="P61" s="1" t="s">
        <v>13</v>
      </c>
      <c r="Q61" s="5">
        <v>45344</v>
      </c>
      <c r="R61" s="1"/>
      <c r="S61" s="1"/>
      <c r="T61" s="1"/>
      <c r="U61" s="1"/>
      <c r="V61" s="1" t="s">
        <v>316</v>
      </c>
      <c r="W61" s="4">
        <v>1</v>
      </c>
      <c r="X61" s="6">
        <v>12015.96</v>
      </c>
      <c r="Y61" s="1" t="s">
        <v>192</v>
      </c>
      <c r="Z61" s="1">
        <v>12</v>
      </c>
      <c r="AA61" s="6">
        <v>1001.33</v>
      </c>
      <c r="AB61" s="1" t="s">
        <v>328</v>
      </c>
      <c r="AC61" s="1" t="s">
        <v>326</v>
      </c>
      <c r="AD61" s="1" t="s">
        <v>119</v>
      </c>
      <c r="AE61" s="1" t="s">
        <v>297</v>
      </c>
      <c r="AF61" s="1" t="s">
        <v>149</v>
      </c>
      <c r="AG61" s="1" t="s">
        <v>195</v>
      </c>
      <c r="AH61" s="6">
        <v>12015.96</v>
      </c>
      <c r="AI61" s="6">
        <v>1001.3299999999999</v>
      </c>
      <c r="AJ61" s="1"/>
      <c r="AK61" s="1"/>
      <c r="AL61" s="1"/>
      <c r="AM61" s="1" t="s">
        <v>170</v>
      </c>
      <c r="AN61" s="1" t="s">
        <v>76</v>
      </c>
      <c r="AO61" s="1"/>
      <c r="AP61" s="1"/>
      <c r="AQ61" s="1"/>
      <c r="AR61" s="1"/>
      <c r="AS61" s="2"/>
      <c r="AT61" s="1"/>
      <c r="AU61" s="1"/>
      <c r="AV61" s="1"/>
      <c r="AW61" s="1" t="s">
        <v>319</v>
      </c>
      <c r="AX61" s="7">
        <v>45344.724880595903</v>
      </c>
      <c r="AY61" s="1" t="s">
        <v>126</v>
      </c>
      <c r="AZ61" s="6">
        <v>12015.96</v>
      </c>
      <c r="BA61" s="5">
        <v>45292</v>
      </c>
      <c r="BB61" s="5">
        <v>45657</v>
      </c>
      <c r="BC61" s="5">
        <v>45335</v>
      </c>
      <c r="BD61" s="5">
        <v>45335</v>
      </c>
      <c r="BE61" s="7">
        <v>45657</v>
      </c>
      <c r="BF61" s="1" t="s">
        <v>333</v>
      </c>
      <c r="BG61" s="1"/>
      <c r="BH61" s="1"/>
      <c r="BI61" s="1" t="s">
        <v>12</v>
      </c>
    </row>
    <row r="62" spans="1:61" x14ac:dyDescent="0.25">
      <c r="A62" s="4">
        <v>57</v>
      </c>
      <c r="B62" s="2" t="str">
        <f>HYPERLINK("https://my.zakupivli.pro/remote/dispatcher/state_purchase_view/49357426", "UA-2024-02-22-005765-a")</f>
        <v>UA-2024-02-22-005765-a</v>
      </c>
      <c r="C62" s="2" t="s">
        <v>192</v>
      </c>
      <c r="D62" s="1" t="s">
        <v>299</v>
      </c>
      <c r="E62" s="1" t="s">
        <v>299</v>
      </c>
      <c r="F62" s="1" t="s">
        <v>41</v>
      </c>
      <c r="G62" s="1" t="s">
        <v>107</v>
      </c>
      <c r="H62" s="1" t="s">
        <v>166</v>
      </c>
      <c r="I62" s="1" t="s">
        <v>297</v>
      </c>
      <c r="J62" s="1" t="s">
        <v>177</v>
      </c>
      <c r="K62" s="1" t="s">
        <v>94</v>
      </c>
      <c r="L62" s="1" t="s">
        <v>315</v>
      </c>
      <c r="M62" s="1" t="s">
        <v>175</v>
      </c>
      <c r="N62" s="1" t="s">
        <v>13</v>
      </c>
      <c r="O62" s="1" t="s">
        <v>13</v>
      </c>
      <c r="P62" s="1" t="s">
        <v>13</v>
      </c>
      <c r="Q62" s="5">
        <v>45344</v>
      </c>
      <c r="R62" s="1"/>
      <c r="S62" s="1"/>
      <c r="T62" s="1"/>
      <c r="U62" s="1"/>
      <c r="V62" s="1" t="s">
        <v>316</v>
      </c>
      <c r="W62" s="4">
        <v>1</v>
      </c>
      <c r="X62" s="6">
        <v>6600</v>
      </c>
      <c r="Y62" s="1" t="s">
        <v>192</v>
      </c>
      <c r="Z62" s="1">
        <v>12</v>
      </c>
      <c r="AA62" s="6">
        <v>550</v>
      </c>
      <c r="AB62" s="1" t="s">
        <v>328</v>
      </c>
      <c r="AC62" s="1" t="s">
        <v>326</v>
      </c>
      <c r="AD62" s="1" t="s">
        <v>119</v>
      </c>
      <c r="AE62" s="1" t="s">
        <v>195</v>
      </c>
      <c r="AF62" s="1" t="s">
        <v>149</v>
      </c>
      <c r="AG62" s="1" t="s">
        <v>195</v>
      </c>
      <c r="AH62" s="6">
        <v>6600</v>
      </c>
      <c r="AI62" s="6">
        <v>550</v>
      </c>
      <c r="AJ62" s="1"/>
      <c r="AK62" s="1"/>
      <c r="AL62" s="1"/>
      <c r="AM62" s="1" t="s">
        <v>294</v>
      </c>
      <c r="AN62" s="1" t="s">
        <v>70</v>
      </c>
      <c r="AO62" s="1"/>
      <c r="AP62" s="1"/>
      <c r="AQ62" s="1"/>
      <c r="AR62" s="1"/>
      <c r="AS62" s="2"/>
      <c r="AT62" s="1"/>
      <c r="AU62" s="1"/>
      <c r="AV62" s="1"/>
      <c r="AW62" s="1" t="s">
        <v>319</v>
      </c>
      <c r="AX62" s="7">
        <v>45344.51926116104</v>
      </c>
      <c r="AY62" s="1" t="s">
        <v>48</v>
      </c>
      <c r="AZ62" s="6">
        <v>6600</v>
      </c>
      <c r="BA62" s="5">
        <v>45292</v>
      </c>
      <c r="BB62" s="5">
        <v>45657</v>
      </c>
      <c r="BC62" s="5">
        <v>45342</v>
      </c>
      <c r="BD62" s="5">
        <v>45342</v>
      </c>
      <c r="BE62" s="7">
        <v>45657</v>
      </c>
      <c r="BF62" s="1" t="s">
        <v>333</v>
      </c>
      <c r="BG62" s="1"/>
      <c r="BH62" s="1"/>
      <c r="BI62" s="1" t="s">
        <v>12</v>
      </c>
    </row>
    <row r="63" spans="1:61" x14ac:dyDescent="0.25">
      <c r="A63" s="4">
        <v>58</v>
      </c>
      <c r="B63" s="2" t="str">
        <f>HYPERLINK("https://my.zakupivli.pro/remote/dispatcher/state_purchase_view/49342056", "UA-2024-02-21-013497-a")</f>
        <v>UA-2024-02-21-013497-a</v>
      </c>
      <c r="C63" s="2" t="s">
        <v>192</v>
      </c>
      <c r="D63" s="1" t="s">
        <v>258</v>
      </c>
      <c r="E63" s="1" t="s">
        <v>258</v>
      </c>
      <c r="F63" s="1" t="s">
        <v>41</v>
      </c>
      <c r="G63" s="1" t="s">
        <v>104</v>
      </c>
      <c r="H63" s="1" t="s">
        <v>166</v>
      </c>
      <c r="I63" s="1" t="s">
        <v>297</v>
      </c>
      <c r="J63" s="1" t="s">
        <v>177</v>
      </c>
      <c r="K63" s="1" t="s">
        <v>94</v>
      </c>
      <c r="L63" s="1" t="s">
        <v>315</v>
      </c>
      <c r="M63" s="1" t="s">
        <v>175</v>
      </c>
      <c r="N63" s="1" t="s">
        <v>13</v>
      </c>
      <c r="O63" s="1" t="s">
        <v>13</v>
      </c>
      <c r="P63" s="1" t="s">
        <v>13</v>
      </c>
      <c r="Q63" s="5">
        <v>45343</v>
      </c>
      <c r="R63" s="1"/>
      <c r="S63" s="1"/>
      <c r="T63" s="1"/>
      <c r="U63" s="1"/>
      <c r="V63" s="1" t="s">
        <v>316</v>
      </c>
      <c r="W63" s="4">
        <v>1</v>
      </c>
      <c r="X63" s="6">
        <v>31504.06</v>
      </c>
      <c r="Y63" s="1" t="s">
        <v>192</v>
      </c>
      <c r="Z63" s="1">
        <v>1734.8050000000001</v>
      </c>
      <c r="AA63" s="6">
        <v>18.16</v>
      </c>
      <c r="AB63" s="1" t="s">
        <v>325</v>
      </c>
      <c r="AC63" s="1" t="s">
        <v>326</v>
      </c>
      <c r="AD63" s="1" t="s">
        <v>119</v>
      </c>
      <c r="AE63" s="1" t="s">
        <v>297</v>
      </c>
      <c r="AF63" s="1" t="s">
        <v>149</v>
      </c>
      <c r="AG63" s="1" t="s">
        <v>195</v>
      </c>
      <c r="AH63" s="6">
        <v>31504.06</v>
      </c>
      <c r="AI63" s="6">
        <v>18.168431372549019</v>
      </c>
      <c r="AJ63" s="1"/>
      <c r="AK63" s="1"/>
      <c r="AL63" s="1"/>
      <c r="AM63" s="1" t="s">
        <v>168</v>
      </c>
      <c r="AN63" s="1" t="s">
        <v>19</v>
      </c>
      <c r="AO63" s="1"/>
      <c r="AP63" s="1"/>
      <c r="AQ63" s="1"/>
      <c r="AR63" s="1"/>
      <c r="AS63" s="2"/>
      <c r="AT63" s="1"/>
      <c r="AU63" s="1"/>
      <c r="AV63" s="1"/>
      <c r="AW63" s="1" t="s">
        <v>319</v>
      </c>
      <c r="AX63" s="7">
        <v>45343.739893596656</v>
      </c>
      <c r="AY63" s="1" t="s">
        <v>50</v>
      </c>
      <c r="AZ63" s="6">
        <v>31504.06</v>
      </c>
      <c r="BA63" s="5">
        <v>45292</v>
      </c>
      <c r="BB63" s="5">
        <v>45657</v>
      </c>
      <c r="BC63" s="5">
        <v>45335</v>
      </c>
      <c r="BD63" s="5">
        <v>45335</v>
      </c>
      <c r="BE63" s="7">
        <v>45657</v>
      </c>
      <c r="BF63" s="1" t="s">
        <v>333</v>
      </c>
      <c r="BG63" s="1"/>
      <c r="BH63" s="1"/>
      <c r="BI63" s="1" t="s">
        <v>12</v>
      </c>
    </row>
    <row r="64" spans="1:61" x14ac:dyDescent="0.25">
      <c r="A64" s="4">
        <v>59</v>
      </c>
      <c r="B64" s="2" t="str">
        <f>HYPERLINK("https://my.zakupivli.pro/remote/dispatcher/state_purchase_view/49341909", "UA-2024-02-21-013416-a")</f>
        <v>UA-2024-02-21-013416-a</v>
      </c>
      <c r="C64" s="2" t="s">
        <v>192</v>
      </c>
      <c r="D64" s="1" t="s">
        <v>241</v>
      </c>
      <c r="E64" s="1" t="s">
        <v>241</v>
      </c>
      <c r="F64" s="1" t="s">
        <v>41</v>
      </c>
      <c r="G64" s="1" t="s">
        <v>116</v>
      </c>
      <c r="H64" s="1" t="s">
        <v>166</v>
      </c>
      <c r="I64" s="1" t="s">
        <v>297</v>
      </c>
      <c r="J64" s="1" t="s">
        <v>177</v>
      </c>
      <c r="K64" s="1" t="s">
        <v>94</v>
      </c>
      <c r="L64" s="1" t="s">
        <v>315</v>
      </c>
      <c r="M64" s="1" t="s">
        <v>175</v>
      </c>
      <c r="N64" s="1" t="s">
        <v>13</v>
      </c>
      <c r="O64" s="1" t="s">
        <v>13</v>
      </c>
      <c r="P64" s="1" t="s">
        <v>13</v>
      </c>
      <c r="Q64" s="5">
        <v>45343</v>
      </c>
      <c r="R64" s="1"/>
      <c r="S64" s="1"/>
      <c r="T64" s="1"/>
      <c r="U64" s="1"/>
      <c r="V64" s="1" t="s">
        <v>316</v>
      </c>
      <c r="W64" s="4">
        <v>1</v>
      </c>
      <c r="X64" s="6">
        <v>11503.92</v>
      </c>
      <c r="Y64" s="1" t="s">
        <v>192</v>
      </c>
      <c r="Z64" s="1">
        <v>510.6909</v>
      </c>
      <c r="AA64" s="6">
        <v>22.53</v>
      </c>
      <c r="AB64" s="1" t="s">
        <v>325</v>
      </c>
      <c r="AC64" s="1" t="s">
        <v>326</v>
      </c>
      <c r="AD64" s="1" t="s">
        <v>119</v>
      </c>
      <c r="AE64" s="1" t="s">
        <v>297</v>
      </c>
      <c r="AF64" s="1" t="s">
        <v>149</v>
      </c>
      <c r="AG64" s="1" t="s">
        <v>195</v>
      </c>
      <c r="AH64" s="6">
        <v>11503.92</v>
      </c>
      <c r="AI64" s="6">
        <v>22.55670588235294</v>
      </c>
      <c r="AJ64" s="1"/>
      <c r="AK64" s="1"/>
      <c r="AL64" s="1"/>
      <c r="AM64" s="1" t="s">
        <v>168</v>
      </c>
      <c r="AN64" s="1" t="s">
        <v>19</v>
      </c>
      <c r="AO64" s="1"/>
      <c r="AP64" s="1"/>
      <c r="AQ64" s="1"/>
      <c r="AR64" s="1"/>
      <c r="AS64" s="2"/>
      <c r="AT64" s="1"/>
      <c r="AU64" s="1"/>
      <c r="AV64" s="1"/>
      <c r="AW64" s="1" t="s">
        <v>319</v>
      </c>
      <c r="AX64" s="7">
        <v>45343.733014826714</v>
      </c>
      <c r="AY64" s="1" t="s">
        <v>34</v>
      </c>
      <c r="AZ64" s="6">
        <v>11503.92</v>
      </c>
      <c r="BA64" s="5">
        <v>45292</v>
      </c>
      <c r="BB64" s="5">
        <v>45657</v>
      </c>
      <c r="BC64" s="5">
        <v>45334</v>
      </c>
      <c r="BD64" s="5">
        <v>45334</v>
      </c>
      <c r="BE64" s="7">
        <v>45657</v>
      </c>
      <c r="BF64" s="1" t="s">
        <v>333</v>
      </c>
      <c r="BG64" s="1"/>
      <c r="BH64" s="1"/>
      <c r="BI64" s="1" t="s">
        <v>12</v>
      </c>
    </row>
    <row r="65" spans="1:61" x14ac:dyDescent="0.25">
      <c r="A65" s="4">
        <v>60</v>
      </c>
      <c r="B65" s="2" t="str">
        <f>HYPERLINK("https://my.zakupivli.pro/remote/dispatcher/state_purchase_view/49341779", "UA-2024-02-21-013357-a")</f>
        <v>UA-2024-02-21-013357-a</v>
      </c>
      <c r="C65" s="2" t="s">
        <v>192</v>
      </c>
      <c r="D65" s="1" t="s">
        <v>259</v>
      </c>
      <c r="E65" s="1" t="s">
        <v>259</v>
      </c>
      <c r="F65" s="1" t="s">
        <v>41</v>
      </c>
      <c r="G65" s="1" t="s">
        <v>104</v>
      </c>
      <c r="H65" s="1" t="s">
        <v>166</v>
      </c>
      <c r="I65" s="1" t="s">
        <v>297</v>
      </c>
      <c r="J65" s="1" t="s">
        <v>177</v>
      </c>
      <c r="K65" s="1" t="s">
        <v>94</v>
      </c>
      <c r="L65" s="1" t="s">
        <v>315</v>
      </c>
      <c r="M65" s="1" t="s">
        <v>175</v>
      </c>
      <c r="N65" s="1" t="s">
        <v>13</v>
      </c>
      <c r="O65" s="1" t="s">
        <v>13</v>
      </c>
      <c r="P65" s="1" t="s">
        <v>13</v>
      </c>
      <c r="Q65" s="5">
        <v>45343</v>
      </c>
      <c r="R65" s="1"/>
      <c r="S65" s="1"/>
      <c r="T65" s="1"/>
      <c r="U65" s="1"/>
      <c r="V65" s="1" t="s">
        <v>316</v>
      </c>
      <c r="W65" s="4">
        <v>1</v>
      </c>
      <c r="X65" s="6">
        <v>17000.07</v>
      </c>
      <c r="Y65" s="1" t="s">
        <v>192</v>
      </c>
      <c r="Z65" s="1">
        <v>663.21970999999996</v>
      </c>
      <c r="AA65" s="6">
        <v>25.63</v>
      </c>
      <c r="AB65" s="1" t="s">
        <v>325</v>
      </c>
      <c r="AC65" s="1" t="s">
        <v>326</v>
      </c>
      <c r="AD65" s="1" t="s">
        <v>119</v>
      </c>
      <c r="AE65" s="1" t="s">
        <v>297</v>
      </c>
      <c r="AF65" s="1" t="s">
        <v>149</v>
      </c>
      <c r="AG65" s="1" t="s">
        <v>195</v>
      </c>
      <c r="AH65" s="6">
        <v>17000.07</v>
      </c>
      <c r="AI65" s="6">
        <v>25.641131221719455</v>
      </c>
      <c r="AJ65" s="1"/>
      <c r="AK65" s="1"/>
      <c r="AL65" s="1"/>
      <c r="AM65" s="1" t="s">
        <v>168</v>
      </c>
      <c r="AN65" s="1" t="s">
        <v>19</v>
      </c>
      <c r="AO65" s="1"/>
      <c r="AP65" s="1"/>
      <c r="AQ65" s="1"/>
      <c r="AR65" s="1"/>
      <c r="AS65" s="2"/>
      <c r="AT65" s="1"/>
      <c r="AU65" s="1"/>
      <c r="AV65" s="1"/>
      <c r="AW65" s="1" t="s">
        <v>319</v>
      </c>
      <c r="AX65" s="7">
        <v>45343.728935416519</v>
      </c>
      <c r="AY65" s="1" t="s">
        <v>33</v>
      </c>
      <c r="AZ65" s="6">
        <v>17000.07</v>
      </c>
      <c r="BA65" s="5">
        <v>45292</v>
      </c>
      <c r="BB65" s="5">
        <v>45657</v>
      </c>
      <c r="BC65" s="5">
        <v>45334</v>
      </c>
      <c r="BD65" s="5">
        <v>45334</v>
      </c>
      <c r="BE65" s="7">
        <v>45657</v>
      </c>
      <c r="BF65" s="1" t="s">
        <v>333</v>
      </c>
      <c r="BG65" s="1"/>
      <c r="BH65" s="1"/>
      <c r="BI65" s="1" t="s">
        <v>12</v>
      </c>
    </row>
    <row r="66" spans="1:61" x14ac:dyDescent="0.25">
      <c r="A66" s="4">
        <v>61</v>
      </c>
      <c r="B66" s="2" t="str">
        <f>HYPERLINK("https://my.zakupivli.pro/remote/dispatcher/state_purchase_view/49341573", "UA-2024-02-21-013245-a")</f>
        <v>UA-2024-02-21-013245-a</v>
      </c>
      <c r="C66" s="2" t="s">
        <v>192</v>
      </c>
      <c r="D66" s="1" t="s">
        <v>240</v>
      </c>
      <c r="E66" s="1" t="s">
        <v>240</v>
      </c>
      <c r="F66" s="1" t="s">
        <v>41</v>
      </c>
      <c r="G66" s="1" t="s">
        <v>116</v>
      </c>
      <c r="H66" s="1" t="s">
        <v>166</v>
      </c>
      <c r="I66" s="1" t="s">
        <v>297</v>
      </c>
      <c r="J66" s="1" t="s">
        <v>177</v>
      </c>
      <c r="K66" s="1" t="s">
        <v>94</v>
      </c>
      <c r="L66" s="1" t="s">
        <v>315</v>
      </c>
      <c r="M66" s="1" t="s">
        <v>175</v>
      </c>
      <c r="N66" s="1" t="s">
        <v>13</v>
      </c>
      <c r="O66" s="1" t="s">
        <v>13</v>
      </c>
      <c r="P66" s="1" t="s">
        <v>13</v>
      </c>
      <c r="Q66" s="5">
        <v>45343</v>
      </c>
      <c r="R66" s="1"/>
      <c r="S66" s="1"/>
      <c r="T66" s="1"/>
      <c r="U66" s="1"/>
      <c r="V66" s="1" t="s">
        <v>316</v>
      </c>
      <c r="W66" s="4">
        <v>1</v>
      </c>
      <c r="X66" s="6">
        <v>18999.95</v>
      </c>
      <c r="Y66" s="1" t="s">
        <v>192</v>
      </c>
      <c r="Z66" s="1">
        <v>1439.39</v>
      </c>
      <c r="AA66" s="6">
        <v>13.2</v>
      </c>
      <c r="AB66" s="1" t="s">
        <v>325</v>
      </c>
      <c r="AC66" s="1" t="s">
        <v>326</v>
      </c>
      <c r="AD66" s="1" t="s">
        <v>119</v>
      </c>
      <c r="AE66" s="1" t="s">
        <v>297</v>
      </c>
      <c r="AF66" s="1" t="s">
        <v>149</v>
      </c>
      <c r="AG66" s="1" t="s">
        <v>195</v>
      </c>
      <c r="AH66" s="6">
        <v>18999.95</v>
      </c>
      <c r="AI66" s="6">
        <v>13.203578874218207</v>
      </c>
      <c r="AJ66" s="1"/>
      <c r="AK66" s="1"/>
      <c r="AL66" s="1"/>
      <c r="AM66" s="1" t="s">
        <v>168</v>
      </c>
      <c r="AN66" s="1" t="s">
        <v>19</v>
      </c>
      <c r="AO66" s="1"/>
      <c r="AP66" s="1"/>
      <c r="AQ66" s="1"/>
      <c r="AR66" s="1"/>
      <c r="AS66" s="2"/>
      <c r="AT66" s="1"/>
      <c r="AU66" s="1"/>
      <c r="AV66" s="1"/>
      <c r="AW66" s="1" t="s">
        <v>319</v>
      </c>
      <c r="AX66" s="7">
        <v>45343.720375350196</v>
      </c>
      <c r="AY66" s="1" t="s">
        <v>51</v>
      </c>
      <c r="AZ66" s="6">
        <v>18999.95</v>
      </c>
      <c r="BA66" s="1"/>
      <c r="BB66" s="5">
        <v>45657</v>
      </c>
      <c r="BC66" s="5">
        <v>45334</v>
      </c>
      <c r="BD66" s="5">
        <v>45334</v>
      </c>
      <c r="BE66" s="7">
        <v>45657</v>
      </c>
      <c r="BF66" s="1" t="s">
        <v>333</v>
      </c>
      <c r="BG66" s="1"/>
      <c r="BH66" s="1"/>
      <c r="BI66" s="1" t="s">
        <v>12</v>
      </c>
    </row>
    <row r="67" spans="1:61" x14ac:dyDescent="0.25">
      <c r="A67" s="4">
        <v>62</v>
      </c>
      <c r="B67" s="2" t="str">
        <f>HYPERLINK("https://my.zakupivli.pro/remote/dispatcher/state_purchase_view/49208436", "UA-2024-02-15-009135-a")</f>
        <v>UA-2024-02-15-009135-a</v>
      </c>
      <c r="C67" s="2" t="s">
        <v>192</v>
      </c>
      <c r="D67" s="1" t="s">
        <v>251</v>
      </c>
      <c r="E67" s="1" t="s">
        <v>251</v>
      </c>
      <c r="F67" s="1" t="s">
        <v>41</v>
      </c>
      <c r="G67" s="1" t="s">
        <v>106</v>
      </c>
      <c r="H67" s="1" t="s">
        <v>166</v>
      </c>
      <c r="I67" s="1" t="s">
        <v>297</v>
      </c>
      <c r="J67" s="1" t="s">
        <v>177</v>
      </c>
      <c r="K67" s="1" t="s">
        <v>94</v>
      </c>
      <c r="L67" s="1" t="s">
        <v>315</v>
      </c>
      <c r="M67" s="1" t="s">
        <v>175</v>
      </c>
      <c r="N67" s="1" t="s">
        <v>13</v>
      </c>
      <c r="O67" s="1" t="s">
        <v>13</v>
      </c>
      <c r="P67" s="1" t="s">
        <v>13</v>
      </c>
      <c r="Q67" s="5">
        <v>45337</v>
      </c>
      <c r="R67" s="1"/>
      <c r="S67" s="1"/>
      <c r="T67" s="1"/>
      <c r="U67" s="1"/>
      <c r="V67" s="1" t="s">
        <v>316</v>
      </c>
      <c r="W67" s="4">
        <v>1</v>
      </c>
      <c r="X67" s="6">
        <v>18583.2</v>
      </c>
      <c r="Y67" s="1" t="s">
        <v>192</v>
      </c>
      <c r="Z67" s="1">
        <v>12</v>
      </c>
      <c r="AA67" s="6">
        <v>1548.6</v>
      </c>
      <c r="AB67" s="1" t="s">
        <v>328</v>
      </c>
      <c r="AC67" s="1" t="s">
        <v>326</v>
      </c>
      <c r="AD67" s="1" t="s">
        <v>119</v>
      </c>
      <c r="AE67" s="1" t="s">
        <v>195</v>
      </c>
      <c r="AF67" s="1" t="s">
        <v>149</v>
      </c>
      <c r="AG67" s="1" t="s">
        <v>195</v>
      </c>
      <c r="AH67" s="6">
        <v>18583.2</v>
      </c>
      <c r="AI67" s="6">
        <v>1548.6000000000001</v>
      </c>
      <c r="AJ67" s="1"/>
      <c r="AK67" s="1"/>
      <c r="AL67" s="1"/>
      <c r="AM67" s="1" t="s">
        <v>202</v>
      </c>
      <c r="AN67" s="1" t="s">
        <v>96</v>
      </c>
      <c r="AO67" s="1"/>
      <c r="AP67" s="1"/>
      <c r="AQ67" s="1"/>
      <c r="AR67" s="1"/>
      <c r="AS67" s="2"/>
      <c r="AT67" s="1"/>
      <c r="AU67" s="1"/>
      <c r="AV67" s="1"/>
      <c r="AW67" s="1" t="s">
        <v>319</v>
      </c>
      <c r="AX67" s="7">
        <v>45337.635906863608</v>
      </c>
      <c r="AY67" s="1" t="s">
        <v>212</v>
      </c>
      <c r="AZ67" s="6">
        <v>18583.2</v>
      </c>
      <c r="BA67" s="5">
        <v>45292</v>
      </c>
      <c r="BB67" s="5">
        <v>45657</v>
      </c>
      <c r="BC67" s="5">
        <v>45335</v>
      </c>
      <c r="BD67" s="5">
        <v>45335</v>
      </c>
      <c r="BE67" s="7">
        <v>45657</v>
      </c>
      <c r="BF67" s="1" t="s">
        <v>333</v>
      </c>
      <c r="BG67" s="1"/>
      <c r="BH67" s="1"/>
      <c r="BI67" s="1" t="s">
        <v>12</v>
      </c>
    </row>
    <row r="68" spans="1:61" x14ac:dyDescent="0.25">
      <c r="A68" s="4">
        <v>63</v>
      </c>
      <c r="B68" s="2" t="str">
        <f>HYPERLINK("https://my.zakupivli.pro/remote/dispatcher/state_purchase_view/49109549", "UA-2024-02-12-007866-a")</f>
        <v>UA-2024-02-12-007866-a</v>
      </c>
      <c r="C68" s="2" t="s">
        <v>192</v>
      </c>
      <c r="D68" s="1" t="s">
        <v>222</v>
      </c>
      <c r="E68" s="1" t="s">
        <v>222</v>
      </c>
      <c r="F68" s="1" t="s">
        <v>41</v>
      </c>
      <c r="G68" s="1" t="s">
        <v>101</v>
      </c>
      <c r="H68" s="1" t="s">
        <v>166</v>
      </c>
      <c r="I68" s="1" t="s">
        <v>297</v>
      </c>
      <c r="J68" s="1" t="s">
        <v>177</v>
      </c>
      <c r="K68" s="1" t="s">
        <v>94</v>
      </c>
      <c r="L68" s="1" t="s">
        <v>315</v>
      </c>
      <c r="M68" s="1" t="s">
        <v>175</v>
      </c>
      <c r="N68" s="1" t="s">
        <v>13</v>
      </c>
      <c r="O68" s="1" t="s">
        <v>13</v>
      </c>
      <c r="P68" s="1" t="s">
        <v>13</v>
      </c>
      <c r="Q68" s="5">
        <v>45334</v>
      </c>
      <c r="R68" s="1"/>
      <c r="S68" s="1"/>
      <c r="T68" s="1"/>
      <c r="U68" s="1"/>
      <c r="V68" s="1" t="s">
        <v>316</v>
      </c>
      <c r="W68" s="4">
        <v>1</v>
      </c>
      <c r="X68" s="6">
        <v>43472.04</v>
      </c>
      <c r="Y68" s="1" t="s">
        <v>192</v>
      </c>
      <c r="Z68" s="1">
        <v>12</v>
      </c>
      <c r="AA68" s="6">
        <v>3622.67</v>
      </c>
      <c r="AB68" s="1" t="s">
        <v>328</v>
      </c>
      <c r="AC68" s="1" t="s">
        <v>326</v>
      </c>
      <c r="AD68" s="1" t="s">
        <v>119</v>
      </c>
      <c r="AE68" s="1" t="s">
        <v>195</v>
      </c>
      <c r="AF68" s="1" t="s">
        <v>149</v>
      </c>
      <c r="AG68" s="1" t="s">
        <v>195</v>
      </c>
      <c r="AH68" s="6">
        <v>43472.04</v>
      </c>
      <c r="AI68" s="6">
        <v>3622.67</v>
      </c>
      <c r="AJ68" s="1"/>
      <c r="AK68" s="1"/>
      <c r="AL68" s="1"/>
      <c r="AM68" s="1" t="s">
        <v>309</v>
      </c>
      <c r="AN68" s="1" t="s">
        <v>62</v>
      </c>
      <c r="AO68" s="1"/>
      <c r="AP68" s="1"/>
      <c r="AQ68" s="1"/>
      <c r="AR68" s="1"/>
      <c r="AS68" s="2"/>
      <c r="AT68" s="1"/>
      <c r="AU68" s="1"/>
      <c r="AV68" s="1"/>
      <c r="AW68" s="1" t="s">
        <v>319</v>
      </c>
      <c r="AX68" s="7">
        <v>45334.590168717688</v>
      </c>
      <c r="AY68" s="1" t="s">
        <v>40</v>
      </c>
      <c r="AZ68" s="6">
        <v>43472.04</v>
      </c>
      <c r="BA68" s="5">
        <v>45292</v>
      </c>
      <c r="BB68" s="5">
        <v>45657</v>
      </c>
      <c r="BC68" s="5">
        <v>45324</v>
      </c>
      <c r="BD68" s="5">
        <v>45324</v>
      </c>
      <c r="BE68" s="7">
        <v>45657</v>
      </c>
      <c r="BF68" s="1" t="s">
        <v>333</v>
      </c>
      <c r="BG68" s="1"/>
      <c r="BH68" s="1"/>
      <c r="BI68" s="1" t="s">
        <v>12</v>
      </c>
    </row>
    <row r="69" spans="1:61" x14ac:dyDescent="0.25">
      <c r="A69" s="4">
        <v>64</v>
      </c>
      <c r="B69" s="2" t="str">
        <f>HYPERLINK("https://my.zakupivli.pro/remote/dispatcher/state_purchase_view/48984577", "UA-2024-02-06-014786-a")</f>
        <v>UA-2024-02-06-014786-a</v>
      </c>
      <c r="C69" s="2" t="s">
        <v>192</v>
      </c>
      <c r="D69" s="1" t="s">
        <v>252</v>
      </c>
      <c r="E69" s="1" t="s">
        <v>252</v>
      </c>
      <c r="F69" s="1" t="s">
        <v>41</v>
      </c>
      <c r="G69" s="1" t="s">
        <v>106</v>
      </c>
      <c r="H69" s="1" t="s">
        <v>166</v>
      </c>
      <c r="I69" s="1" t="s">
        <v>297</v>
      </c>
      <c r="J69" s="1" t="s">
        <v>177</v>
      </c>
      <c r="K69" s="1" t="s">
        <v>94</v>
      </c>
      <c r="L69" s="1" t="s">
        <v>315</v>
      </c>
      <c r="M69" s="1" t="s">
        <v>175</v>
      </c>
      <c r="N69" s="1" t="s">
        <v>13</v>
      </c>
      <c r="O69" s="1" t="s">
        <v>13</v>
      </c>
      <c r="P69" s="1" t="s">
        <v>13</v>
      </c>
      <c r="Q69" s="5">
        <v>45328</v>
      </c>
      <c r="R69" s="1"/>
      <c r="S69" s="1"/>
      <c r="T69" s="1"/>
      <c r="U69" s="1"/>
      <c r="V69" s="1" t="s">
        <v>316</v>
      </c>
      <c r="W69" s="4">
        <v>1</v>
      </c>
      <c r="X69" s="6">
        <v>22548.240000000002</v>
      </c>
      <c r="Y69" s="1" t="s">
        <v>192</v>
      </c>
      <c r="Z69" s="1">
        <v>12</v>
      </c>
      <c r="AA69" s="6">
        <v>1879.02</v>
      </c>
      <c r="AB69" s="1" t="s">
        <v>328</v>
      </c>
      <c r="AC69" s="1" t="s">
        <v>326</v>
      </c>
      <c r="AD69" s="1" t="s">
        <v>119</v>
      </c>
      <c r="AE69" s="1" t="s">
        <v>195</v>
      </c>
      <c r="AF69" s="1" t="s">
        <v>149</v>
      </c>
      <c r="AG69" s="1" t="s">
        <v>195</v>
      </c>
      <c r="AH69" s="6">
        <v>22548.240000000002</v>
      </c>
      <c r="AI69" s="6">
        <v>1879.0200000000002</v>
      </c>
      <c r="AJ69" s="1"/>
      <c r="AK69" s="1"/>
      <c r="AL69" s="1"/>
      <c r="AM69" s="1" t="s">
        <v>291</v>
      </c>
      <c r="AN69" s="1" t="s">
        <v>91</v>
      </c>
      <c r="AO69" s="1"/>
      <c r="AP69" s="1"/>
      <c r="AQ69" s="1"/>
      <c r="AR69" s="1"/>
      <c r="AS69" s="2"/>
      <c r="AT69" s="1"/>
      <c r="AU69" s="1"/>
      <c r="AV69" s="1"/>
      <c r="AW69" s="1" t="s">
        <v>319</v>
      </c>
      <c r="AX69" s="7">
        <v>45328.749626726654</v>
      </c>
      <c r="AY69" s="1" t="s">
        <v>17</v>
      </c>
      <c r="AZ69" s="6">
        <v>22548.240000000002</v>
      </c>
      <c r="BA69" s="5">
        <v>45292</v>
      </c>
      <c r="BB69" s="5">
        <v>45657</v>
      </c>
      <c r="BC69" s="5">
        <v>45327</v>
      </c>
      <c r="BD69" s="5">
        <v>45327</v>
      </c>
      <c r="BE69" s="7">
        <v>45657</v>
      </c>
      <c r="BF69" s="1" t="s">
        <v>333</v>
      </c>
      <c r="BG69" s="1"/>
      <c r="BH69" s="1"/>
      <c r="BI69" s="1" t="s">
        <v>12</v>
      </c>
    </row>
    <row r="70" spans="1:61" x14ac:dyDescent="0.25">
      <c r="A70" s="4">
        <v>65</v>
      </c>
      <c r="B70" s="2" t="str">
        <f>HYPERLINK("https://my.zakupivli.pro/remote/dispatcher/state_purchase_view/48984053", "UA-2024-02-06-014509-a")</f>
        <v>UA-2024-02-06-014509-a</v>
      </c>
      <c r="C70" s="2" t="s">
        <v>192</v>
      </c>
      <c r="D70" s="1" t="s">
        <v>256</v>
      </c>
      <c r="E70" s="1" t="s">
        <v>256</v>
      </c>
      <c r="F70" s="1" t="s">
        <v>41</v>
      </c>
      <c r="G70" s="1" t="s">
        <v>106</v>
      </c>
      <c r="H70" s="1" t="s">
        <v>166</v>
      </c>
      <c r="I70" s="1" t="s">
        <v>297</v>
      </c>
      <c r="J70" s="1" t="s">
        <v>177</v>
      </c>
      <c r="K70" s="1" t="s">
        <v>94</v>
      </c>
      <c r="L70" s="1" t="s">
        <v>315</v>
      </c>
      <c r="M70" s="1" t="s">
        <v>175</v>
      </c>
      <c r="N70" s="1" t="s">
        <v>13</v>
      </c>
      <c r="O70" s="1" t="s">
        <v>13</v>
      </c>
      <c r="P70" s="1" t="s">
        <v>13</v>
      </c>
      <c r="Q70" s="5">
        <v>45328</v>
      </c>
      <c r="R70" s="1"/>
      <c r="S70" s="1"/>
      <c r="T70" s="1"/>
      <c r="U70" s="1"/>
      <c r="V70" s="1" t="s">
        <v>316</v>
      </c>
      <c r="W70" s="4">
        <v>1</v>
      </c>
      <c r="X70" s="6">
        <v>29442.36</v>
      </c>
      <c r="Y70" s="1" t="s">
        <v>192</v>
      </c>
      <c r="Z70" s="1">
        <v>12</v>
      </c>
      <c r="AA70" s="6">
        <v>2453.5300000000002</v>
      </c>
      <c r="AB70" s="1" t="s">
        <v>328</v>
      </c>
      <c r="AC70" s="1" t="s">
        <v>326</v>
      </c>
      <c r="AD70" s="1" t="s">
        <v>119</v>
      </c>
      <c r="AE70" s="1" t="s">
        <v>195</v>
      </c>
      <c r="AF70" s="1" t="s">
        <v>149</v>
      </c>
      <c r="AG70" s="1" t="s">
        <v>195</v>
      </c>
      <c r="AH70" s="6">
        <v>29442.36</v>
      </c>
      <c r="AI70" s="6">
        <v>2453.5300000000002</v>
      </c>
      <c r="AJ70" s="1"/>
      <c r="AK70" s="1"/>
      <c r="AL70" s="1"/>
      <c r="AM70" s="1" t="s">
        <v>198</v>
      </c>
      <c r="AN70" s="1" t="s">
        <v>85</v>
      </c>
      <c r="AO70" s="1"/>
      <c r="AP70" s="1"/>
      <c r="AQ70" s="1"/>
      <c r="AR70" s="1"/>
      <c r="AS70" s="2"/>
      <c r="AT70" s="1"/>
      <c r="AU70" s="1"/>
      <c r="AV70" s="1"/>
      <c r="AW70" s="1" t="s">
        <v>319</v>
      </c>
      <c r="AX70" s="7">
        <v>45328.745427877948</v>
      </c>
      <c r="AY70" s="1" t="s">
        <v>105</v>
      </c>
      <c r="AZ70" s="6">
        <v>29442.36</v>
      </c>
      <c r="BA70" s="5">
        <v>45292</v>
      </c>
      <c r="BB70" s="5">
        <v>45657</v>
      </c>
      <c r="BC70" s="5">
        <v>45327</v>
      </c>
      <c r="BD70" s="5">
        <v>45327</v>
      </c>
      <c r="BE70" s="7">
        <v>45657</v>
      </c>
      <c r="BF70" s="1" t="s">
        <v>333</v>
      </c>
      <c r="BG70" s="1"/>
      <c r="BH70" s="1"/>
      <c r="BI70" s="1" t="s">
        <v>12</v>
      </c>
    </row>
    <row r="71" spans="1:61" x14ac:dyDescent="0.25">
      <c r="A71" s="4">
        <v>66</v>
      </c>
      <c r="B71" s="2" t="str">
        <f>HYPERLINK("https://my.zakupivli.pro/remote/dispatcher/state_purchase_view/48714491", "UA-2024-01-26-008609-a")</f>
        <v>UA-2024-01-26-008609-a</v>
      </c>
      <c r="C71" s="2" t="s">
        <v>192</v>
      </c>
      <c r="D71" s="1" t="s">
        <v>261</v>
      </c>
      <c r="E71" s="1" t="s">
        <v>261</v>
      </c>
      <c r="F71" s="1" t="s">
        <v>41</v>
      </c>
      <c r="G71" s="1" t="s">
        <v>98</v>
      </c>
      <c r="H71" s="1" t="s">
        <v>166</v>
      </c>
      <c r="I71" s="1" t="s">
        <v>297</v>
      </c>
      <c r="J71" s="1" t="s">
        <v>177</v>
      </c>
      <c r="K71" s="1" t="s">
        <v>94</v>
      </c>
      <c r="L71" s="1" t="s">
        <v>315</v>
      </c>
      <c r="M71" s="1" t="s">
        <v>175</v>
      </c>
      <c r="N71" s="1" t="s">
        <v>13</v>
      </c>
      <c r="O71" s="1" t="s">
        <v>13</v>
      </c>
      <c r="P71" s="1" t="s">
        <v>13</v>
      </c>
      <c r="Q71" s="5">
        <v>45317</v>
      </c>
      <c r="R71" s="1"/>
      <c r="S71" s="1"/>
      <c r="T71" s="1"/>
      <c r="U71" s="1"/>
      <c r="V71" s="1" t="s">
        <v>316</v>
      </c>
      <c r="W71" s="4">
        <v>1</v>
      </c>
      <c r="X71" s="6">
        <v>13662</v>
      </c>
      <c r="Y71" s="1" t="s">
        <v>192</v>
      </c>
      <c r="Z71" s="1">
        <v>18</v>
      </c>
      <c r="AA71" s="6">
        <v>759</v>
      </c>
      <c r="AB71" s="1" t="s">
        <v>328</v>
      </c>
      <c r="AC71" s="1" t="s">
        <v>326</v>
      </c>
      <c r="AD71" s="1" t="s">
        <v>119</v>
      </c>
      <c r="AE71" s="1" t="s">
        <v>297</v>
      </c>
      <c r="AF71" s="1" t="s">
        <v>149</v>
      </c>
      <c r="AG71" s="1" t="s">
        <v>195</v>
      </c>
      <c r="AH71" s="6">
        <v>13662</v>
      </c>
      <c r="AI71" s="6">
        <v>759</v>
      </c>
      <c r="AJ71" s="1"/>
      <c r="AK71" s="1"/>
      <c r="AL71" s="1"/>
      <c r="AM71" s="1" t="s">
        <v>293</v>
      </c>
      <c r="AN71" s="1" t="s">
        <v>71</v>
      </c>
      <c r="AO71" s="1"/>
      <c r="AP71" s="1"/>
      <c r="AQ71" s="1"/>
      <c r="AR71" s="1"/>
      <c r="AS71" s="2"/>
      <c r="AT71" s="1"/>
      <c r="AU71" s="1"/>
      <c r="AV71" s="1"/>
      <c r="AW71" s="1" t="s">
        <v>319</v>
      </c>
      <c r="AX71" s="7">
        <v>45317.56477014647</v>
      </c>
      <c r="AY71" s="1" t="s">
        <v>16</v>
      </c>
      <c r="AZ71" s="6">
        <v>13662</v>
      </c>
      <c r="BA71" s="5">
        <v>45317</v>
      </c>
      <c r="BB71" s="5">
        <v>45621</v>
      </c>
      <c r="BC71" s="5">
        <v>45316</v>
      </c>
      <c r="BD71" s="5">
        <v>45316</v>
      </c>
      <c r="BE71" s="7">
        <v>45657</v>
      </c>
      <c r="BF71" s="1" t="s">
        <v>333</v>
      </c>
      <c r="BG71" s="1"/>
      <c r="BH71" s="1"/>
      <c r="BI71" s="1" t="s">
        <v>12</v>
      </c>
    </row>
    <row r="72" spans="1:61" x14ac:dyDescent="0.25">
      <c r="A72" s="1"/>
    </row>
  </sheetData>
  <autoFilter ref="A5:BI71" xr:uid="{00000000-0009-0000-0000-000000000000}"/>
  <hyperlinks>
    <hyperlink ref="B6" r:id="rId1" display="https://my.zakupivli.pro/remote/dispatcher/state_purchase_view/55648082" xr:uid="{00000000-0004-0000-0000-000001000000}"/>
    <hyperlink ref="B7" r:id="rId2" display="https://my.zakupivli.pro/remote/dispatcher/state_purchase_view/55604591" xr:uid="{00000000-0004-0000-0000-000002000000}"/>
    <hyperlink ref="B8" r:id="rId3" display="https://my.zakupivli.pro/remote/dispatcher/state_purchase_view/55178383" xr:uid="{00000000-0004-0000-0000-000003000000}"/>
    <hyperlink ref="B9" r:id="rId4" display="https://my.zakupivli.pro/remote/dispatcher/state_purchase_view/54834610" xr:uid="{00000000-0004-0000-0000-000004000000}"/>
    <hyperlink ref="B10" r:id="rId5" display="https://my.zakupivli.pro/remote/dispatcher/state_purchase_view/54625938" xr:uid="{00000000-0004-0000-0000-000005000000}"/>
    <hyperlink ref="B11" r:id="rId6" display="https://my.zakupivli.pro/remote/dispatcher/state_purchase_view/54298528" xr:uid="{00000000-0004-0000-0000-000006000000}"/>
    <hyperlink ref="B12" r:id="rId7" display="https://my.zakupivli.pro/remote/dispatcher/state_purchase_view/54034814" xr:uid="{00000000-0004-0000-0000-000007000000}"/>
    <hyperlink ref="B13" r:id="rId8" display="https://my.zakupivli.pro/remote/dispatcher/state_purchase_view/54033656" xr:uid="{00000000-0004-0000-0000-000008000000}"/>
    <hyperlink ref="B14" r:id="rId9" display="https://my.zakupivli.pro/remote/dispatcher/state_purchase_view/54001839" xr:uid="{00000000-0004-0000-0000-000009000000}"/>
    <hyperlink ref="B15" r:id="rId10" display="https://my.zakupivli.pro/remote/dispatcher/state_purchase_view/53723532" xr:uid="{00000000-0004-0000-0000-00000A000000}"/>
    <hyperlink ref="B16" r:id="rId11" display="https://my.zakupivli.pro/remote/dispatcher/state_purchase_view/53518678" xr:uid="{00000000-0004-0000-0000-00000B000000}"/>
    <hyperlink ref="B17" r:id="rId12" display="https://my.zakupivli.pro/remote/dispatcher/state_purchase_view/53518024" xr:uid="{00000000-0004-0000-0000-00000C000000}"/>
    <hyperlink ref="B18" r:id="rId13" display="https://my.zakupivli.pro/remote/dispatcher/state_purchase_view/53292182" xr:uid="{00000000-0004-0000-0000-00000D000000}"/>
    <hyperlink ref="B19" r:id="rId14" display="https://my.zakupivli.pro/remote/dispatcher/state_purchase_view/52372281" xr:uid="{00000000-0004-0000-0000-00000E000000}"/>
    <hyperlink ref="B20" r:id="rId15" display="https://my.zakupivli.pro/remote/dispatcher/state_purchase_view/52371931" xr:uid="{00000000-0004-0000-0000-00000F000000}"/>
    <hyperlink ref="B21" r:id="rId16" display="https://my.zakupivli.pro/remote/dispatcher/state_purchase_view/52249505" xr:uid="{00000000-0004-0000-0000-000010000000}"/>
    <hyperlink ref="B22" r:id="rId17" display="https://my.zakupivli.pro/remote/dispatcher/state_purchase_view/52095823" xr:uid="{00000000-0004-0000-0000-000011000000}"/>
    <hyperlink ref="B23" r:id="rId18" display="https://my.zakupivli.pro/remote/dispatcher/state_purchase_view/52095138" xr:uid="{00000000-0004-0000-0000-000012000000}"/>
    <hyperlink ref="B24" r:id="rId19" display="https://my.zakupivli.pro/remote/dispatcher/state_purchase_view/52085322" xr:uid="{00000000-0004-0000-0000-000013000000}"/>
    <hyperlink ref="B25" r:id="rId20" display="https://my.zakupivli.pro/remote/dispatcher/state_purchase_view/52084528" xr:uid="{00000000-0004-0000-0000-000014000000}"/>
    <hyperlink ref="B26" r:id="rId21" display="https://my.zakupivli.pro/remote/dispatcher/state_purchase_view/51697194" xr:uid="{00000000-0004-0000-0000-000015000000}"/>
    <hyperlink ref="B27" r:id="rId22" display="https://my.zakupivli.pro/remote/dispatcher/state_purchase_view/51682048" xr:uid="{00000000-0004-0000-0000-000016000000}"/>
    <hyperlink ref="B28" r:id="rId23" display="https://my.zakupivli.pro/remote/dispatcher/state_purchase_view/51642897" xr:uid="{00000000-0004-0000-0000-000017000000}"/>
    <hyperlink ref="B29" r:id="rId24" display="https://my.zakupivli.pro/remote/dispatcher/state_purchase_view/51641860" xr:uid="{00000000-0004-0000-0000-000018000000}"/>
    <hyperlink ref="B30" r:id="rId25" display="https://my.zakupivli.pro/remote/dispatcher/state_purchase_view/51641639" xr:uid="{00000000-0004-0000-0000-000019000000}"/>
    <hyperlink ref="B31" r:id="rId26" display="https://my.zakupivli.pro/remote/dispatcher/state_purchase_view/51640605" xr:uid="{00000000-0004-0000-0000-00001A000000}"/>
    <hyperlink ref="B32" r:id="rId27" display="https://my.zakupivli.pro/remote/dispatcher/state_purchase_view/51639687" xr:uid="{00000000-0004-0000-0000-00001B000000}"/>
    <hyperlink ref="B33" r:id="rId28" display="https://my.zakupivli.pro/remote/dispatcher/state_purchase_view/51637466" xr:uid="{00000000-0004-0000-0000-00001C000000}"/>
    <hyperlink ref="B34" r:id="rId29" display="https://my.zakupivli.pro/remote/dispatcher/state_purchase_view/51637276" xr:uid="{00000000-0004-0000-0000-00001D000000}"/>
    <hyperlink ref="B35" r:id="rId30" display="https://my.zakupivli.pro/remote/dispatcher/state_purchase_view/51636363" xr:uid="{00000000-0004-0000-0000-00001E000000}"/>
    <hyperlink ref="B36" r:id="rId31" display="https://my.zakupivli.pro/remote/dispatcher/state_purchase_view/51635918" xr:uid="{00000000-0004-0000-0000-00001F000000}"/>
    <hyperlink ref="B37" r:id="rId32" display="https://my.zakupivli.pro/remote/dispatcher/state_purchase_view/51635585" xr:uid="{00000000-0004-0000-0000-000020000000}"/>
    <hyperlink ref="B38" r:id="rId33" display="https://my.zakupivli.pro/remote/dispatcher/state_purchase_view/51635146" xr:uid="{00000000-0004-0000-0000-000021000000}"/>
    <hyperlink ref="B39" r:id="rId34" display="https://my.zakupivli.pro/remote/dispatcher/state_purchase_view/50182361" xr:uid="{00000000-0004-0000-0000-000022000000}"/>
    <hyperlink ref="B40" r:id="rId35" display="https://my.zakupivli.pro/remote/dispatcher/state_purchase_view/50106874" xr:uid="{00000000-0004-0000-0000-000023000000}"/>
    <hyperlink ref="B41" r:id="rId36" display="https://my.zakupivli.pro/remote/dispatcher/state_purchase_view/49985372" xr:uid="{00000000-0004-0000-0000-000024000000}"/>
    <hyperlink ref="B42" r:id="rId37" display="https://my.zakupivli.pro/remote/dispatcher/state_purchase_view/49981996" xr:uid="{00000000-0004-0000-0000-000025000000}"/>
    <hyperlink ref="B43" r:id="rId38" display="https://my.zakupivli.pro/remote/dispatcher/state_purchase_view/49973934" xr:uid="{00000000-0004-0000-0000-000026000000}"/>
    <hyperlink ref="B44" r:id="rId39" display="https://my.zakupivli.pro/remote/dispatcher/state_purchase_view/49870818" xr:uid="{00000000-0004-0000-0000-000027000000}"/>
    <hyperlink ref="B45" r:id="rId40" display="https://my.zakupivli.pro/remote/dispatcher/state_purchase_view/49490507" xr:uid="{00000000-0004-0000-0000-000028000000}"/>
    <hyperlink ref="B46" r:id="rId41" display="https://my.zakupivli.pro/remote/dispatcher/state_purchase_view/49473909" xr:uid="{00000000-0004-0000-0000-000029000000}"/>
    <hyperlink ref="B47" r:id="rId42" display="https://my.zakupivli.pro/remote/dispatcher/state_purchase_view/49473609" xr:uid="{00000000-0004-0000-0000-00002A000000}"/>
    <hyperlink ref="B48" r:id="rId43" display="https://my.zakupivli.pro/remote/dispatcher/state_purchase_view/49473163" xr:uid="{00000000-0004-0000-0000-00002B000000}"/>
    <hyperlink ref="B49" r:id="rId44" display="https://my.zakupivli.pro/remote/dispatcher/state_purchase_view/49472721" xr:uid="{00000000-0004-0000-0000-00002C000000}"/>
    <hyperlink ref="B50" r:id="rId45" display="https://my.zakupivli.pro/remote/dispatcher/state_purchase_view/49452942" xr:uid="{00000000-0004-0000-0000-00002D000000}"/>
    <hyperlink ref="B51" r:id="rId46" display="https://my.zakupivli.pro/remote/dispatcher/state_purchase_view/49448225" xr:uid="{00000000-0004-0000-0000-00002E000000}"/>
    <hyperlink ref="B52" r:id="rId47" display="https://my.zakupivli.pro/remote/dispatcher/state_purchase_view/49445154" xr:uid="{00000000-0004-0000-0000-00002F000000}"/>
    <hyperlink ref="B53" r:id="rId48" display="https://my.zakupivli.pro/remote/dispatcher/state_purchase_view/49397673" xr:uid="{00000000-0004-0000-0000-000030000000}"/>
    <hyperlink ref="B54" r:id="rId49" display="https://my.zakupivli.pro/remote/dispatcher/state_purchase_view/49397313" xr:uid="{00000000-0004-0000-0000-000031000000}"/>
    <hyperlink ref="B55" r:id="rId50" display="https://my.zakupivli.pro/remote/dispatcher/state_purchase_view/49396902" xr:uid="{00000000-0004-0000-0000-000032000000}"/>
    <hyperlink ref="B56" r:id="rId51" display="https://my.zakupivli.pro/remote/dispatcher/state_purchase_view/49396370" xr:uid="{00000000-0004-0000-0000-000033000000}"/>
    <hyperlink ref="B57" r:id="rId52" display="https://my.zakupivli.pro/remote/dispatcher/state_purchase_view/49389779" xr:uid="{00000000-0004-0000-0000-000034000000}"/>
    <hyperlink ref="B58" r:id="rId53" display="https://my.zakupivli.pro/remote/dispatcher/state_purchase_view/49386584" xr:uid="{00000000-0004-0000-0000-000035000000}"/>
    <hyperlink ref="B59" r:id="rId54" display="https://my.zakupivli.pro/remote/dispatcher/state_purchase_view/49381539" xr:uid="{00000000-0004-0000-0000-000036000000}"/>
    <hyperlink ref="B60" r:id="rId55" display="https://my.zakupivli.pro/remote/dispatcher/state_purchase_view/49381026" xr:uid="{00000000-0004-0000-0000-000037000000}"/>
    <hyperlink ref="B61" r:id="rId56" display="https://my.zakupivli.pro/remote/dispatcher/state_purchase_view/49373917" xr:uid="{00000000-0004-0000-0000-000038000000}"/>
    <hyperlink ref="B62" r:id="rId57" display="https://my.zakupivli.pro/remote/dispatcher/state_purchase_view/49357426" xr:uid="{00000000-0004-0000-0000-000039000000}"/>
    <hyperlink ref="B63" r:id="rId58" display="https://my.zakupivli.pro/remote/dispatcher/state_purchase_view/49342056" xr:uid="{00000000-0004-0000-0000-00003A000000}"/>
    <hyperlink ref="B64" r:id="rId59" display="https://my.zakupivli.pro/remote/dispatcher/state_purchase_view/49341909" xr:uid="{00000000-0004-0000-0000-00003B000000}"/>
    <hyperlink ref="B65" r:id="rId60" display="https://my.zakupivli.pro/remote/dispatcher/state_purchase_view/49341779" xr:uid="{00000000-0004-0000-0000-00003C000000}"/>
    <hyperlink ref="B66" r:id="rId61" display="https://my.zakupivli.pro/remote/dispatcher/state_purchase_view/49341573" xr:uid="{00000000-0004-0000-0000-00003D000000}"/>
    <hyperlink ref="B67" r:id="rId62" display="https://my.zakupivli.pro/remote/dispatcher/state_purchase_view/49208436" xr:uid="{00000000-0004-0000-0000-00003E000000}"/>
    <hyperlink ref="B68" r:id="rId63" display="https://my.zakupivli.pro/remote/dispatcher/state_purchase_view/49109549" xr:uid="{00000000-0004-0000-0000-00003F000000}"/>
    <hyperlink ref="B69" r:id="rId64" display="https://my.zakupivli.pro/remote/dispatcher/state_purchase_view/48984577" xr:uid="{00000000-0004-0000-0000-000040000000}"/>
    <hyperlink ref="B70" r:id="rId65" display="https://my.zakupivli.pro/remote/dispatcher/state_purchase_view/48984053" xr:uid="{00000000-0004-0000-0000-000041000000}"/>
    <hyperlink ref="B71" r:id="rId66" display="https://my.zakupivli.pro/remote/dispatcher/state_purchase_view/48714491" xr:uid="{00000000-0004-0000-0000-000042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Торгольський Андрій Олександрович</cp:lastModifiedBy>
  <dcterms:created xsi:type="dcterms:W3CDTF">2025-01-22T11:00:56Z</dcterms:created>
  <dcterms:modified xsi:type="dcterms:W3CDTF">2025-01-22T12:17:34Z</dcterms:modified>
  <cp:category/>
</cp:coreProperties>
</file>