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0" yWindow="645" windowWidth="28455" windowHeight="11700"/>
  </bookViews>
  <sheets>
    <sheet name="Sheet" sheetId="1" r:id="rId1"/>
  </sheets>
  <definedNames>
    <definedName name="_xlnm._FilterDatabase" localSheetId="0" hidden="1">Sheet!$A$4:$O$40</definedName>
  </definedNames>
  <calcPr calcId="125725"/>
</workbook>
</file>

<file path=xl/calcChain.xml><?xml version="1.0" encoding="utf-8"?>
<calcChain xmlns="http://schemas.openxmlformats.org/spreadsheetml/2006/main">
  <c r="D40" i="1"/>
  <c r="B40"/>
  <c r="D39"/>
  <c r="B39"/>
  <c r="D38"/>
  <c r="B38"/>
  <c r="D37"/>
  <c r="B37"/>
  <c r="D36"/>
  <c r="B36"/>
  <c r="D35"/>
  <c r="B35"/>
  <c r="D34"/>
  <c r="B34"/>
  <c r="D33"/>
  <c r="B33"/>
  <c r="D32"/>
  <c r="B32"/>
  <c r="D31"/>
  <c r="B31"/>
  <c r="D30"/>
  <c r="B30"/>
  <c r="D29"/>
  <c r="B29"/>
  <c r="D2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11"/>
  <c r="B11"/>
  <c r="D10"/>
  <c r="B10"/>
  <c r="D9"/>
  <c r="B9"/>
  <c r="D8"/>
  <c r="B8"/>
  <c r="D7"/>
  <c r="B7"/>
  <c r="D6"/>
  <c r="B6"/>
  <c r="D5"/>
  <c r="B5"/>
</calcChain>
</file>

<file path=xl/sharedStrings.xml><?xml version="1.0" encoding="utf-8"?>
<sst xmlns="http://schemas.openxmlformats.org/spreadsheetml/2006/main" count="342" uniqueCount="146">
  <si>
    <t xml:space="preserve"> ніпель латунь 1/2; кронштейн кріплення 170мм ; кран латунь 1/2</t>
  </si>
  <si>
    <t>02-12-37</t>
  </si>
  <si>
    <t>020043</t>
  </si>
  <si>
    <t>03/2021</t>
  </si>
  <si>
    <t>03341305</t>
  </si>
  <si>
    <t>09/101</t>
  </si>
  <si>
    <t>09310000-5 Електрична енергія</t>
  </si>
  <si>
    <t>09320000-8 Пара, гаряча вода та пов’язана продукція</t>
  </si>
  <si>
    <t>1</t>
  </si>
  <si>
    <t>12/2021</t>
  </si>
  <si>
    <t>14/21</t>
  </si>
  <si>
    <t>15814с</t>
  </si>
  <si>
    <t>1581В</t>
  </si>
  <si>
    <t>1581С</t>
  </si>
  <si>
    <t>1581в</t>
  </si>
  <si>
    <t>19087191</t>
  </si>
  <si>
    <t>19143995</t>
  </si>
  <si>
    <t>1A</t>
  </si>
  <si>
    <t>21</t>
  </si>
  <si>
    <t>21-2516</t>
  </si>
  <si>
    <t>2125,00</t>
  </si>
  <si>
    <t>22</t>
  </si>
  <si>
    <t>22810000-1 Паперові чи картонні реєстраційні журнали</t>
  </si>
  <si>
    <t>22820000-4 Бланки</t>
  </si>
  <si>
    <t>237</t>
  </si>
  <si>
    <t>24450000-3 Агрохімічна продукція</t>
  </si>
  <si>
    <t>2700510699</t>
  </si>
  <si>
    <t>2727410297</t>
  </si>
  <si>
    <t>27324/2022</t>
  </si>
  <si>
    <t>2748200413</t>
  </si>
  <si>
    <t>2908112534</t>
  </si>
  <si>
    <t>30190000-7 Офісне устаткування та приладдя різне</t>
  </si>
  <si>
    <t>30230000-0 Комп’ютерне обладнання</t>
  </si>
  <si>
    <t>30843273</t>
  </si>
  <si>
    <t>31530000-0 Частини до світильників та освітлювального обладнання</t>
  </si>
  <si>
    <t>32688148</t>
  </si>
  <si>
    <t>33580257</t>
  </si>
  <si>
    <t>35323603</t>
  </si>
  <si>
    <t>3575508516</t>
  </si>
  <si>
    <t>36216548</t>
  </si>
  <si>
    <t>39200703</t>
  </si>
  <si>
    <t>39306466</t>
  </si>
  <si>
    <t>39485445</t>
  </si>
  <si>
    <t>39520000-3 Готові текстильні вироби</t>
  </si>
  <si>
    <t>39710000-2 Електричні побутові прилади</t>
  </si>
  <si>
    <t>39830000-9 Продукція для чищення</t>
  </si>
  <si>
    <t>40287913</t>
  </si>
  <si>
    <t>412</t>
  </si>
  <si>
    <t>41612830</t>
  </si>
  <si>
    <t>42082379</t>
  </si>
  <si>
    <t>42130000-9 Арматура трубопровідна: крани, вентилі, клапани та подібні пристрої</t>
  </si>
  <si>
    <t>42353652</t>
  </si>
  <si>
    <t>44160000-9 Магістралі, трубопроводи, труби, обсадні труби, тюбінги та супутні вироби</t>
  </si>
  <si>
    <t>48440000-4 Пакети програмного забезпечення для фінансового аналізу та бухгалтерського обліку</t>
  </si>
  <si>
    <t>49950,00</t>
  </si>
  <si>
    <t>50410000-2 Послуги з ремонту і технічного обслуговування вимірювальних, випробувальних і контрольних приладів</t>
  </si>
  <si>
    <t>521000027324/2021</t>
  </si>
  <si>
    <t>525</t>
  </si>
  <si>
    <t>6/СП</t>
  </si>
  <si>
    <t>65110000-7 Розподіл води</t>
  </si>
  <si>
    <t>70330000-3 Послуги з управління нерухомістю, надавані на платній основі чи на договірних засадах</t>
  </si>
  <si>
    <t>72250000-2 Послуги, пов’язані із системами та підтримкою</t>
  </si>
  <si>
    <t>72260000-5 Послуги, пов’язані з програмним забезпеченням</t>
  </si>
  <si>
    <t>72400000-4 Інтернет-послуги</t>
  </si>
  <si>
    <t>75250000-3 Послуги пожежних і рятувальних служб</t>
  </si>
  <si>
    <t>76</t>
  </si>
  <si>
    <t>79980000-7 Послуги з передплати друкованих видань</t>
  </si>
  <si>
    <t>9</t>
  </si>
  <si>
    <t>90430000-0 Послуги з відведення стічних вод</t>
  </si>
  <si>
    <t>90510000-5 Утилізація/видалення сміття та поводження зі сміттям</t>
  </si>
  <si>
    <t>9963</t>
  </si>
  <si>
    <t>ID контракту</t>
  </si>
  <si>
    <t>report.zakupki@prom.ua</t>
  </si>
  <si>
    <t>ЄДРПОУ переможця</t>
  </si>
  <si>
    <t>Ідентифікатор закупівлі</t>
  </si>
  <si>
    <t>Ідентифікатор лота</t>
  </si>
  <si>
    <t>Арматура трубопровідна (ніпель латунь, кран латунь, кронштейн кріплення)</t>
  </si>
  <si>
    <t>ГОРЄЛКО СЕРГІЙ ОПАНАСОВИЧ</t>
  </si>
  <si>
    <t>Дата закінчення договору:</t>
  </si>
  <si>
    <t>Дата підписання договору:</t>
  </si>
  <si>
    <t>Дезінфекційні засоби</t>
  </si>
  <si>
    <t>Електрична енергія</t>
  </si>
  <si>
    <t>Електричні побутові прилади (Бойлер електричний водонагрівальний 80л)</t>
  </si>
  <si>
    <t>Закупівля без використання електронної системи</t>
  </si>
  <si>
    <t>Звіт створено 3 лютого о 18:38 з використанням http://zakupki.prom.ua</t>
  </si>
  <si>
    <t>КОМУНАЛЬНЕ ПІДПРИЄМСТВО "ДНІПРОВОДОКАНАЛ" ДНІПРОВСЬКОЇ МІСЬКОЇ РАДИ</t>
  </si>
  <si>
    <t>КОМУНАЛЬНЕ ПІДПРИЄМСТВО "ТЕПЛОЕНЕРГО" ДНІПРОВСЬКОЇ МІСЬКОЇ РАДИ</t>
  </si>
  <si>
    <t>Код CPV</t>
  </si>
  <si>
    <t>Комп'ютерне обладнання (системний блок, БФП)</t>
  </si>
  <si>
    <t>Лампи світлодіодні</t>
  </si>
  <si>
    <t>М/113/01/2021</t>
  </si>
  <si>
    <t>М/113/01/2022</t>
  </si>
  <si>
    <t>Немає лотів</t>
  </si>
  <si>
    <t>Номер договору</t>
  </si>
  <si>
    <t>ОБ'ЄДНАННЯ СПІВВЛАСНИКІВ БАГАТОКВАРТИРНОГО БУДИНКУ "БЄЛЯЄВА-20"</t>
  </si>
  <si>
    <t>Офісне устаткування та приладдя різне</t>
  </si>
  <si>
    <t>П-0387/21-ОС</t>
  </si>
  <si>
    <t>ПРИВАТНЕ ПІДПРИЄМСТВО "КОШИК"</t>
  </si>
  <si>
    <t>Пакети програмного забезпечення для фінансового аналізу та бухгалтерського обліку</t>
  </si>
  <si>
    <t>Переговорна процедура</t>
  </si>
  <si>
    <t>Передплата періодичного видання – газета «Наше Місто» з додатками</t>
  </si>
  <si>
    <t>Переможець (назва)</t>
  </si>
  <si>
    <t>Послуга з постачання теплової енергії</t>
  </si>
  <si>
    <t>Послуга з постачання теплової енергії (за адресами: 49080, м.Дніпро, вул.Бєляєва,20 та 49087, м. Дніпро, вул.Калинова, буд.81)</t>
  </si>
  <si>
    <t>Послуги з постачання теплової енергії</t>
  </si>
  <si>
    <t>Послуги з технічного обслуговування та спостереження систем протипожежної сигналізації</t>
  </si>
  <si>
    <t>Послуги з управління Багатоквартирним будинком і прибудинковою територією</t>
  </si>
  <si>
    <t>Послуги з утилізації/видалення сміття та поводження зі сміттям</t>
  </si>
  <si>
    <t>Послуги з утримання будівель та споруд</t>
  </si>
  <si>
    <t xml:space="preserve">Послуги з утримання будівель та споруд </t>
  </si>
  <si>
    <t>Послуги з централізованого водовідведення</t>
  </si>
  <si>
    <t>Послуги з централізованого водопостачання</t>
  </si>
  <si>
    <t xml:space="preserve">Послуги забезпечення постійного технічного супроводу комп'ютерної програми "ЄІСУБ для місцевого бюджету" </t>
  </si>
  <si>
    <t>Послуги телекомунікаційні (Інтернет послуги)</t>
  </si>
  <si>
    <t>Послуги, пов’язані із системами та підтримкою</t>
  </si>
  <si>
    <t>Предмет закупівлі</t>
  </si>
  <si>
    <t>СКІДА МАКСИМ СЕРГІЙОВИЧ</t>
  </si>
  <si>
    <t>Серветки, ганчірки для прибирання, ганчірки для миття підлоги</t>
  </si>
  <si>
    <t>Статус договору</t>
  </si>
  <si>
    <t>Сума договору</t>
  </si>
  <si>
    <t>ТОВАРИСТВО З ОБМЕЖЕНОЮ ВІДПОВІДАЛЬНІСТЮ "ГАЗЕТА "НАШЕ МІСТО"</t>
  </si>
  <si>
    <t>ТОВАРИСТВО З ОБМЕЖЕНОЮ ВІДПОВІДАЛЬНІСТЮ "ДНІПРОВСЬКІ ЕНЕРГЕТИЧНІ ПОСЛУГИ"</t>
  </si>
  <si>
    <t>ТОВАРИСТВО З ОБМЕЖЕНОЮ ВІДПОВІДАЛЬНІСТЮ "ЕКОЛОГІЯ-Д"</t>
  </si>
  <si>
    <t>ТОВАРИСТВО З ОБМЕЖЕНОЮ ВІДПОВІДАЛЬНІСТЮ "КОМПАНІЯ МАРАТ ПЛЮС"</t>
  </si>
  <si>
    <t>ТОВАРИСТВО З ОБМЕЖЕНОЮ ВІДПОВІДАЛЬНІСТЮ "КРОК-ДНІПРО"</t>
  </si>
  <si>
    <t>ТОВАРИСТВО З ОБМЕЖЕНОЮ ВІДПОВІДАЛЬНІСТЮ "МЕНДЕЛЄЄВ ЛАБ"</t>
  </si>
  <si>
    <t>ТОВАРИСТВО З ОБМЕЖЕНОЮ ВІДПОВІДАЛЬНІСТЮ "ОХОРОННА АГЕНЦІЯ "КОМПЛЕКС ЗАХИСТ"</t>
  </si>
  <si>
    <t>ТОВАРИСТВО З ОБМЕЖЕНОЮ ВІДПОВІДАЛЬНІСТЮ "СЕРВІС ПРО"</t>
  </si>
  <si>
    <t>ТОВАРИСТВО З ОБМЕЖЕНОЮ ВІДПОВІДАЛЬНІСТЮ "ТЕЛЕМІСТ 2012"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</si>
  <si>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</si>
  <si>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ТОРГОВЕЛЬНО-ВИРОБНИЧА ГРУПА "КУНІЦА"</t>
  </si>
  <si>
    <t>Тип процедури</t>
  </si>
  <si>
    <t>Труба ППР, муфта різьба внутрішня ППР, муфта різьба зовнішня ППР, кут ППР, трійник ППР, кліпси пластик</t>
  </si>
  <si>
    <t>Узагальнена назва закупівлі</t>
  </si>
  <si>
    <t>ФОП БОГАТИР ДМИТРО ЄВГЕНОВИЧ</t>
  </si>
  <si>
    <t>ЧУМАКОВ ОЛЕКСАНДР ВІКТОРОВИЧ</t>
  </si>
  <si>
    <t>ШЕЛЕГ ПАВЛО ВАЛЕРІЙОВИЧ</t>
  </si>
  <si>
    <t>Якщо ви маєте пропозицію чи побажання щодо покращення цього звіту, напишіть нам, будь ласка:</t>
  </si>
  <si>
    <t>активний</t>
  </si>
  <si>
    <t>закритий</t>
  </si>
  <si>
    <t xml:space="preserve">послуги з централізованого водовідведення </t>
  </si>
  <si>
    <t>послуги з централізованого водопостачання</t>
  </si>
  <si>
    <t>труба ППР РN 20; кут ППР 90 20х20; трійник ППР 20х20х20; кут ППР 45 20х20; кліпси пластик 20; муфта різьба внутрішня ППР кутова 20х1/2;муфта різьба зовнішня ППР 20х1/2; МРВ ППР 20х1/2; муфта розбірна 20х1/2</t>
  </si>
  <si>
    <t>№</t>
  </si>
  <si>
    <t>№ 1А</t>
  </si>
  <si>
    <t>№1</t>
  </si>
</sst>
</file>

<file path=xl/styles.xml><?xml version="1.0" encoding="utf-8"?>
<styleSheet xmlns="http://schemas.openxmlformats.org/spreadsheetml/2006/main">
  <numFmts count="1">
    <numFmt numFmtId="165" formatCode="dd\.mm\.yyyy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ki.prom.ua/remote/dispatcher/state_contracting_view/12465255" TargetMode="External"/><Relationship Id="rId18" Type="http://schemas.openxmlformats.org/officeDocument/2006/relationships/hyperlink" Target="https://my.zakupki.prom.ua/remote/dispatcher/state_purchase_view/34129414" TargetMode="External"/><Relationship Id="rId26" Type="http://schemas.openxmlformats.org/officeDocument/2006/relationships/hyperlink" Target="https://my.zakupki.prom.ua/remote/dispatcher/state_purchase_view/33093789" TargetMode="External"/><Relationship Id="rId39" Type="http://schemas.openxmlformats.org/officeDocument/2006/relationships/hyperlink" Target="https://my.zakupki.prom.ua/remote/dispatcher/state_contracting_view/11929828" TargetMode="External"/><Relationship Id="rId21" Type="http://schemas.openxmlformats.org/officeDocument/2006/relationships/hyperlink" Target="https://my.zakupki.prom.ua/remote/dispatcher/state_contracting_view/12535941" TargetMode="External"/><Relationship Id="rId34" Type="http://schemas.openxmlformats.org/officeDocument/2006/relationships/hyperlink" Target="https://my.zakupki.prom.ua/remote/dispatcher/state_purchase_view/32761043" TargetMode="External"/><Relationship Id="rId42" Type="http://schemas.openxmlformats.org/officeDocument/2006/relationships/hyperlink" Target="https://my.zakupki.prom.ua/remote/dispatcher/state_purchase_view/32835818" TargetMode="External"/><Relationship Id="rId47" Type="http://schemas.openxmlformats.org/officeDocument/2006/relationships/hyperlink" Target="https://my.zakupki.prom.ua/remote/dispatcher/state_contracting_view/11914412" TargetMode="External"/><Relationship Id="rId50" Type="http://schemas.openxmlformats.org/officeDocument/2006/relationships/hyperlink" Target="https://my.zakupki.prom.ua/remote/dispatcher/state_purchase_view/30297717" TargetMode="External"/><Relationship Id="rId55" Type="http://schemas.openxmlformats.org/officeDocument/2006/relationships/hyperlink" Target="https://my.zakupki.prom.ua/remote/dispatcher/state_contracting_view/11377298" TargetMode="External"/><Relationship Id="rId63" Type="http://schemas.openxmlformats.org/officeDocument/2006/relationships/hyperlink" Target="https://my.zakupki.prom.ua/remote/dispatcher/state_contracting_view/11929497" TargetMode="External"/><Relationship Id="rId68" Type="http://schemas.openxmlformats.org/officeDocument/2006/relationships/hyperlink" Target="https://my.zakupki.prom.ua/remote/dispatcher/state_purchase_view/23188883" TargetMode="External"/><Relationship Id="rId7" Type="http://schemas.openxmlformats.org/officeDocument/2006/relationships/hyperlink" Target="https://my.zakupki.prom.ua/remote/dispatcher/state_contracting_view/12465719" TargetMode="External"/><Relationship Id="rId71" Type="http://schemas.openxmlformats.org/officeDocument/2006/relationships/hyperlink" Target="https://my.zakupki.prom.ua/remote/dispatcher/state_contracting_view/8176767" TargetMode="External"/><Relationship Id="rId2" Type="http://schemas.openxmlformats.org/officeDocument/2006/relationships/hyperlink" Target="https://my.zakupki.prom.ua/remote/dispatcher/state_purchase_view/34255574" TargetMode="External"/><Relationship Id="rId16" Type="http://schemas.openxmlformats.org/officeDocument/2006/relationships/hyperlink" Target="https://my.zakupki.prom.ua/remote/dispatcher/state_purchase_view/34257117" TargetMode="External"/><Relationship Id="rId29" Type="http://schemas.openxmlformats.org/officeDocument/2006/relationships/hyperlink" Target="https://my.zakupki.prom.ua/remote/dispatcher/state_contracting_view/11929408" TargetMode="External"/><Relationship Id="rId11" Type="http://schemas.openxmlformats.org/officeDocument/2006/relationships/hyperlink" Target="https://my.zakupki.prom.ua/remote/dispatcher/state_contracting_view/12385978" TargetMode="External"/><Relationship Id="rId24" Type="http://schemas.openxmlformats.org/officeDocument/2006/relationships/hyperlink" Target="https://my.zakupki.prom.ua/remote/dispatcher/state_purchase_view/23324631" TargetMode="External"/><Relationship Id="rId32" Type="http://schemas.openxmlformats.org/officeDocument/2006/relationships/hyperlink" Target="https://my.zakupki.prom.ua/remote/dispatcher/state_purchase_view/23268286" TargetMode="External"/><Relationship Id="rId37" Type="http://schemas.openxmlformats.org/officeDocument/2006/relationships/hyperlink" Target="https://my.zakupki.prom.ua/remote/dispatcher/state_contracting_view/10874195" TargetMode="External"/><Relationship Id="rId40" Type="http://schemas.openxmlformats.org/officeDocument/2006/relationships/hyperlink" Target="https://my.zakupki.prom.ua/remote/dispatcher/state_purchase_view/24791202" TargetMode="External"/><Relationship Id="rId45" Type="http://schemas.openxmlformats.org/officeDocument/2006/relationships/hyperlink" Target="https://my.zakupki.prom.ua/remote/dispatcher/state_contracting_view/11913926" TargetMode="External"/><Relationship Id="rId53" Type="http://schemas.openxmlformats.org/officeDocument/2006/relationships/hyperlink" Target="https://my.zakupki.prom.ua/remote/dispatcher/state_contracting_view/7369716" TargetMode="External"/><Relationship Id="rId58" Type="http://schemas.openxmlformats.org/officeDocument/2006/relationships/hyperlink" Target="https://my.zakupki.prom.ua/remote/dispatcher/state_purchase_view/24437894" TargetMode="External"/><Relationship Id="rId66" Type="http://schemas.openxmlformats.org/officeDocument/2006/relationships/hyperlink" Target="https://my.zakupki.prom.ua/remote/dispatcher/state_purchase_view/23654424" TargetMode="External"/><Relationship Id="rId5" Type="http://schemas.openxmlformats.org/officeDocument/2006/relationships/hyperlink" Target="https://my.zakupki.prom.ua/remote/dispatcher/state_contracting_view/12706307" TargetMode="External"/><Relationship Id="rId15" Type="http://schemas.openxmlformats.org/officeDocument/2006/relationships/hyperlink" Target="https://my.zakupki.prom.ua/remote/dispatcher/state_contracting_view/12706429" TargetMode="External"/><Relationship Id="rId23" Type="http://schemas.openxmlformats.org/officeDocument/2006/relationships/hyperlink" Target="https://my.zakupki.prom.ua/remote/dispatcher/state_contracting_view/8941449" TargetMode="External"/><Relationship Id="rId28" Type="http://schemas.openxmlformats.org/officeDocument/2006/relationships/hyperlink" Target="https://my.zakupki.prom.ua/remote/dispatcher/state_purchase_view/33092316" TargetMode="External"/><Relationship Id="rId36" Type="http://schemas.openxmlformats.org/officeDocument/2006/relationships/hyperlink" Target="https://my.zakupki.prom.ua/remote/dispatcher/state_purchase_view/30811948" TargetMode="External"/><Relationship Id="rId49" Type="http://schemas.openxmlformats.org/officeDocument/2006/relationships/hyperlink" Target="https://my.zakupki.prom.ua/remote/dispatcher/state_contracting_view/7870590" TargetMode="External"/><Relationship Id="rId57" Type="http://schemas.openxmlformats.org/officeDocument/2006/relationships/hyperlink" Target="https://my.zakupki.prom.ua/remote/dispatcher/state_contracting_view/7368704" TargetMode="External"/><Relationship Id="rId61" Type="http://schemas.openxmlformats.org/officeDocument/2006/relationships/hyperlink" Target="https://my.zakupki.prom.ua/remote/dispatcher/state_contracting_view/7369490" TargetMode="External"/><Relationship Id="rId10" Type="http://schemas.openxmlformats.org/officeDocument/2006/relationships/hyperlink" Target="https://my.zakupki.prom.ua/remote/dispatcher/state_purchase_view/34063308" TargetMode="External"/><Relationship Id="rId19" Type="http://schemas.openxmlformats.org/officeDocument/2006/relationships/hyperlink" Target="https://my.zakupki.prom.ua/remote/dispatcher/state_contracting_view/12612207" TargetMode="External"/><Relationship Id="rId31" Type="http://schemas.openxmlformats.org/officeDocument/2006/relationships/hyperlink" Target="https://my.zakupki.prom.ua/remote/dispatcher/state_contracting_view/7367668" TargetMode="External"/><Relationship Id="rId44" Type="http://schemas.openxmlformats.org/officeDocument/2006/relationships/hyperlink" Target="https://my.zakupki.prom.ua/remote/dispatcher/state_purchase_view/33061256" TargetMode="External"/><Relationship Id="rId52" Type="http://schemas.openxmlformats.org/officeDocument/2006/relationships/hyperlink" Target="https://my.zakupki.prom.ua/remote/dispatcher/state_purchase_view/23336661" TargetMode="External"/><Relationship Id="rId60" Type="http://schemas.openxmlformats.org/officeDocument/2006/relationships/hyperlink" Target="https://my.zakupki.prom.ua/remote/dispatcher/state_purchase_view/23338620" TargetMode="External"/><Relationship Id="rId65" Type="http://schemas.openxmlformats.org/officeDocument/2006/relationships/hyperlink" Target="https://my.zakupki.prom.ua/remote/dispatcher/state_contracting_view/11878331" TargetMode="External"/><Relationship Id="rId73" Type="http://schemas.openxmlformats.org/officeDocument/2006/relationships/hyperlink" Target="https://my.zakupki.prom.ua/remote/dispatcher/state_contracting_view/7440667" TargetMode="External"/><Relationship Id="rId4" Type="http://schemas.openxmlformats.org/officeDocument/2006/relationships/hyperlink" Target="https://my.zakupki.prom.ua/remote/dispatcher/state_purchase_view/34789656" TargetMode="External"/><Relationship Id="rId9" Type="http://schemas.openxmlformats.org/officeDocument/2006/relationships/hyperlink" Target="https://my.zakupki.prom.ua/remote/dispatcher/state_contracting_view/12682833" TargetMode="External"/><Relationship Id="rId14" Type="http://schemas.openxmlformats.org/officeDocument/2006/relationships/hyperlink" Target="https://my.zakupki.prom.ua/remote/dispatcher/state_purchase_view/34789377" TargetMode="External"/><Relationship Id="rId22" Type="http://schemas.openxmlformats.org/officeDocument/2006/relationships/hyperlink" Target="https://my.zakupki.prom.ua/remote/dispatcher/state_purchase_view/26559832" TargetMode="External"/><Relationship Id="rId27" Type="http://schemas.openxmlformats.org/officeDocument/2006/relationships/hyperlink" Target="https://my.zakupki.prom.ua/remote/dispatcher/state_contracting_view/11929849" TargetMode="External"/><Relationship Id="rId30" Type="http://schemas.openxmlformats.org/officeDocument/2006/relationships/hyperlink" Target="https://my.zakupki.prom.ua/remote/dispatcher/state_purchase_view/23327168" TargetMode="External"/><Relationship Id="rId35" Type="http://schemas.openxmlformats.org/officeDocument/2006/relationships/hyperlink" Target="https://my.zakupki.prom.ua/remote/dispatcher/state_contracting_view/11775705" TargetMode="External"/><Relationship Id="rId43" Type="http://schemas.openxmlformats.org/officeDocument/2006/relationships/hyperlink" Target="https://my.zakupki.prom.ua/remote/dispatcher/state_contracting_view/11806457" TargetMode="External"/><Relationship Id="rId48" Type="http://schemas.openxmlformats.org/officeDocument/2006/relationships/hyperlink" Target="https://my.zakupki.prom.ua/remote/dispatcher/state_purchase_view/24415338" TargetMode="External"/><Relationship Id="rId56" Type="http://schemas.openxmlformats.org/officeDocument/2006/relationships/hyperlink" Target="https://my.zakupki.prom.ua/remote/dispatcher/state_purchase_view/23336219" TargetMode="External"/><Relationship Id="rId64" Type="http://schemas.openxmlformats.org/officeDocument/2006/relationships/hyperlink" Target="https://my.zakupki.prom.ua/remote/dispatcher/state_purchase_view/32987018" TargetMode="External"/><Relationship Id="rId69" Type="http://schemas.openxmlformats.org/officeDocument/2006/relationships/hyperlink" Target="https://my.zakupki.prom.ua/remote/dispatcher/state_contracting_view/7460803" TargetMode="External"/><Relationship Id="rId8" Type="http://schemas.openxmlformats.org/officeDocument/2006/relationships/hyperlink" Target="https://my.zakupki.prom.ua/remote/dispatcher/state_purchase_view/34739883" TargetMode="External"/><Relationship Id="rId51" Type="http://schemas.openxmlformats.org/officeDocument/2006/relationships/hyperlink" Target="https://my.zakupki.prom.ua/remote/dispatcher/state_contracting_view/10638155" TargetMode="External"/><Relationship Id="rId72" Type="http://schemas.openxmlformats.org/officeDocument/2006/relationships/hyperlink" Target="https://my.zakupki.prom.ua/remote/dispatcher/state_purchase_view/23501751" TargetMode="External"/><Relationship Id="rId3" Type="http://schemas.openxmlformats.org/officeDocument/2006/relationships/hyperlink" Target="https://my.zakupki.prom.ua/remote/dispatcher/state_contracting_view/12464289" TargetMode="External"/><Relationship Id="rId12" Type="http://schemas.openxmlformats.org/officeDocument/2006/relationships/hyperlink" Target="https://my.zakupki.prom.ua/remote/dispatcher/state_purchase_view/34258625" TargetMode="External"/><Relationship Id="rId17" Type="http://schemas.openxmlformats.org/officeDocument/2006/relationships/hyperlink" Target="https://my.zakupki.prom.ua/remote/dispatcher/state_contracting_view/12464677" TargetMode="External"/><Relationship Id="rId25" Type="http://schemas.openxmlformats.org/officeDocument/2006/relationships/hyperlink" Target="https://my.zakupki.prom.ua/remote/dispatcher/state_contracting_view/7367610" TargetMode="External"/><Relationship Id="rId33" Type="http://schemas.openxmlformats.org/officeDocument/2006/relationships/hyperlink" Target="https://my.zakupki.prom.ua/remote/dispatcher/state_contracting_view/7339694" TargetMode="External"/><Relationship Id="rId38" Type="http://schemas.openxmlformats.org/officeDocument/2006/relationships/hyperlink" Target="https://my.zakupki.prom.ua/remote/dispatcher/state_purchase_view/33092785" TargetMode="External"/><Relationship Id="rId46" Type="http://schemas.openxmlformats.org/officeDocument/2006/relationships/hyperlink" Target="https://my.zakupki.prom.ua/remote/dispatcher/state_purchase_view/33062254" TargetMode="External"/><Relationship Id="rId59" Type="http://schemas.openxmlformats.org/officeDocument/2006/relationships/hyperlink" Target="https://my.zakupki.prom.ua/remote/dispatcher/state_contracting_view/7870488" TargetMode="External"/><Relationship Id="rId67" Type="http://schemas.openxmlformats.org/officeDocument/2006/relationships/hyperlink" Target="https://my.zakupki.prom.ua/remote/dispatcher/state_contracting_view/7506171" TargetMode="External"/><Relationship Id="rId20" Type="http://schemas.openxmlformats.org/officeDocument/2006/relationships/hyperlink" Target="https://my.zakupki.prom.ua/remote/dispatcher/state_purchase_view/34419410" TargetMode="External"/><Relationship Id="rId41" Type="http://schemas.openxmlformats.org/officeDocument/2006/relationships/hyperlink" Target="https://my.zakupki.prom.ua/remote/dispatcher/state_contracting_view/8037129" TargetMode="External"/><Relationship Id="rId54" Type="http://schemas.openxmlformats.org/officeDocument/2006/relationships/hyperlink" Target="https://my.zakupki.prom.ua/remote/dispatcher/state_purchase_view/31905981" TargetMode="External"/><Relationship Id="rId62" Type="http://schemas.openxmlformats.org/officeDocument/2006/relationships/hyperlink" Target="https://my.zakupki.prom.ua/remote/dispatcher/state_purchase_view/33078740" TargetMode="External"/><Relationship Id="rId70" Type="http://schemas.openxmlformats.org/officeDocument/2006/relationships/hyperlink" Target="https://my.zakupki.prom.ua/remote/dispatcher/state_purchase_view/25077456" TargetMode="External"/><Relationship Id="rId1" Type="http://schemas.openxmlformats.org/officeDocument/2006/relationships/hyperlink" Target="mailto:report.zakupki@prom.ua" TargetMode="External"/><Relationship Id="rId6" Type="http://schemas.openxmlformats.org/officeDocument/2006/relationships/hyperlink" Target="https://my.zakupki.prom.ua/remote/dispatcher/state_purchase_view/34259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tabSelected="1" topLeftCell="D1" workbookViewId="0">
      <pane ySplit="4" topLeftCell="A5" activePane="bottomLeft" state="frozen"/>
      <selection pane="bottomLeft" activeCell="K51" sqref="K51"/>
    </sheetView>
  </sheetViews>
  <sheetFormatPr defaultColWidth="11.42578125" defaultRowHeight="15"/>
  <cols>
    <col min="1" max="1" width="5"/>
    <col min="2" max="4" width="25"/>
    <col min="5" max="7" width="35"/>
    <col min="8" max="9" width="30"/>
    <col min="10" max="12" width="15"/>
    <col min="13" max="15" width="10"/>
  </cols>
  <sheetData>
    <row r="1" spans="1:15">
      <c r="A1" s="1" t="s">
        <v>137</v>
      </c>
    </row>
    <row r="2" spans="1:15">
      <c r="A2" s="2" t="s">
        <v>72</v>
      </c>
    </row>
    <row r="4" spans="1:15" ht="39">
      <c r="A4" s="3" t="s">
        <v>143</v>
      </c>
      <c r="B4" s="3" t="s">
        <v>74</v>
      </c>
      <c r="C4" s="3" t="s">
        <v>75</v>
      </c>
      <c r="D4" s="3" t="s">
        <v>71</v>
      </c>
      <c r="E4" s="3" t="s">
        <v>133</v>
      </c>
      <c r="F4" s="3" t="s">
        <v>115</v>
      </c>
      <c r="G4" s="3" t="s">
        <v>87</v>
      </c>
      <c r="H4" s="3" t="s">
        <v>131</v>
      </c>
      <c r="I4" s="3" t="s">
        <v>101</v>
      </c>
      <c r="J4" s="3" t="s">
        <v>73</v>
      </c>
      <c r="K4" s="3" t="s">
        <v>93</v>
      </c>
      <c r="L4" s="3" t="s">
        <v>119</v>
      </c>
      <c r="M4" s="3" t="s">
        <v>79</v>
      </c>
      <c r="N4" s="3" t="s">
        <v>78</v>
      </c>
      <c r="O4" s="3" t="s">
        <v>118</v>
      </c>
    </row>
    <row r="5" spans="1:15">
      <c r="A5" s="4">
        <v>1</v>
      </c>
      <c r="B5" s="2" t="str">
        <f>HYPERLINK("https://my.zakupki.prom.ua/remote/dispatcher/state_purchase_view/34255574", "UA-2022-01-20-009211-b")</f>
        <v>UA-2022-01-20-009211-b</v>
      </c>
      <c r="C5" s="2" t="s">
        <v>92</v>
      </c>
      <c r="D5" s="2" t="str">
        <f>HYPERLINK("https://my.zakupki.prom.ua/remote/dispatcher/state_contracting_view/12464289", "UA-2022-01-20-009211-b-b1")</f>
        <v>UA-2022-01-20-009211-b-b1</v>
      </c>
      <c r="E5" s="1" t="s">
        <v>108</v>
      </c>
      <c r="F5" s="1" t="s">
        <v>106</v>
      </c>
      <c r="G5" s="1" t="s">
        <v>60</v>
      </c>
      <c r="H5" s="1" t="s">
        <v>83</v>
      </c>
      <c r="I5" s="1" t="s">
        <v>122</v>
      </c>
      <c r="J5" s="1" t="s">
        <v>51</v>
      </c>
      <c r="K5" s="1" t="s">
        <v>17</v>
      </c>
      <c r="L5" s="5">
        <v>12660</v>
      </c>
      <c r="M5" s="6">
        <v>44580</v>
      </c>
      <c r="N5" s="6">
        <v>44926</v>
      </c>
      <c r="O5" s="1" t="s">
        <v>138</v>
      </c>
    </row>
    <row r="6" spans="1:15">
      <c r="A6" s="4">
        <v>2</v>
      </c>
      <c r="B6" s="2" t="str">
        <f>HYPERLINK("https://my.zakupki.prom.ua/remote/dispatcher/state_purchase_view/34789656", "UA-2022-02-03-005485-b")</f>
        <v>UA-2022-02-03-005485-b</v>
      </c>
      <c r="C6" s="2" t="s">
        <v>92</v>
      </c>
      <c r="D6" s="2" t="str">
        <f>HYPERLINK("https://my.zakupki.prom.ua/remote/dispatcher/state_contracting_view/12706307", "UA-2022-02-03-005485-b-b1")</f>
        <v>UA-2022-02-03-005485-b-b1</v>
      </c>
      <c r="E6" s="1" t="s">
        <v>110</v>
      </c>
      <c r="F6" s="1" t="s">
        <v>110</v>
      </c>
      <c r="G6" s="1" t="s">
        <v>68</v>
      </c>
      <c r="H6" s="1" t="s">
        <v>83</v>
      </c>
      <c r="I6" s="1" t="s">
        <v>85</v>
      </c>
      <c r="J6" s="1" t="s">
        <v>4</v>
      </c>
      <c r="K6" s="1" t="s">
        <v>13</v>
      </c>
      <c r="L6" s="5">
        <v>2125.1999999999998</v>
      </c>
      <c r="M6" s="6">
        <v>44593</v>
      </c>
      <c r="N6" s="6">
        <v>44926</v>
      </c>
      <c r="O6" s="1" t="s">
        <v>138</v>
      </c>
    </row>
    <row r="7" spans="1:15">
      <c r="A7" s="4">
        <v>3</v>
      </c>
      <c r="B7" s="2" t="str">
        <f>HYPERLINK("https://my.zakupki.prom.ua/remote/dispatcher/state_purchase_view/34259305", "UA-2022-01-20-010697-b")</f>
        <v>UA-2022-01-20-010697-b</v>
      </c>
      <c r="C7" s="2" t="s">
        <v>92</v>
      </c>
      <c r="D7" s="2" t="str">
        <f>HYPERLINK("https://my.zakupki.prom.ua/remote/dispatcher/state_contracting_view/12465719", "UA-2022-01-20-010697-b-b1")</f>
        <v>UA-2022-01-20-010697-b-b1</v>
      </c>
      <c r="E7" s="1" t="s">
        <v>113</v>
      </c>
      <c r="F7" s="1" t="s">
        <v>113</v>
      </c>
      <c r="G7" s="1" t="s">
        <v>63</v>
      </c>
      <c r="H7" s="1" t="s">
        <v>83</v>
      </c>
      <c r="I7" s="1" t="s">
        <v>128</v>
      </c>
      <c r="J7" s="1" t="s">
        <v>37</v>
      </c>
      <c r="K7" s="1" t="s">
        <v>70</v>
      </c>
      <c r="L7" s="5">
        <v>9000</v>
      </c>
      <c r="M7" s="6">
        <v>44581</v>
      </c>
      <c r="N7" s="6">
        <v>44926</v>
      </c>
      <c r="O7" s="1" t="s">
        <v>138</v>
      </c>
    </row>
    <row r="8" spans="1:15">
      <c r="A8" s="4">
        <v>4</v>
      </c>
      <c r="B8" s="2" t="str">
        <f>HYPERLINK("https://my.zakupki.prom.ua/remote/dispatcher/state_purchase_view/34739883", "UA-2022-02-02-006005-b")</f>
        <v>UA-2022-02-02-006005-b</v>
      </c>
      <c r="C8" s="2" t="s">
        <v>92</v>
      </c>
      <c r="D8" s="2" t="str">
        <f>HYPERLINK("https://my.zakupki.prom.ua/remote/dispatcher/state_contracting_view/12682833", "UA-2022-02-02-006005-b-b1")</f>
        <v>UA-2022-02-02-006005-b-b1</v>
      </c>
      <c r="E8" s="1" t="s">
        <v>112</v>
      </c>
      <c r="F8" s="1" t="s">
        <v>112</v>
      </c>
      <c r="G8" s="1" t="s">
        <v>61</v>
      </c>
      <c r="H8" s="1" t="s">
        <v>83</v>
      </c>
      <c r="I8" s="1" t="s">
        <v>129</v>
      </c>
      <c r="J8" s="1" t="s">
        <v>39</v>
      </c>
      <c r="K8" s="1" t="s">
        <v>21</v>
      </c>
      <c r="L8" s="5">
        <v>5760</v>
      </c>
      <c r="M8" s="6">
        <v>44594</v>
      </c>
      <c r="N8" s="6">
        <v>44926</v>
      </c>
      <c r="O8" s="1" t="s">
        <v>138</v>
      </c>
    </row>
    <row r="9" spans="1:15">
      <c r="A9" s="4">
        <v>5</v>
      </c>
      <c r="B9" s="2" t="str">
        <f>HYPERLINK("https://my.zakupki.prom.ua/remote/dispatcher/state_purchase_view/34063308", "UA-2022-01-13-005183-a")</f>
        <v>UA-2022-01-13-005183-a</v>
      </c>
      <c r="C9" s="2" t="s">
        <v>92</v>
      </c>
      <c r="D9" s="2" t="str">
        <f>HYPERLINK("https://my.zakupki.prom.ua/remote/dispatcher/state_contracting_view/12385978", "UA-2022-01-13-005183-a-a1")</f>
        <v>UA-2022-01-13-005183-a-a1</v>
      </c>
      <c r="E9" s="1" t="s">
        <v>81</v>
      </c>
      <c r="F9" s="1" t="s">
        <v>81</v>
      </c>
      <c r="G9" s="1" t="s">
        <v>6</v>
      </c>
      <c r="H9" s="1" t="s">
        <v>83</v>
      </c>
      <c r="I9" s="1" t="s">
        <v>121</v>
      </c>
      <c r="J9" s="1" t="s">
        <v>49</v>
      </c>
      <c r="K9" s="1" t="s">
        <v>28</v>
      </c>
      <c r="L9" s="5">
        <v>28094.51</v>
      </c>
      <c r="M9" s="6">
        <v>44565</v>
      </c>
      <c r="N9" s="6">
        <v>44926</v>
      </c>
      <c r="O9" s="1" t="s">
        <v>138</v>
      </c>
    </row>
    <row r="10" spans="1:15">
      <c r="A10" s="4">
        <v>6</v>
      </c>
      <c r="B10" s="2" t="str">
        <f>HYPERLINK("https://my.zakupki.prom.ua/remote/dispatcher/state_purchase_view/34258625", "UA-2022-01-20-010395-b")</f>
        <v>UA-2022-01-20-010395-b</v>
      </c>
      <c r="C10" s="2" t="s">
        <v>92</v>
      </c>
      <c r="D10" s="2" t="str">
        <f>HYPERLINK("https://my.zakupki.prom.ua/remote/dispatcher/state_contracting_view/12465255", "UA-2022-01-20-010395-b-b1")</f>
        <v>UA-2022-01-20-010395-b-b1</v>
      </c>
      <c r="E10" s="1" t="s">
        <v>109</v>
      </c>
      <c r="F10" s="1" t="s">
        <v>109</v>
      </c>
      <c r="G10" s="1" t="s">
        <v>60</v>
      </c>
      <c r="H10" s="1" t="s">
        <v>83</v>
      </c>
      <c r="I10" s="1" t="s">
        <v>94</v>
      </c>
      <c r="J10" s="1" t="s">
        <v>46</v>
      </c>
      <c r="K10" s="1" t="s">
        <v>8</v>
      </c>
      <c r="L10" s="5">
        <v>13333.56</v>
      </c>
      <c r="M10" s="6">
        <v>44580</v>
      </c>
      <c r="N10" s="6">
        <v>44926</v>
      </c>
      <c r="O10" s="1" t="s">
        <v>138</v>
      </c>
    </row>
    <row r="11" spans="1:15">
      <c r="A11" s="4">
        <v>7</v>
      </c>
      <c r="B11" s="2" t="str">
        <f>HYPERLINK("https://my.zakupki.prom.ua/remote/dispatcher/state_purchase_view/34789377", "UA-2022-02-03-005366-b")</f>
        <v>UA-2022-02-03-005366-b</v>
      </c>
      <c r="C11" s="2" t="s">
        <v>92</v>
      </c>
      <c r="D11" s="2" t="str">
        <f>HYPERLINK("https://my.zakupki.prom.ua/remote/dispatcher/state_contracting_view/12706429", "UA-2022-02-03-005366-b-b1")</f>
        <v>UA-2022-02-03-005366-b-b1</v>
      </c>
      <c r="E11" s="1" t="s">
        <v>111</v>
      </c>
      <c r="F11" s="1" t="s">
        <v>111</v>
      </c>
      <c r="G11" s="1" t="s">
        <v>59</v>
      </c>
      <c r="H11" s="1" t="s">
        <v>83</v>
      </c>
      <c r="I11" s="1" t="s">
        <v>85</v>
      </c>
      <c r="J11" s="1" t="s">
        <v>4</v>
      </c>
      <c r="K11" s="1" t="s">
        <v>12</v>
      </c>
      <c r="L11" s="5">
        <v>2923.76</v>
      </c>
      <c r="M11" s="6">
        <v>44593</v>
      </c>
      <c r="N11" s="6">
        <v>44926</v>
      </c>
      <c r="O11" s="1" t="s">
        <v>138</v>
      </c>
    </row>
    <row r="12" spans="1:15">
      <c r="A12" s="4">
        <v>8</v>
      </c>
      <c r="B12" s="2" t="str">
        <f>HYPERLINK("https://my.zakupki.prom.ua/remote/dispatcher/state_purchase_view/34257117", "UA-2022-01-20-009669-b")</f>
        <v>UA-2022-01-20-009669-b</v>
      </c>
      <c r="C12" s="2" t="s">
        <v>92</v>
      </c>
      <c r="D12" s="2" t="str">
        <f>HYPERLINK("https://my.zakupki.prom.ua/remote/dispatcher/state_contracting_view/12464677", "UA-2022-01-20-009669-b-b1")</f>
        <v>UA-2022-01-20-009669-b-b1</v>
      </c>
      <c r="E12" s="1" t="s">
        <v>107</v>
      </c>
      <c r="F12" s="1" t="s">
        <v>107</v>
      </c>
      <c r="G12" s="1" t="s">
        <v>69</v>
      </c>
      <c r="H12" s="1" t="s">
        <v>83</v>
      </c>
      <c r="I12" s="1" t="s">
        <v>122</v>
      </c>
      <c r="J12" s="1" t="s">
        <v>51</v>
      </c>
      <c r="K12" s="1" t="s">
        <v>91</v>
      </c>
      <c r="L12" s="5">
        <v>5758.7</v>
      </c>
      <c r="M12" s="6">
        <v>44581</v>
      </c>
      <c r="N12" s="6">
        <v>44926</v>
      </c>
      <c r="O12" s="1" t="s">
        <v>138</v>
      </c>
    </row>
    <row r="13" spans="1:15">
      <c r="A13" s="4">
        <v>9</v>
      </c>
      <c r="B13" s="2" t="str">
        <f>HYPERLINK("https://my.zakupki.prom.ua/remote/dispatcher/state_purchase_view/34129414", "UA-2022-01-17-006770-a")</f>
        <v>UA-2022-01-17-006770-a</v>
      </c>
      <c r="C13" s="2" t="s">
        <v>92</v>
      </c>
      <c r="D13" s="2" t="str">
        <f>HYPERLINK("https://my.zakupki.prom.ua/remote/dispatcher/state_contracting_view/12612207", "UA-2022-01-17-006770-a-a1")</f>
        <v>UA-2022-01-17-006770-a-a1</v>
      </c>
      <c r="E13" s="1" t="s">
        <v>102</v>
      </c>
      <c r="F13" s="1" t="s">
        <v>103</v>
      </c>
      <c r="G13" s="1" t="s">
        <v>7</v>
      </c>
      <c r="H13" s="1" t="s">
        <v>99</v>
      </c>
      <c r="I13" s="1" t="s">
        <v>86</v>
      </c>
      <c r="J13" s="1" t="s">
        <v>35</v>
      </c>
      <c r="K13" s="1" t="s">
        <v>2</v>
      </c>
      <c r="L13" s="5">
        <v>223005</v>
      </c>
      <c r="M13" s="6">
        <v>44589</v>
      </c>
      <c r="N13" s="6">
        <v>44926</v>
      </c>
      <c r="O13" s="1" t="s">
        <v>138</v>
      </c>
    </row>
    <row r="14" spans="1:15">
      <c r="A14" s="4">
        <v>10</v>
      </c>
      <c r="B14" s="2" t="str">
        <f>HYPERLINK("https://my.zakupki.prom.ua/remote/dispatcher/state_purchase_view/34419410", "UA-2022-01-25-010309-b")</f>
        <v>UA-2022-01-25-010309-b</v>
      </c>
      <c r="C14" s="2" t="s">
        <v>92</v>
      </c>
      <c r="D14" s="2" t="str">
        <f>HYPERLINK("https://my.zakupki.prom.ua/remote/dispatcher/state_contracting_view/12535941", "UA-2022-01-25-010309-b-b1")</f>
        <v>UA-2022-01-25-010309-b-b1</v>
      </c>
      <c r="E14" s="1" t="s">
        <v>105</v>
      </c>
      <c r="F14" s="1" t="s">
        <v>105</v>
      </c>
      <c r="G14" s="1" t="s">
        <v>64</v>
      </c>
      <c r="H14" s="1" t="s">
        <v>83</v>
      </c>
      <c r="I14" s="1" t="s">
        <v>126</v>
      </c>
      <c r="J14" s="1" t="s">
        <v>48</v>
      </c>
      <c r="K14" s="1" t="s">
        <v>58</v>
      </c>
      <c r="L14" s="5">
        <v>7800</v>
      </c>
      <c r="M14" s="6">
        <v>44585</v>
      </c>
      <c r="N14" s="6">
        <v>44926</v>
      </c>
      <c r="O14" s="1" t="s">
        <v>138</v>
      </c>
    </row>
    <row r="15" spans="1:15">
      <c r="A15" s="4">
        <v>11</v>
      </c>
      <c r="B15" s="2" t="str">
        <f>HYPERLINK("https://my.zakupki.prom.ua/remote/dispatcher/state_purchase_view/26559832", "UA-2021-05-14-005902-b")</f>
        <v>UA-2021-05-14-005902-b</v>
      </c>
      <c r="C15" s="2" t="s">
        <v>92</v>
      </c>
      <c r="D15" s="2" t="str">
        <f>HYPERLINK("https://my.zakupki.prom.ua/remote/dispatcher/state_contracting_view/8941449", "UA-2021-05-14-005902-b-b1")</f>
        <v>UA-2021-05-14-005902-b-b1</v>
      </c>
      <c r="E15" s="1" t="s">
        <v>23</v>
      </c>
      <c r="F15" s="1" t="s">
        <v>23</v>
      </c>
      <c r="G15" s="1" t="s">
        <v>23</v>
      </c>
      <c r="H15" s="1" t="s">
        <v>83</v>
      </c>
      <c r="I15" s="1" t="s">
        <v>130</v>
      </c>
      <c r="J15" s="1" t="s">
        <v>16</v>
      </c>
      <c r="K15" s="1" t="s">
        <v>65</v>
      </c>
      <c r="L15" s="5">
        <v>3360</v>
      </c>
      <c r="M15" s="6">
        <v>44334</v>
      </c>
      <c r="N15" s="6">
        <v>44561</v>
      </c>
      <c r="O15" s="1" t="s">
        <v>139</v>
      </c>
    </row>
    <row r="16" spans="1:15">
      <c r="A16" s="4">
        <v>12</v>
      </c>
      <c r="B16" s="2" t="str">
        <f>HYPERLINK("https://my.zakupki.prom.ua/remote/dispatcher/state_purchase_view/23324631", "UA-2021-01-27-005938-b")</f>
        <v>UA-2021-01-27-005938-b</v>
      </c>
      <c r="C16" s="2" t="s">
        <v>92</v>
      </c>
      <c r="D16" s="2" t="str">
        <f>HYPERLINK("https://my.zakupki.prom.ua/remote/dispatcher/state_contracting_view/7367610", "UA-2021-01-27-005938-b-b1")</f>
        <v>UA-2021-01-27-005938-b-b1</v>
      </c>
      <c r="E16" s="1" t="s">
        <v>6</v>
      </c>
      <c r="F16" s="1" t="s">
        <v>6</v>
      </c>
      <c r="G16" s="1" t="s">
        <v>6</v>
      </c>
      <c r="H16" s="1" t="s">
        <v>83</v>
      </c>
      <c r="I16" s="1" t="s">
        <v>121</v>
      </c>
      <c r="J16" s="1" t="s">
        <v>49</v>
      </c>
      <c r="K16" s="1" t="s">
        <v>56</v>
      </c>
      <c r="L16" s="5">
        <v>21532.57</v>
      </c>
      <c r="M16" s="6">
        <v>44221</v>
      </c>
      <c r="N16" s="6">
        <v>44561</v>
      </c>
      <c r="O16" s="1" t="s">
        <v>139</v>
      </c>
    </row>
    <row r="17" spans="1:15">
      <c r="A17" s="4">
        <v>13</v>
      </c>
      <c r="B17" s="2" t="str">
        <f>HYPERLINK("https://my.zakupki.prom.ua/remote/dispatcher/state_purchase_view/33093789", "UA-2021-12-14-018737-c")</f>
        <v>UA-2021-12-14-018737-c</v>
      </c>
      <c r="C17" s="2" t="s">
        <v>92</v>
      </c>
      <c r="D17" s="2" t="str">
        <f>HYPERLINK("https://my.zakupki.prom.ua/remote/dispatcher/state_contracting_view/11929849", "UA-2021-12-14-018737-c-c1")</f>
        <v>UA-2021-12-14-018737-c-c1</v>
      </c>
      <c r="E17" s="1" t="s">
        <v>82</v>
      </c>
      <c r="F17" s="1" t="s">
        <v>82</v>
      </c>
      <c r="G17" s="1" t="s">
        <v>44</v>
      </c>
      <c r="H17" s="1" t="s">
        <v>83</v>
      </c>
      <c r="I17" s="1" t="s">
        <v>136</v>
      </c>
      <c r="J17" s="1" t="s">
        <v>29</v>
      </c>
      <c r="K17" s="1" t="s">
        <v>10</v>
      </c>
      <c r="L17" s="5">
        <v>5285</v>
      </c>
      <c r="M17" s="6">
        <v>44544</v>
      </c>
      <c r="N17" s="6">
        <v>44561</v>
      </c>
      <c r="O17" s="1" t="s">
        <v>139</v>
      </c>
    </row>
    <row r="18" spans="1:15">
      <c r="A18" s="4">
        <v>14</v>
      </c>
      <c r="B18" s="2" t="str">
        <f>HYPERLINK("https://my.zakupki.prom.ua/remote/dispatcher/state_purchase_view/33092316", "UA-2021-12-14-018303-c")</f>
        <v>UA-2021-12-14-018303-c</v>
      </c>
      <c r="C18" s="2" t="s">
        <v>92</v>
      </c>
      <c r="D18" s="2" t="str">
        <f>HYPERLINK("https://my.zakupki.prom.ua/remote/dispatcher/state_contracting_view/11929408", "UA-2021-12-14-018303-c-c1")</f>
        <v>UA-2021-12-14-018303-c-c1</v>
      </c>
      <c r="E18" s="1" t="s">
        <v>76</v>
      </c>
      <c r="F18" s="1" t="s">
        <v>0</v>
      </c>
      <c r="G18" s="1" t="s">
        <v>50</v>
      </c>
      <c r="H18" s="1" t="s">
        <v>83</v>
      </c>
      <c r="I18" s="1" t="s">
        <v>136</v>
      </c>
      <c r="J18" s="1" t="s">
        <v>29</v>
      </c>
      <c r="K18" s="1" t="s">
        <v>10</v>
      </c>
      <c r="L18" s="5">
        <v>1380</v>
      </c>
      <c r="M18" s="6">
        <v>44544</v>
      </c>
      <c r="N18" s="6">
        <v>44561</v>
      </c>
      <c r="O18" s="1" t="s">
        <v>139</v>
      </c>
    </row>
    <row r="19" spans="1:15">
      <c r="A19" s="4">
        <v>15</v>
      </c>
      <c r="B19" s="2" t="str">
        <f>HYPERLINK("https://my.zakupki.prom.ua/remote/dispatcher/state_purchase_view/23327168", "UA-2021-01-27-008486-b")</f>
        <v>UA-2021-01-27-008486-b</v>
      </c>
      <c r="C19" s="2" t="s">
        <v>92</v>
      </c>
      <c r="D19" s="2" t="str">
        <f>HYPERLINK("https://my.zakupki.prom.ua/remote/dispatcher/state_contracting_view/7367668", "UA-2021-01-27-008486-b-b1")</f>
        <v>UA-2021-01-27-008486-b-b1</v>
      </c>
      <c r="E19" s="1" t="s">
        <v>55</v>
      </c>
      <c r="F19" s="1" t="s">
        <v>55</v>
      </c>
      <c r="G19" s="1" t="s">
        <v>55</v>
      </c>
      <c r="H19" s="1" t="s">
        <v>83</v>
      </c>
      <c r="I19" s="1" t="s">
        <v>124</v>
      </c>
      <c r="J19" s="1" t="s">
        <v>41</v>
      </c>
      <c r="K19" s="1" t="s">
        <v>96</v>
      </c>
      <c r="L19" s="5">
        <v>7200</v>
      </c>
      <c r="M19" s="6">
        <v>44221</v>
      </c>
      <c r="N19" s="6">
        <v>44561</v>
      </c>
      <c r="O19" s="1" t="s">
        <v>139</v>
      </c>
    </row>
    <row r="20" spans="1:15">
      <c r="A20" s="4">
        <v>16</v>
      </c>
      <c r="B20" s="2" t="str">
        <f>HYPERLINK("https://my.zakupki.prom.ua/remote/dispatcher/state_purchase_view/23268286", "UA-2021-01-26-005214-b")</f>
        <v>UA-2021-01-26-005214-b</v>
      </c>
      <c r="C20" s="2" t="s">
        <v>92</v>
      </c>
      <c r="D20" s="2" t="str">
        <f>HYPERLINK("https://my.zakupki.prom.ua/remote/dispatcher/state_contracting_view/7339694", "UA-2021-01-26-005214-b-b1")</f>
        <v>UA-2021-01-26-005214-b-b1</v>
      </c>
      <c r="E20" s="1" t="s">
        <v>66</v>
      </c>
      <c r="F20" s="1" t="s">
        <v>66</v>
      </c>
      <c r="G20" s="1" t="s">
        <v>66</v>
      </c>
      <c r="H20" s="1" t="s">
        <v>83</v>
      </c>
      <c r="I20" s="1" t="s">
        <v>120</v>
      </c>
      <c r="J20" s="1" t="s">
        <v>15</v>
      </c>
      <c r="K20" s="1" t="s">
        <v>57</v>
      </c>
      <c r="L20" s="5">
        <v>1785.68</v>
      </c>
      <c r="M20" s="6">
        <v>44221</v>
      </c>
      <c r="N20" s="6">
        <v>44561</v>
      </c>
      <c r="O20" s="1" t="s">
        <v>139</v>
      </c>
    </row>
    <row r="21" spans="1:15">
      <c r="A21" s="4">
        <v>17</v>
      </c>
      <c r="B21" s="2" t="str">
        <f>HYPERLINK("https://my.zakupki.prom.ua/remote/dispatcher/state_purchase_view/32761043", "UA-2021-12-08-009390-c")</f>
        <v>UA-2021-12-08-009390-c</v>
      </c>
      <c r="C21" s="2" t="s">
        <v>92</v>
      </c>
      <c r="D21" s="2" t="str">
        <f>HYPERLINK("https://my.zakupki.prom.ua/remote/dispatcher/state_contracting_view/11775705", "UA-2021-12-08-009390-c-c1")</f>
        <v>UA-2021-12-08-009390-c-c1</v>
      </c>
      <c r="E21" s="1" t="s">
        <v>45</v>
      </c>
      <c r="F21" s="1" t="s">
        <v>45</v>
      </c>
      <c r="G21" s="1" t="s">
        <v>45</v>
      </c>
      <c r="H21" s="1" t="s">
        <v>83</v>
      </c>
      <c r="I21" s="1" t="s">
        <v>125</v>
      </c>
      <c r="J21" s="1" t="s">
        <v>36</v>
      </c>
      <c r="K21" s="1" t="s">
        <v>1</v>
      </c>
      <c r="L21" s="5">
        <v>24996</v>
      </c>
      <c r="M21" s="6">
        <v>44538</v>
      </c>
      <c r="N21" s="6">
        <v>44561</v>
      </c>
      <c r="O21" s="1" t="s">
        <v>139</v>
      </c>
    </row>
    <row r="22" spans="1:15">
      <c r="A22" s="4">
        <v>18</v>
      </c>
      <c r="B22" s="2" t="str">
        <f>HYPERLINK("https://my.zakupki.prom.ua/remote/dispatcher/state_purchase_view/30811948", "UA-2021-10-18-005509-c")</f>
        <v>UA-2021-10-18-005509-c</v>
      </c>
      <c r="C22" s="2" t="s">
        <v>92</v>
      </c>
      <c r="D22" s="2" t="str">
        <f>HYPERLINK("https://my.zakupki.prom.ua/remote/dispatcher/state_contracting_view/10874195", "UA-2021-10-18-005509-c-c1")</f>
        <v>UA-2021-10-18-005509-c-c1</v>
      </c>
      <c r="E22" s="1" t="s">
        <v>53</v>
      </c>
      <c r="F22" s="1" t="s">
        <v>98</v>
      </c>
      <c r="G22" s="1" t="s">
        <v>53</v>
      </c>
      <c r="H22" s="1" t="s">
        <v>83</v>
      </c>
      <c r="I22" s="1" t="s">
        <v>77</v>
      </c>
      <c r="J22" s="1" t="s">
        <v>27</v>
      </c>
      <c r="K22" s="1" t="s">
        <v>5</v>
      </c>
      <c r="L22" s="5">
        <v>12840</v>
      </c>
      <c r="M22" s="6">
        <v>44487</v>
      </c>
      <c r="N22" s="6">
        <v>44561</v>
      </c>
      <c r="O22" s="1" t="s">
        <v>139</v>
      </c>
    </row>
    <row r="23" spans="1:15">
      <c r="A23" s="4">
        <v>19</v>
      </c>
      <c r="B23" s="2" t="str">
        <f>HYPERLINK("https://my.zakupki.prom.ua/remote/dispatcher/state_purchase_view/33092785", "UA-2021-12-14-018486-c")</f>
        <v>UA-2021-12-14-018486-c</v>
      </c>
      <c r="C23" s="2" t="s">
        <v>92</v>
      </c>
      <c r="D23" s="2" t="str">
        <f>HYPERLINK("https://my.zakupki.prom.ua/remote/dispatcher/state_contracting_view/11929828", "UA-2021-12-14-018486-c-c1")</f>
        <v>UA-2021-12-14-018486-c-c1</v>
      </c>
      <c r="E23" s="1" t="s">
        <v>132</v>
      </c>
      <c r="F23" s="1" t="s">
        <v>142</v>
      </c>
      <c r="G23" s="1" t="s">
        <v>52</v>
      </c>
      <c r="H23" s="1" t="s">
        <v>83</v>
      </c>
      <c r="I23" s="1" t="s">
        <v>136</v>
      </c>
      <c r="J23" s="1" t="s">
        <v>29</v>
      </c>
      <c r="K23" s="1" t="s">
        <v>10</v>
      </c>
      <c r="L23" s="5">
        <v>3335</v>
      </c>
      <c r="M23" s="6">
        <v>44544</v>
      </c>
      <c r="N23" s="6">
        <v>44561</v>
      </c>
      <c r="O23" s="1" t="s">
        <v>139</v>
      </c>
    </row>
    <row r="24" spans="1:15">
      <c r="A24" s="4">
        <v>20</v>
      </c>
      <c r="B24" s="2" t="str">
        <f>HYPERLINK("https://my.zakupki.prom.ua/remote/dispatcher/state_purchase_view/24791202", "UA-2021-03-11-006054-b")</f>
        <v>UA-2021-03-11-006054-b</v>
      </c>
      <c r="C24" s="2" t="s">
        <v>92</v>
      </c>
      <c r="D24" s="2" t="str">
        <f>HYPERLINK("https://my.zakupki.prom.ua/remote/dispatcher/state_contracting_view/8037129", "UA-2021-03-11-006054-b-b1")</f>
        <v>UA-2021-03-11-006054-b-b1</v>
      </c>
      <c r="E24" s="1" t="s">
        <v>62</v>
      </c>
      <c r="F24" s="1" t="s">
        <v>62</v>
      </c>
      <c r="G24" s="1" t="s">
        <v>62</v>
      </c>
      <c r="H24" s="1" t="s">
        <v>83</v>
      </c>
      <c r="I24" s="1" t="s">
        <v>123</v>
      </c>
      <c r="J24" s="1" t="s">
        <v>42</v>
      </c>
      <c r="K24" s="1" t="s">
        <v>19</v>
      </c>
      <c r="L24" s="5">
        <v>780</v>
      </c>
      <c r="M24" s="6">
        <v>44266</v>
      </c>
      <c r="N24" s="6">
        <v>44561</v>
      </c>
      <c r="O24" s="1" t="s">
        <v>139</v>
      </c>
    </row>
    <row r="25" spans="1:15">
      <c r="A25" s="4">
        <v>21</v>
      </c>
      <c r="B25" s="2" t="str">
        <f>HYPERLINK("https://my.zakupki.prom.ua/remote/dispatcher/state_purchase_view/32835818", "UA-2021-12-09-009354-c")</f>
        <v>UA-2021-12-09-009354-c</v>
      </c>
      <c r="C25" s="2" t="s">
        <v>92</v>
      </c>
      <c r="D25" s="2" t="str">
        <f>HYPERLINK("https://my.zakupki.prom.ua/remote/dispatcher/state_contracting_view/11806457", "UA-2021-12-09-009354-c-c1")</f>
        <v>UA-2021-12-09-009354-c-c1</v>
      </c>
      <c r="E25" s="1" t="s">
        <v>100</v>
      </c>
      <c r="F25" s="1" t="s">
        <v>100</v>
      </c>
      <c r="G25" s="1" t="s">
        <v>66</v>
      </c>
      <c r="H25" s="1" t="s">
        <v>83</v>
      </c>
      <c r="I25" s="1" t="s">
        <v>120</v>
      </c>
      <c r="J25" s="1" t="s">
        <v>15</v>
      </c>
      <c r="K25" s="1" t="s">
        <v>47</v>
      </c>
      <c r="L25" s="5">
        <v>2772.12</v>
      </c>
      <c r="M25" s="6">
        <v>44539</v>
      </c>
      <c r="N25" s="6">
        <v>44561</v>
      </c>
      <c r="O25" s="1" t="s">
        <v>139</v>
      </c>
    </row>
    <row r="26" spans="1:15">
      <c r="A26" s="4">
        <v>22</v>
      </c>
      <c r="B26" s="2" t="str">
        <f>HYPERLINK("https://my.zakupki.prom.ua/remote/dispatcher/state_purchase_view/33061256", "UA-2021-12-14-009690-c")</f>
        <v>UA-2021-12-14-009690-c</v>
      </c>
      <c r="C26" s="2" t="s">
        <v>92</v>
      </c>
      <c r="D26" s="2" t="str">
        <f>HYPERLINK("https://my.zakupki.prom.ua/remote/dispatcher/state_contracting_view/11913926", "UA-2021-12-14-009690-c-c1")</f>
        <v>UA-2021-12-14-009690-c-c1</v>
      </c>
      <c r="E26" s="1" t="s">
        <v>88</v>
      </c>
      <c r="F26" s="1" t="s">
        <v>88</v>
      </c>
      <c r="G26" s="1" t="s">
        <v>32</v>
      </c>
      <c r="H26" s="1" t="s">
        <v>83</v>
      </c>
      <c r="I26" s="1" t="s">
        <v>135</v>
      </c>
      <c r="J26" s="1" t="s">
        <v>26</v>
      </c>
      <c r="K26" s="1" t="s">
        <v>54</v>
      </c>
      <c r="L26" s="5">
        <v>49950</v>
      </c>
      <c r="M26" s="6">
        <v>44544</v>
      </c>
      <c r="N26" s="6">
        <v>44561</v>
      </c>
      <c r="O26" s="1" t="s">
        <v>139</v>
      </c>
    </row>
    <row r="27" spans="1:15">
      <c r="A27" s="4">
        <v>23</v>
      </c>
      <c r="B27" s="2" t="str">
        <f>HYPERLINK("https://my.zakupki.prom.ua/remote/dispatcher/state_purchase_view/33062254", "UA-2021-12-14-009945-c")</f>
        <v>UA-2021-12-14-009945-c</v>
      </c>
      <c r="C27" s="2" t="s">
        <v>92</v>
      </c>
      <c r="D27" s="2" t="str">
        <f>HYPERLINK("https://my.zakupki.prom.ua/remote/dispatcher/state_contracting_view/11914412", "UA-2021-12-14-009945-c-c1")</f>
        <v>UA-2021-12-14-009945-c-c1</v>
      </c>
      <c r="E27" s="1" t="s">
        <v>89</v>
      </c>
      <c r="F27" s="1" t="s">
        <v>89</v>
      </c>
      <c r="G27" s="1" t="s">
        <v>34</v>
      </c>
      <c r="H27" s="1" t="s">
        <v>83</v>
      </c>
      <c r="I27" s="1" t="s">
        <v>116</v>
      </c>
      <c r="J27" s="1" t="s">
        <v>38</v>
      </c>
      <c r="K27" s="1" t="s">
        <v>20</v>
      </c>
      <c r="L27" s="5">
        <v>2125</v>
      </c>
      <c r="M27" s="6">
        <v>44544</v>
      </c>
      <c r="N27" s="6">
        <v>44561</v>
      </c>
      <c r="O27" s="1" t="s">
        <v>139</v>
      </c>
    </row>
    <row r="28" spans="1:15">
      <c r="A28" s="4">
        <v>24</v>
      </c>
      <c r="B28" s="2" t="str">
        <f>HYPERLINK("https://my.zakupki.prom.ua/remote/dispatcher/state_purchase_view/24415338", "UA-2021-02-25-009844-a")</f>
        <v>UA-2021-02-25-009844-a</v>
      </c>
      <c r="C28" s="2" t="s">
        <v>92</v>
      </c>
      <c r="D28" s="2" t="str">
        <f>HYPERLINK("https://my.zakupki.prom.ua/remote/dispatcher/state_contracting_view/7870590", "UA-2021-02-25-009844-a-a1")</f>
        <v>UA-2021-02-25-009844-a-a1</v>
      </c>
      <c r="E28" s="1" t="s">
        <v>141</v>
      </c>
      <c r="F28" s="1" t="s">
        <v>59</v>
      </c>
      <c r="G28" s="1" t="s">
        <v>59</v>
      </c>
      <c r="H28" s="1" t="s">
        <v>83</v>
      </c>
      <c r="I28" s="1" t="s">
        <v>85</v>
      </c>
      <c r="J28" s="1" t="s">
        <v>4</v>
      </c>
      <c r="K28" s="1" t="s">
        <v>14</v>
      </c>
      <c r="L28" s="5">
        <v>2910.96</v>
      </c>
      <c r="M28" s="6">
        <v>44250</v>
      </c>
      <c r="N28" s="6">
        <v>44561</v>
      </c>
      <c r="O28" s="1" t="s">
        <v>139</v>
      </c>
    </row>
    <row r="29" spans="1:15">
      <c r="A29" s="4">
        <v>25</v>
      </c>
      <c r="B29" s="2" t="str">
        <f>HYPERLINK("https://my.zakupki.prom.ua/remote/dispatcher/state_purchase_view/30297717", "UA-2021-09-28-004823-b")</f>
        <v>UA-2021-09-28-004823-b</v>
      </c>
      <c r="C29" s="2" t="s">
        <v>92</v>
      </c>
      <c r="D29" s="2" t="str">
        <f>HYPERLINK("https://my.zakupki.prom.ua/remote/dispatcher/state_contracting_view/10638155", "UA-2021-09-28-004823-b-b1")</f>
        <v>UA-2021-09-28-004823-b-b1</v>
      </c>
      <c r="E29" s="1" t="s">
        <v>22</v>
      </c>
      <c r="F29" s="1" t="s">
        <v>22</v>
      </c>
      <c r="G29" s="1" t="s">
        <v>22</v>
      </c>
      <c r="H29" s="1" t="s">
        <v>83</v>
      </c>
      <c r="I29" s="1" t="s">
        <v>97</v>
      </c>
      <c r="J29" s="1" t="s">
        <v>33</v>
      </c>
      <c r="K29" s="1" t="s">
        <v>67</v>
      </c>
      <c r="L29" s="5">
        <v>2080.92</v>
      </c>
      <c r="M29" s="6">
        <v>44467</v>
      </c>
      <c r="N29" s="6">
        <v>44561</v>
      </c>
      <c r="O29" s="1" t="s">
        <v>139</v>
      </c>
    </row>
    <row r="30" spans="1:15">
      <c r="A30" s="4">
        <v>26</v>
      </c>
      <c r="B30" s="2" t="str">
        <f>HYPERLINK("https://my.zakupki.prom.ua/remote/dispatcher/state_purchase_view/23336661", "UA-2021-01-27-009001-b")</f>
        <v>UA-2021-01-27-009001-b</v>
      </c>
      <c r="C30" s="2" t="s">
        <v>92</v>
      </c>
      <c r="D30" s="2" t="str">
        <f>HYPERLINK("https://my.zakupki.prom.ua/remote/dispatcher/state_contracting_view/7369716", "UA-2021-01-27-009001-b-b1")</f>
        <v>UA-2021-01-27-009001-b-b1</v>
      </c>
      <c r="E30" s="1" t="s">
        <v>60</v>
      </c>
      <c r="F30" s="1" t="s">
        <v>60</v>
      </c>
      <c r="G30" s="1" t="s">
        <v>60</v>
      </c>
      <c r="H30" s="1" t="s">
        <v>83</v>
      </c>
      <c r="I30" s="1" t="s">
        <v>122</v>
      </c>
      <c r="J30" s="1" t="s">
        <v>51</v>
      </c>
      <c r="K30" s="1" t="s">
        <v>144</v>
      </c>
      <c r="L30" s="5">
        <v>12660</v>
      </c>
      <c r="M30" s="6">
        <v>44221</v>
      </c>
      <c r="N30" s="6">
        <v>44561</v>
      </c>
      <c r="O30" s="1" t="s">
        <v>139</v>
      </c>
    </row>
    <row r="31" spans="1:15">
      <c r="A31" s="4">
        <v>27</v>
      </c>
      <c r="B31" s="2" t="str">
        <f>HYPERLINK("https://my.zakupki.prom.ua/remote/dispatcher/state_purchase_view/31905981", "UA-2021-11-17-012263-a")</f>
        <v>UA-2021-11-17-012263-a</v>
      </c>
      <c r="C31" s="2" t="s">
        <v>92</v>
      </c>
      <c r="D31" s="2" t="str">
        <f>HYPERLINK("https://my.zakupki.prom.ua/remote/dispatcher/state_contracting_view/11377298", "UA-2021-11-17-012263-a-a1")</f>
        <v>UA-2021-11-17-012263-a-a1</v>
      </c>
      <c r="E31" s="1" t="s">
        <v>31</v>
      </c>
      <c r="F31" s="1" t="s">
        <v>95</v>
      </c>
      <c r="G31" s="1" t="s">
        <v>31</v>
      </c>
      <c r="H31" s="1" t="s">
        <v>83</v>
      </c>
      <c r="I31" s="1" t="s">
        <v>130</v>
      </c>
      <c r="J31" s="1" t="s">
        <v>16</v>
      </c>
      <c r="K31" s="1" t="s">
        <v>24</v>
      </c>
      <c r="L31" s="5">
        <v>1573.02</v>
      </c>
      <c r="M31" s="6">
        <v>44517</v>
      </c>
      <c r="N31" s="6">
        <v>44561</v>
      </c>
      <c r="O31" s="1" t="s">
        <v>139</v>
      </c>
    </row>
    <row r="32" spans="1:15">
      <c r="A32" s="4">
        <v>28</v>
      </c>
      <c r="B32" s="2" t="str">
        <f>HYPERLINK("https://my.zakupki.prom.ua/remote/dispatcher/state_purchase_view/23336219", "UA-2021-01-27-008842-b")</f>
        <v>UA-2021-01-27-008842-b</v>
      </c>
      <c r="C32" s="2" t="s">
        <v>92</v>
      </c>
      <c r="D32" s="2" t="str">
        <f>HYPERLINK("https://my.zakupki.prom.ua/remote/dispatcher/state_contracting_view/7368704", "UA-2021-01-27-008842-b-b1")</f>
        <v>UA-2021-01-27-008842-b-b1</v>
      </c>
      <c r="E32" s="1" t="s">
        <v>63</v>
      </c>
      <c r="F32" s="1" t="s">
        <v>63</v>
      </c>
      <c r="G32" s="1" t="s">
        <v>63</v>
      </c>
      <c r="H32" s="1" t="s">
        <v>83</v>
      </c>
      <c r="I32" s="1" t="s">
        <v>128</v>
      </c>
      <c r="J32" s="1" t="s">
        <v>37</v>
      </c>
      <c r="K32" s="1" t="s">
        <v>70</v>
      </c>
      <c r="L32" s="5">
        <v>9000</v>
      </c>
      <c r="M32" s="6">
        <v>44221</v>
      </c>
      <c r="N32" s="6">
        <v>44561</v>
      </c>
      <c r="O32" s="1" t="s">
        <v>139</v>
      </c>
    </row>
    <row r="33" spans="1:15">
      <c r="A33" s="4">
        <v>29</v>
      </c>
      <c r="B33" s="2" t="str">
        <f>HYPERLINK("https://my.zakupki.prom.ua/remote/dispatcher/state_purchase_view/24437894", "UA-2021-02-26-005703-a")</f>
        <v>UA-2021-02-26-005703-a</v>
      </c>
      <c r="C33" s="2" t="s">
        <v>92</v>
      </c>
      <c r="D33" s="2" t="str">
        <f>HYPERLINK("https://my.zakupki.prom.ua/remote/dispatcher/state_contracting_view/7870488", "UA-2021-02-26-005703-a-a1")</f>
        <v>UA-2021-02-26-005703-a-a1</v>
      </c>
      <c r="E33" s="1" t="s">
        <v>140</v>
      </c>
      <c r="F33" s="1" t="s">
        <v>68</v>
      </c>
      <c r="G33" s="1" t="s">
        <v>68</v>
      </c>
      <c r="H33" s="1" t="s">
        <v>83</v>
      </c>
      <c r="I33" s="1" t="s">
        <v>85</v>
      </c>
      <c r="J33" s="1" t="s">
        <v>4</v>
      </c>
      <c r="K33" s="1" t="s">
        <v>11</v>
      </c>
      <c r="L33" s="5">
        <v>2019.42</v>
      </c>
      <c r="M33" s="6">
        <v>44250</v>
      </c>
      <c r="N33" s="6">
        <v>44561</v>
      </c>
      <c r="O33" s="1" t="s">
        <v>139</v>
      </c>
    </row>
    <row r="34" spans="1:15">
      <c r="A34" s="4">
        <v>30</v>
      </c>
      <c r="B34" s="2" t="str">
        <f>HYPERLINK("https://my.zakupki.prom.ua/remote/dispatcher/state_purchase_view/23338620", "UA-2021-01-27-009494-b")</f>
        <v>UA-2021-01-27-009494-b</v>
      </c>
      <c r="C34" s="2" t="s">
        <v>92</v>
      </c>
      <c r="D34" s="2" t="str">
        <f>HYPERLINK("https://my.zakupki.prom.ua/remote/dispatcher/state_contracting_view/7369490", "UA-2021-01-27-009494-b-b1")</f>
        <v>UA-2021-01-27-009494-b-b1</v>
      </c>
      <c r="E34" s="1" t="s">
        <v>60</v>
      </c>
      <c r="F34" s="1" t="s">
        <v>60</v>
      </c>
      <c r="G34" s="1" t="s">
        <v>60</v>
      </c>
      <c r="H34" s="1" t="s">
        <v>83</v>
      </c>
      <c r="I34" s="1" t="s">
        <v>94</v>
      </c>
      <c r="J34" s="1" t="s">
        <v>46</v>
      </c>
      <c r="K34" s="1" t="s">
        <v>145</v>
      </c>
      <c r="L34" s="5">
        <v>12839.76</v>
      </c>
      <c r="M34" s="6">
        <v>44221</v>
      </c>
      <c r="N34" s="6">
        <v>44561</v>
      </c>
      <c r="O34" s="1" t="s">
        <v>139</v>
      </c>
    </row>
    <row r="35" spans="1:15">
      <c r="A35" s="4">
        <v>31</v>
      </c>
      <c r="B35" s="2" t="str">
        <f>HYPERLINK("https://my.zakupki.prom.ua/remote/dispatcher/state_purchase_view/33078740", "UA-2021-12-14-014730-c")</f>
        <v>UA-2021-12-14-014730-c</v>
      </c>
      <c r="C35" s="2" t="s">
        <v>92</v>
      </c>
      <c r="D35" s="2" t="str">
        <f>HYPERLINK("https://my.zakupki.prom.ua/remote/dispatcher/state_contracting_view/11929497", "UA-2021-12-14-014730-c-c1")</f>
        <v>UA-2021-12-14-014730-c-c1</v>
      </c>
      <c r="E35" s="1" t="s">
        <v>104</v>
      </c>
      <c r="F35" s="1" t="s">
        <v>104</v>
      </c>
      <c r="G35" s="1" t="s">
        <v>7</v>
      </c>
      <c r="H35" s="1" t="s">
        <v>83</v>
      </c>
      <c r="I35" s="1" t="s">
        <v>86</v>
      </c>
      <c r="J35" s="1" t="s">
        <v>35</v>
      </c>
      <c r="K35" s="1" t="s">
        <v>2</v>
      </c>
      <c r="L35" s="5">
        <v>57702.59</v>
      </c>
      <c r="M35" s="6">
        <v>44544</v>
      </c>
      <c r="N35" s="6">
        <v>44561</v>
      </c>
      <c r="O35" s="1" t="s">
        <v>139</v>
      </c>
    </row>
    <row r="36" spans="1:15">
      <c r="A36" s="4">
        <v>32</v>
      </c>
      <c r="B36" s="2" t="str">
        <f>HYPERLINK("https://my.zakupki.prom.ua/remote/dispatcher/state_purchase_view/32987018", "UA-2021-12-13-008992-c")</f>
        <v>UA-2021-12-13-008992-c</v>
      </c>
      <c r="C36" s="2" t="s">
        <v>92</v>
      </c>
      <c r="D36" s="2" t="str">
        <f>HYPERLINK("https://my.zakupki.prom.ua/remote/dispatcher/state_contracting_view/11878331", "UA-2021-12-13-008992-c-c1")</f>
        <v>UA-2021-12-13-008992-c-c1</v>
      </c>
      <c r="E36" s="1" t="s">
        <v>117</v>
      </c>
      <c r="F36" s="1" t="s">
        <v>117</v>
      </c>
      <c r="G36" s="1" t="s">
        <v>43</v>
      </c>
      <c r="H36" s="1" t="s">
        <v>83</v>
      </c>
      <c r="I36" s="1" t="s">
        <v>127</v>
      </c>
      <c r="J36" s="1" t="s">
        <v>40</v>
      </c>
      <c r="K36" s="1" t="s">
        <v>9</v>
      </c>
      <c r="L36" s="5">
        <v>3555.12</v>
      </c>
      <c r="M36" s="6">
        <v>44543</v>
      </c>
      <c r="N36" s="6">
        <v>44561</v>
      </c>
      <c r="O36" s="1" t="s">
        <v>139</v>
      </c>
    </row>
    <row r="37" spans="1:15">
      <c r="A37" s="4">
        <v>33</v>
      </c>
      <c r="B37" s="2" t="str">
        <f>HYPERLINK("https://my.zakupki.prom.ua/remote/dispatcher/state_purchase_view/23654424", "UA-2021-02-04-007602-a")</f>
        <v>UA-2021-02-04-007602-a</v>
      </c>
      <c r="C37" s="2" t="s">
        <v>92</v>
      </c>
      <c r="D37" s="2" t="str">
        <f>HYPERLINK("https://my.zakupki.prom.ua/remote/dispatcher/state_contracting_view/7506171", "UA-2021-02-04-007602-a-a1")</f>
        <v>UA-2021-02-04-007602-a-a1</v>
      </c>
      <c r="E37" s="1" t="s">
        <v>114</v>
      </c>
      <c r="F37" s="1" t="s">
        <v>114</v>
      </c>
      <c r="G37" s="1" t="s">
        <v>61</v>
      </c>
      <c r="H37" s="1" t="s">
        <v>83</v>
      </c>
      <c r="I37" s="1" t="s">
        <v>129</v>
      </c>
      <c r="J37" s="1" t="s">
        <v>39</v>
      </c>
      <c r="K37" s="1" t="s">
        <v>18</v>
      </c>
      <c r="L37" s="5">
        <v>4800</v>
      </c>
      <c r="M37" s="6">
        <v>44231</v>
      </c>
      <c r="N37" s="6">
        <v>44561</v>
      </c>
      <c r="O37" s="1" t="s">
        <v>139</v>
      </c>
    </row>
    <row r="38" spans="1:15">
      <c r="A38" s="4">
        <v>34</v>
      </c>
      <c r="B38" s="2" t="str">
        <f>HYPERLINK("https://my.zakupki.prom.ua/remote/dispatcher/state_purchase_view/23188883", "UA-2021-01-22-013044-b")</f>
        <v>UA-2021-01-22-013044-b</v>
      </c>
      <c r="C38" s="2" t="s">
        <v>92</v>
      </c>
      <c r="D38" s="2" t="str">
        <f>HYPERLINK("https://my.zakupki.prom.ua/remote/dispatcher/state_contracting_view/7460803", "UA-2021-01-22-013044-b-b1")</f>
        <v>UA-2021-01-22-013044-b-b1</v>
      </c>
      <c r="E38" s="1" t="s">
        <v>102</v>
      </c>
      <c r="F38" s="1" t="s">
        <v>102</v>
      </c>
      <c r="G38" s="1" t="s">
        <v>7</v>
      </c>
      <c r="H38" s="1" t="s">
        <v>99</v>
      </c>
      <c r="I38" s="1" t="s">
        <v>86</v>
      </c>
      <c r="J38" s="1" t="s">
        <v>35</v>
      </c>
      <c r="K38" s="1" t="s">
        <v>2</v>
      </c>
      <c r="L38" s="5">
        <v>195567.43</v>
      </c>
      <c r="M38" s="6">
        <v>44229</v>
      </c>
      <c r="N38" s="6">
        <v>44561</v>
      </c>
      <c r="O38" s="1" t="s">
        <v>139</v>
      </c>
    </row>
    <row r="39" spans="1:15">
      <c r="A39" s="4">
        <v>35</v>
      </c>
      <c r="B39" s="2" t="str">
        <f>HYPERLINK("https://my.zakupki.prom.ua/remote/dispatcher/state_purchase_view/25077456", "UA-2021-03-19-005743-c")</f>
        <v>UA-2021-03-19-005743-c</v>
      </c>
      <c r="C39" s="2" t="s">
        <v>92</v>
      </c>
      <c r="D39" s="2" t="str">
        <f>HYPERLINK("https://my.zakupki.prom.ua/remote/dispatcher/state_contracting_view/8176767", "UA-2021-03-19-005743-c-c1")</f>
        <v>UA-2021-03-19-005743-c-c1</v>
      </c>
      <c r="E39" s="1" t="s">
        <v>80</v>
      </c>
      <c r="F39" s="1" t="s">
        <v>25</v>
      </c>
      <c r="G39" s="1" t="s">
        <v>25</v>
      </c>
      <c r="H39" s="1" t="s">
        <v>83</v>
      </c>
      <c r="I39" s="1" t="s">
        <v>134</v>
      </c>
      <c r="J39" s="1" t="s">
        <v>30</v>
      </c>
      <c r="K39" s="1" t="s">
        <v>3</v>
      </c>
      <c r="L39" s="5">
        <v>27000</v>
      </c>
      <c r="M39" s="6">
        <v>44274</v>
      </c>
      <c r="N39" s="6">
        <v>44561</v>
      </c>
      <c r="O39" s="1" t="s">
        <v>139</v>
      </c>
    </row>
    <row r="40" spans="1:15">
      <c r="A40" s="4">
        <v>36</v>
      </c>
      <c r="B40" s="2" t="str">
        <f>HYPERLINK("https://my.zakupki.prom.ua/remote/dispatcher/state_purchase_view/23501751", "UA-2021-02-01-011270-a")</f>
        <v>UA-2021-02-01-011270-a</v>
      </c>
      <c r="C40" s="2" t="s">
        <v>92</v>
      </c>
      <c r="D40" s="2" t="str">
        <f>HYPERLINK("https://my.zakupki.prom.ua/remote/dispatcher/state_contracting_view/7440667", "UA-2021-02-01-011270-a-a1")</f>
        <v>UA-2021-02-01-011270-a-a1</v>
      </c>
      <c r="E40" s="1" t="s">
        <v>69</v>
      </c>
      <c r="F40" s="1" t="s">
        <v>69</v>
      </c>
      <c r="G40" s="1" t="s">
        <v>69</v>
      </c>
      <c r="H40" s="1" t="s">
        <v>83</v>
      </c>
      <c r="I40" s="1" t="s">
        <v>122</v>
      </c>
      <c r="J40" s="1" t="s">
        <v>51</v>
      </c>
      <c r="K40" s="1" t="s">
        <v>90</v>
      </c>
      <c r="L40" s="5">
        <v>4687.92</v>
      </c>
      <c r="M40" s="6">
        <v>44225</v>
      </c>
      <c r="N40" s="6">
        <v>44561</v>
      </c>
      <c r="O40" s="1" t="s">
        <v>139</v>
      </c>
    </row>
    <row r="41" spans="1:15">
      <c r="A41" s="1" t="s">
        <v>84</v>
      </c>
    </row>
  </sheetData>
  <autoFilter ref="A4:O40"/>
  <hyperlinks>
    <hyperlink ref="A2" r:id="rId1" display="mailto:report.zakupki@prom.ua"/>
    <hyperlink ref="B5" r:id="rId2" display="https://my.zakupki.prom.ua/remote/dispatcher/state_purchase_view/34255574"/>
    <hyperlink ref="D5" r:id="rId3" display="https://my.zakupki.prom.ua/remote/dispatcher/state_contracting_view/12464289"/>
    <hyperlink ref="B6" r:id="rId4" display="https://my.zakupki.prom.ua/remote/dispatcher/state_purchase_view/34789656"/>
    <hyperlink ref="D6" r:id="rId5" display="https://my.zakupki.prom.ua/remote/dispatcher/state_contracting_view/12706307"/>
    <hyperlink ref="B7" r:id="rId6" display="https://my.zakupki.prom.ua/remote/dispatcher/state_purchase_view/34259305"/>
    <hyperlink ref="D7" r:id="rId7" display="https://my.zakupki.prom.ua/remote/dispatcher/state_contracting_view/12465719"/>
    <hyperlink ref="B8" r:id="rId8" display="https://my.zakupki.prom.ua/remote/dispatcher/state_purchase_view/34739883"/>
    <hyperlink ref="D8" r:id="rId9" display="https://my.zakupki.prom.ua/remote/dispatcher/state_contracting_view/12682833"/>
    <hyperlink ref="B9" r:id="rId10" display="https://my.zakupki.prom.ua/remote/dispatcher/state_purchase_view/34063308"/>
    <hyperlink ref="D9" r:id="rId11" display="https://my.zakupki.prom.ua/remote/dispatcher/state_contracting_view/12385978"/>
    <hyperlink ref="B10" r:id="rId12" display="https://my.zakupki.prom.ua/remote/dispatcher/state_purchase_view/34258625"/>
    <hyperlink ref="D10" r:id="rId13" display="https://my.zakupki.prom.ua/remote/dispatcher/state_contracting_view/12465255"/>
    <hyperlink ref="B11" r:id="rId14" display="https://my.zakupki.prom.ua/remote/dispatcher/state_purchase_view/34789377"/>
    <hyperlink ref="D11" r:id="rId15" display="https://my.zakupki.prom.ua/remote/dispatcher/state_contracting_view/12706429"/>
    <hyperlink ref="B12" r:id="rId16" display="https://my.zakupki.prom.ua/remote/dispatcher/state_purchase_view/34257117"/>
    <hyperlink ref="D12" r:id="rId17" display="https://my.zakupki.prom.ua/remote/dispatcher/state_contracting_view/12464677"/>
    <hyperlink ref="B13" r:id="rId18" display="https://my.zakupki.prom.ua/remote/dispatcher/state_purchase_view/34129414"/>
    <hyperlink ref="D13" r:id="rId19" display="https://my.zakupki.prom.ua/remote/dispatcher/state_contracting_view/12612207"/>
    <hyperlink ref="B14" r:id="rId20" display="https://my.zakupki.prom.ua/remote/dispatcher/state_purchase_view/34419410"/>
    <hyperlink ref="D14" r:id="rId21" display="https://my.zakupki.prom.ua/remote/dispatcher/state_contracting_view/12535941"/>
    <hyperlink ref="B15" r:id="rId22" display="https://my.zakupki.prom.ua/remote/dispatcher/state_purchase_view/26559832"/>
    <hyperlink ref="D15" r:id="rId23" display="https://my.zakupki.prom.ua/remote/dispatcher/state_contracting_view/8941449"/>
    <hyperlink ref="B16" r:id="rId24" display="https://my.zakupki.prom.ua/remote/dispatcher/state_purchase_view/23324631"/>
    <hyperlink ref="D16" r:id="rId25" display="https://my.zakupki.prom.ua/remote/dispatcher/state_contracting_view/7367610"/>
    <hyperlink ref="B17" r:id="rId26" display="https://my.zakupki.prom.ua/remote/dispatcher/state_purchase_view/33093789"/>
    <hyperlink ref="D17" r:id="rId27" display="https://my.zakupki.prom.ua/remote/dispatcher/state_contracting_view/11929849"/>
    <hyperlink ref="B18" r:id="rId28" display="https://my.zakupki.prom.ua/remote/dispatcher/state_purchase_view/33092316"/>
    <hyperlink ref="D18" r:id="rId29" display="https://my.zakupki.prom.ua/remote/dispatcher/state_contracting_view/11929408"/>
    <hyperlink ref="B19" r:id="rId30" display="https://my.zakupki.prom.ua/remote/dispatcher/state_purchase_view/23327168"/>
    <hyperlink ref="D19" r:id="rId31" display="https://my.zakupki.prom.ua/remote/dispatcher/state_contracting_view/7367668"/>
    <hyperlink ref="B20" r:id="rId32" display="https://my.zakupki.prom.ua/remote/dispatcher/state_purchase_view/23268286"/>
    <hyperlink ref="D20" r:id="rId33" display="https://my.zakupki.prom.ua/remote/dispatcher/state_contracting_view/7339694"/>
    <hyperlink ref="B21" r:id="rId34" display="https://my.zakupki.prom.ua/remote/dispatcher/state_purchase_view/32761043"/>
    <hyperlink ref="D21" r:id="rId35" display="https://my.zakupki.prom.ua/remote/dispatcher/state_contracting_view/11775705"/>
    <hyperlink ref="B22" r:id="rId36" display="https://my.zakupki.prom.ua/remote/dispatcher/state_purchase_view/30811948"/>
    <hyperlink ref="D22" r:id="rId37" display="https://my.zakupki.prom.ua/remote/dispatcher/state_contracting_view/10874195"/>
    <hyperlink ref="B23" r:id="rId38" display="https://my.zakupki.prom.ua/remote/dispatcher/state_purchase_view/33092785"/>
    <hyperlink ref="D23" r:id="rId39" display="https://my.zakupki.prom.ua/remote/dispatcher/state_contracting_view/11929828"/>
    <hyperlink ref="B24" r:id="rId40" display="https://my.zakupki.prom.ua/remote/dispatcher/state_purchase_view/24791202"/>
    <hyperlink ref="D24" r:id="rId41" display="https://my.zakupki.prom.ua/remote/dispatcher/state_contracting_view/8037129"/>
    <hyperlink ref="B25" r:id="rId42" display="https://my.zakupki.prom.ua/remote/dispatcher/state_purchase_view/32835818"/>
    <hyperlink ref="D25" r:id="rId43" display="https://my.zakupki.prom.ua/remote/dispatcher/state_contracting_view/11806457"/>
    <hyperlink ref="B26" r:id="rId44" display="https://my.zakupki.prom.ua/remote/dispatcher/state_purchase_view/33061256"/>
    <hyperlink ref="D26" r:id="rId45" display="https://my.zakupki.prom.ua/remote/dispatcher/state_contracting_view/11913926"/>
    <hyperlink ref="B27" r:id="rId46" display="https://my.zakupki.prom.ua/remote/dispatcher/state_purchase_view/33062254"/>
    <hyperlink ref="D27" r:id="rId47" display="https://my.zakupki.prom.ua/remote/dispatcher/state_contracting_view/11914412"/>
    <hyperlink ref="B28" r:id="rId48" display="https://my.zakupki.prom.ua/remote/dispatcher/state_purchase_view/24415338"/>
    <hyperlink ref="D28" r:id="rId49" display="https://my.zakupki.prom.ua/remote/dispatcher/state_contracting_view/7870590"/>
    <hyperlink ref="B29" r:id="rId50" display="https://my.zakupki.prom.ua/remote/dispatcher/state_purchase_view/30297717"/>
    <hyperlink ref="D29" r:id="rId51" display="https://my.zakupki.prom.ua/remote/dispatcher/state_contracting_view/10638155"/>
    <hyperlink ref="B30" r:id="rId52" display="https://my.zakupki.prom.ua/remote/dispatcher/state_purchase_view/23336661"/>
    <hyperlink ref="D30" r:id="rId53" display="https://my.zakupki.prom.ua/remote/dispatcher/state_contracting_view/7369716"/>
    <hyperlink ref="B31" r:id="rId54" display="https://my.zakupki.prom.ua/remote/dispatcher/state_purchase_view/31905981"/>
    <hyperlink ref="D31" r:id="rId55" display="https://my.zakupki.prom.ua/remote/dispatcher/state_contracting_view/11377298"/>
    <hyperlink ref="B32" r:id="rId56" display="https://my.zakupki.prom.ua/remote/dispatcher/state_purchase_view/23336219"/>
    <hyperlink ref="D32" r:id="rId57" display="https://my.zakupki.prom.ua/remote/dispatcher/state_contracting_view/7368704"/>
    <hyperlink ref="B33" r:id="rId58" display="https://my.zakupki.prom.ua/remote/dispatcher/state_purchase_view/24437894"/>
    <hyperlink ref="D33" r:id="rId59" display="https://my.zakupki.prom.ua/remote/dispatcher/state_contracting_view/7870488"/>
    <hyperlink ref="B34" r:id="rId60" display="https://my.zakupki.prom.ua/remote/dispatcher/state_purchase_view/23338620"/>
    <hyperlink ref="D34" r:id="rId61" display="https://my.zakupki.prom.ua/remote/dispatcher/state_contracting_view/7369490"/>
    <hyperlink ref="B35" r:id="rId62" display="https://my.zakupki.prom.ua/remote/dispatcher/state_purchase_view/33078740"/>
    <hyperlink ref="D35" r:id="rId63" display="https://my.zakupki.prom.ua/remote/dispatcher/state_contracting_view/11929497"/>
    <hyperlink ref="B36" r:id="rId64" display="https://my.zakupki.prom.ua/remote/dispatcher/state_purchase_view/32987018"/>
    <hyperlink ref="D36" r:id="rId65" display="https://my.zakupki.prom.ua/remote/dispatcher/state_contracting_view/11878331"/>
    <hyperlink ref="B37" r:id="rId66" display="https://my.zakupki.prom.ua/remote/dispatcher/state_purchase_view/23654424"/>
    <hyperlink ref="D37" r:id="rId67" display="https://my.zakupki.prom.ua/remote/dispatcher/state_contracting_view/7506171"/>
    <hyperlink ref="B38" r:id="rId68" display="https://my.zakupki.prom.ua/remote/dispatcher/state_purchase_view/23188883"/>
    <hyperlink ref="D38" r:id="rId69" display="https://my.zakupki.prom.ua/remote/dispatcher/state_contracting_view/7460803"/>
    <hyperlink ref="B39" r:id="rId70" display="https://my.zakupki.prom.ua/remote/dispatcher/state_purchase_view/25077456"/>
    <hyperlink ref="D39" r:id="rId71" display="https://my.zakupki.prom.ua/remote/dispatcher/state_contracting_view/8176767"/>
    <hyperlink ref="B40" r:id="rId72" display="https://my.zakupki.prom.ua/remote/dispatcher/state_purchase_view/23501751"/>
    <hyperlink ref="D40" r:id="rId73" display="https://my.zakupki.prom.ua/remote/dispatcher/state_contracting_view/7440667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2022-02-03T18:38:20Z</dcterms:created>
  <dcterms:modified xsi:type="dcterms:W3CDTF">2022-02-04T10:33:34Z</dcterms:modified>
  <cp:category/>
</cp:coreProperties>
</file>