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3035"/>
  </bookViews>
  <sheets>
    <sheet name="Sheet" sheetId="1" r:id="rId1"/>
  </sheets>
  <definedNames>
    <definedName name="_xlnm._FilterDatabase" localSheetId="0" hidden="1">Sheet!$A$3:$N$47</definedName>
  </definedNames>
  <calcPr calcId="162913"/>
</workbook>
</file>

<file path=xl/calcChain.xml><?xml version="1.0" encoding="utf-8"?>
<calcChain xmlns="http://schemas.openxmlformats.org/spreadsheetml/2006/main">
  <c r="C47" i="1" l="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C6" i="1"/>
  <c r="B6" i="1"/>
  <c r="C5" i="1"/>
  <c r="B5" i="1"/>
  <c r="C4" i="1"/>
  <c r="B4" i="1"/>
</calcChain>
</file>

<file path=xl/sharedStrings.xml><?xml version="1.0" encoding="utf-8"?>
<sst xmlns="http://schemas.openxmlformats.org/spreadsheetml/2006/main" count="368" uniqueCount="193">
  <si>
    <t xml:space="preserve"> 
Послуги з  проведення  періодичного (чергового)   технічного огляду   технологічних транспортних засобів.
</t>
  </si>
  <si>
    <t>00-18400</t>
  </si>
  <si>
    <t>0050546578</t>
  </si>
  <si>
    <t>0050567147</t>
  </si>
  <si>
    <t>0050569731</t>
  </si>
  <si>
    <t>010 ТТ</t>
  </si>
  <si>
    <t>01038699</t>
  </si>
  <si>
    <t>03341305</t>
  </si>
  <si>
    <t>03363192</t>
  </si>
  <si>
    <t>04</t>
  </si>
  <si>
    <t>04/01</t>
  </si>
  <si>
    <t>05/01</t>
  </si>
  <si>
    <t>051-С-ІА14</t>
  </si>
  <si>
    <t>06/01</t>
  </si>
  <si>
    <t>06/02</t>
  </si>
  <si>
    <t>07/01</t>
  </si>
  <si>
    <t>070324/01</t>
  </si>
  <si>
    <t>08/01</t>
  </si>
  <si>
    <t>08/02</t>
  </si>
  <si>
    <t>09310000-5 Електрична енергія</t>
  </si>
  <si>
    <t>10-М</t>
  </si>
  <si>
    <t>110000033750РЕ-2024</t>
  </si>
  <si>
    <t>130324/01</t>
  </si>
  <si>
    <t>15-Д/24</t>
  </si>
  <si>
    <t>15881 С</t>
  </si>
  <si>
    <t>15881В</t>
  </si>
  <si>
    <t>16-Д/24</t>
  </si>
  <si>
    <t>160224/01</t>
  </si>
  <si>
    <t>17-Д/24</t>
  </si>
  <si>
    <t>182/5.2.2</t>
  </si>
  <si>
    <t>19091034</t>
  </si>
  <si>
    <t>2</t>
  </si>
  <si>
    <t>21560045</t>
  </si>
  <si>
    <t>21560766</t>
  </si>
  <si>
    <t>22410000-7 Марки</t>
  </si>
  <si>
    <t>23359034</t>
  </si>
  <si>
    <t>23369086</t>
  </si>
  <si>
    <t>26372035</t>
  </si>
  <si>
    <t>2980010175</t>
  </si>
  <si>
    <t>2981800148</t>
  </si>
  <si>
    <t>300124-42</t>
  </si>
  <si>
    <t>30190000-7 Офісне устаткування та приладдя різне</t>
  </si>
  <si>
    <t>3145012645</t>
  </si>
  <si>
    <t>31687674</t>
  </si>
  <si>
    <t>32350021</t>
  </si>
  <si>
    <t>32490244</t>
  </si>
  <si>
    <t>32828388</t>
  </si>
  <si>
    <t>35323603</t>
  </si>
  <si>
    <t>35396472</t>
  </si>
  <si>
    <t>361.77-00771</t>
  </si>
  <si>
    <t>361.81-00770</t>
  </si>
  <si>
    <t>374</t>
  </si>
  <si>
    <t>38599658</t>
  </si>
  <si>
    <t>39130000-2 Офісні меблі</t>
  </si>
  <si>
    <t>4</t>
  </si>
  <si>
    <t>41090698</t>
  </si>
  <si>
    <t>41696884</t>
  </si>
  <si>
    <t>42353652</t>
  </si>
  <si>
    <t>42770570</t>
  </si>
  <si>
    <t>43536159</t>
  </si>
  <si>
    <t>44036790</t>
  </si>
  <si>
    <t>44593973</t>
  </si>
  <si>
    <t>44907200</t>
  </si>
  <si>
    <t>45310000-3 Електромонтажні роботи</t>
  </si>
  <si>
    <t>5 ДП2/24</t>
  </si>
  <si>
    <t>50110000-9 Послуги з ремонту і технічного обслуговування мототранспортних засобів і супутнього обладнання</t>
  </si>
  <si>
    <t>50330000-7 Послуги з технічного обслуговування телекомунікаційного обладнання</t>
  </si>
  <si>
    <t>50410000-2 Послуги з ремонту і технічного обслуговування вимірювальних, випробувальних і контрольних приладів</t>
  </si>
  <si>
    <t>50530000-9 Послуги з ремонту і технічного обслуговування техніки</t>
  </si>
  <si>
    <t>50544449</t>
  </si>
  <si>
    <t>56ТОз0224-242</t>
  </si>
  <si>
    <t>56ТОз0224-243</t>
  </si>
  <si>
    <t>64220000-4 Телекомунікаційні послуги, крім послуг телефонного зв’язку і передачі даних</t>
  </si>
  <si>
    <t>65110000-7 Розподіл води</t>
  </si>
  <si>
    <t>65310000-9 Розподіл електричної енергії</t>
  </si>
  <si>
    <t>6651 В</t>
  </si>
  <si>
    <t>6651 С</t>
  </si>
  <si>
    <t>6651-в/о</t>
  </si>
  <si>
    <t>70330000-3 Послуги з управління нерухомістю, надавані на платній основі чи на договірних засадах</t>
  </si>
  <si>
    <t>71000000-8 Архітектурні, будівельні, інженерні та інспекційні послуги</t>
  </si>
  <si>
    <t>71240000-2 Архітектурні, інженерні та планувальні послуги</t>
  </si>
  <si>
    <t>71310000-4 Консультаційні послуги у галузях інженерії та будівництва</t>
  </si>
  <si>
    <t>71330000-0 Інженерні послуги різні</t>
  </si>
  <si>
    <t>71630000-3 Послуги з технічного огляду та випробовувань</t>
  </si>
  <si>
    <t>72260000-5 Послуги, пов’язані з програмним забезпеченням</t>
  </si>
  <si>
    <t>72410000-7 Послуги провайдерів</t>
  </si>
  <si>
    <t>79210000-9 Бухгалтерські та аудиторські послуги</t>
  </si>
  <si>
    <t>79410000-1 Консультаційні послуги з питань підприємницької діяльності та управління</t>
  </si>
  <si>
    <t>8</t>
  </si>
  <si>
    <t>80530000-8 Послуги у сфері професійної підготовки</t>
  </si>
  <si>
    <t>85110000-3 Послуги лікувальних закладів та супутні послуги</t>
  </si>
  <si>
    <t>90430000-0 Послуги з відведення стічних вод</t>
  </si>
  <si>
    <t>90510000-5 Утилізація/видалення сміття та поводження зі сміттям</t>
  </si>
  <si>
    <t>9351</t>
  </si>
  <si>
    <t>95706900</t>
  </si>
  <si>
    <t>95709531</t>
  </si>
  <si>
    <t>95711105</t>
  </si>
  <si>
    <t>98110000-7 Послуги підприємницьких, професійних та спеціалізованих організацій</t>
  </si>
  <si>
    <t>98340000-8 Послуги з тимчасового розміщення (проживання) та офісні послуги</t>
  </si>
  <si>
    <t>ID контракту</t>
  </si>
  <si>
    <t>report-feedback@zakupivli.pro</t>
  </si>
  <si>
    <t>ЄДРПОУ переможця</t>
  </si>
  <si>
    <t>Ідентифікатор закупівлі</t>
  </si>
  <si>
    <t>АКЦІОНЕРНЕ ТОВАРИСТВО "ДТЕК ДНІПРОВСЬКІ ЕЛЕКТРОМЕРЕЖІ"</t>
  </si>
  <si>
    <t>АКЦІОНЕРНЕ ТОВАРИСТВО "УКРПОШТА"</t>
  </si>
  <si>
    <t>АКЦІОНЕРНЕ ТОВАРИСТВО "УКРТЕЛЕКОМ"</t>
  </si>
  <si>
    <t>Відкриті торги з особливостями</t>
  </si>
  <si>
    <t>ДЕРЖАВНЕ ПІДПРИЄМСТВО "ІНЖЕНЕРНИЙ ЦЕНТР"</t>
  </si>
  <si>
    <t>ДЕРЖАВНЕ ПІДПРИЄМСТВО "ЖИЛКОМ"</t>
  </si>
  <si>
    <t>ДНІПРОПЕТРОВСЬКА РЕГІОНАЛЬНА ФІЛІЯ ДЕРЖАВНОГО ПІДПРИЄМСТВА "ЦЕНТР ДЕРЖАВНОГО ЗЕМЕЛЬНОГО КАДАСТРУ"</t>
  </si>
  <si>
    <t>Дата закінчення договору:</t>
  </si>
  <si>
    <t>Дата підписання договору:</t>
  </si>
  <si>
    <t>Доступ до онлайн-сервісу kadroland.com пакет " Преміум PRO ".</t>
  </si>
  <si>
    <t xml:space="preserve">Електрична енергія </t>
  </si>
  <si>
    <t>Електронні комунікаційні послуги</t>
  </si>
  <si>
    <t>Закупівля без використання електронної системи</t>
  </si>
  <si>
    <t>Звіт створено 21 травня о 11:08 з використанням http://zakupivli.pro</t>
  </si>
  <si>
    <t>Знаки поштової оплати  ( стандартні марки).</t>
  </si>
  <si>
    <t>КОМУНАЛЬНЕ ПІДПРИЄМСТВО "ДНІПРОВОДОКАНАЛ" ДНІПРОВСЬКОЇ МІСЬКОЇ РАДИ</t>
  </si>
  <si>
    <t>КОМУНАЛЬНЕ ПІДПРИЄМСТВО "НАВЧАЛЬНО-КУРСОВИЙ КОМБІНАТ" ДНІПРОПЕТРОВСЬКОЇ ОБЛАСНОЇ РАДИ"</t>
  </si>
  <si>
    <t>Код CPV</t>
  </si>
  <si>
    <t>Комплекс послуг з ремонту і технічного (сервісного) обслуговування екскаваторів виробництва фірми JCB та/або їх складових частин.</t>
  </si>
  <si>
    <t xml:space="preserve">Комплекс послуг з ремонту і технічного (сервісного) обслуговування екскаваторів виробництва фірми JCB та/або їх складових частин.
</t>
  </si>
  <si>
    <t xml:space="preserve">Крісло офісне МАРС чорний </t>
  </si>
  <si>
    <t>ЛИНДЯ ПАВЛО СЕРГІЙОВИЧ</t>
  </si>
  <si>
    <t>МД ГРУП КОМПАНІ</t>
  </si>
  <si>
    <t>Монтаж трифазного електролічильника, улаштування розрахункового вузла обліку електроенергії до 16 кВт, параметризація багатофункціонального електронного лічильника, пломбування вузла обліку або його частини трифазного (0.38 кВт) електролічильника</t>
  </si>
  <si>
    <t>Монтаж трифазного електролічильника, улаштування розрахункового вузла обліку електроенергії до 16 кВт, параметризація багатофункціонального електронного лічильника, пломбування вузла обліку або його частини трифазного (0.38 кВт) електролічильника.</t>
  </si>
  <si>
    <t>Монтаж трифазного електролічильника, улаштування розрахункового вузла обліку електроенергії понад  16 кВт до 65 кВт. напругою до 1000В,  параметризація багатофункціонального електронного лічильника, пломбування вузла обліку або його частини трифазного (0.38 кВт) електролічильника</t>
  </si>
  <si>
    <t>Надання послуг : " Проведення робіт з виготовлення  " Інформації щодо су`бєкта та об`єкта земельних відносин на 2024 рік" за адресою просп. Праці,3, вул.Андрія Фабра,21, вул. Івана Акінфієва, 14, вул. Шинна,28, вул. Яружна,13, вул. Набережна Перемоги, 158.</t>
  </si>
  <si>
    <t>Надання послуг : " Проведення робіт з підготовки Матеріалів до інформації щодо су`бєкта та об`єкта земельних відносин на 2024 рік" за адресою просп. Праці,3, вул.Андрія Фабра,21, вул. Івана Акінфієва, 14, вул. Шинна,28, вул. Яружна,13, вул. Набережна Перемоги, 158.</t>
  </si>
  <si>
    <t>Надання послуг з організації робочого середовища (прибирання приміщень будівель та територій, догляд будівель та  територій КП «УРЕА»)</t>
  </si>
  <si>
    <t>Надання послуг з розрахунку вартості машино-години експлуатації будівельних машин ( екскаватор-навантажувач).</t>
  </si>
  <si>
    <t>Надання послуг з розрахунку вартості машино-години експлуатації будівельних машин.</t>
  </si>
  <si>
    <t>Номер договору</t>
  </si>
  <si>
    <t>Офісне устаткування та приладдя різне.</t>
  </si>
  <si>
    <t>ПРИВАТНЕ ПІДПРИЄМСТВО "АБ - ЦЕНТР"</t>
  </si>
  <si>
    <t>ПРИДНІПРОВСЬКИЙ ЕТЦ</t>
  </si>
  <si>
    <t>Переможець (назва)</t>
  </si>
  <si>
    <t>Послуга з проведення медичних оглядів працівників певних категорій.</t>
  </si>
  <si>
    <t>Послуга з технічного обслуговування газопроводів та споруд на них за адресою: Дмитра Яворницького,2.</t>
  </si>
  <si>
    <t>Послуга з технічного обслуговування газопроводів та споруд на них за адресою: пл.Жовтнева в.ог.</t>
  </si>
  <si>
    <t>Послуги відповідної якості з управління та утримання будинку і прибудинкової території, в тому числі ремонт спільного майна будинку по вул. Андрія Фабра. буд.21.</t>
  </si>
  <si>
    <t>Послуги з  проведення  періодичного (чергового)   технічного огляду   технологічних транспортних засобів.</t>
  </si>
  <si>
    <t>Послуги з видачі рекомендацій з питань обгрунтування потреби у воді підприємствам водокористувачам з використанням води в різних технологічних процесах.</t>
  </si>
  <si>
    <t>Послуги з визначення обсягів робіт/послуг, визначення вартості робіт/послуг у тому числі супроводу кошторисів та кошторисних розрахунків.</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</si>
  <si>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t>
  </si>
  <si>
    <t>Послуги з постачання програмного забезпечення ( доступ до Порталу РАДНИК у сфері публічних закупівель).</t>
  </si>
  <si>
    <t>Послуги з приєднання електроустановок об`єкта Замовника ( будівництво, реконструкція, технічне переоснащення та введення в експлуатацію електричних мереж зовнішнього електрозабезпечення об`єкта Замовника від точки забезпечення потужності до точки приєднання) відповідно до схеми зовнішнього електрозабезпечення і проектної документації та здійснення підключення електроустановок об`єкта Замовника до електричних мереж системи розподілу по вул. Грінченка, буд.301 м.Дніпро, а саме: надання послуги зі стандартного приєднання до електричних мереж від 16 кВт</t>
  </si>
  <si>
    <t>Послуги з приєднання електроустановок об`єкта Замовника ( будівництво, реконструкція, технічне переоснащення та введення в експлуатацію електричних мереж зовнішнього електрозабезпечення об`єкта Замовника від точки забезпечення потужності до точки приєднання) відповідно до схеми зовнішнього електрозабезпечення і проектної документації та здійснення підключення електроустановок об`єкта Замовника до електричних мереж системи розподілу по вул. Грінченка, буд.301 м.Дніпро, а саме: надання послуги зі стандартного приєднання до електричних мереж від 16 кВт.</t>
  </si>
  <si>
    <t xml:space="preserve">Послуги з приєднання електроустановок об`єкта Замовника ( будівництво, реконструкція, технічне переоснащення та введення в експлуатацію електричних мереж зовнішнього електрозабезпечення об`єкта Замовника від точки забезпечення потужності до точки приєднання) відповідно до схеми зовнішнього електрозабезпечення і проектної документації та здійснення підключення електроустановок об`єкта Замовника до електричних мереж системи розподілу по вул.Портова м.Дніпро, а саме: надання послуги зі стандартного приєднання до електричних мереж від 16 кВт. </t>
  </si>
  <si>
    <t>Послуги з приєднання електроустановок об`єкта Замовника ( будівництво, реконструкція, технічне переоснащення та введення в експлуатацію електричних мереж зовнішнього електрозабезпечення об`єкта Замовника від точки забезпечення потужності до точки приєднання) відповідно до схеми зовнішнього електрозабезпечення і проектної документації та здійснення підключення електроустановок об`єкта Замовника до електричних мереж системи розподілу по вул.Ротна, 5  м.Дніпро, а саме: надання послуги зі стандартного приєднання до електричних мереж від 16 кВт.</t>
  </si>
  <si>
    <t>Послуги з проведення моніторингу та ведення зведеної фінансової та статистичної звітності стосовно діяльності Замовника в сфері житлово-комунального господарства.</t>
  </si>
  <si>
    <t xml:space="preserve">Послуги з проведення моніторингу та ведення зведеної фінансової та статистичної звітності стосовно діяльності Замовника в сфері житлово-комунального господарства. </t>
  </si>
  <si>
    <t>Послуги з професійної оціночної діяльності, а саме:незалежної  оцінки ринкової (оціночної) вартості, рецензування та затвердження звіту про оцінку майна - частина " Автодорожнього шляхопроводу по вул. Євпаторійській в м.Дніпро".</t>
  </si>
  <si>
    <t>Послуги з професійної оціночної діяльності, а саме:незалежної оцінки ринкової (оціночної) вартості, рецензування та затвердження звіту про оцінку майна - частину споруди " Пішохідний міст через протоку  в парку ім. Т.Г.Шевченко в м.Дніпро".</t>
  </si>
  <si>
    <t>Послуги з професійної оціночної діяльності, а саме:незалежної оцінки ринкової (оціночної) вартості, рецензування та затвердження звіту про оцінку майна- частини кабельного коробу під тротуарною частиною по правій низовій стороні споруди " Автодорожній міст через р. Самара в м.Дніпро".</t>
  </si>
  <si>
    <t>Послуги з управління побутовими відходами</t>
  </si>
  <si>
    <t>Послуги з централізованого водовідведення</t>
  </si>
  <si>
    <t>Послуги з централізованого водовідведення.</t>
  </si>
  <si>
    <t>Послуги з централізованого водопостачання</t>
  </si>
  <si>
    <t xml:space="preserve">Послуги з централізованого водопостачання </t>
  </si>
  <si>
    <t>Послуги по опломбуваннню/розпломбуванню приладу обліку за адресою вул.Н.Перемоги, 158.</t>
  </si>
  <si>
    <t>Послуги пов`язані з програмним забезпеченням.</t>
  </si>
  <si>
    <t>Послуги із забезпечення перетікань реактивної електричної енергії до електроустановок Споживачів/Замовників.</t>
  </si>
  <si>
    <t>Предмет закупівлі</t>
  </si>
  <si>
    <t>Проведення спеціальних навчань і перевірка знань з охорони праці.</t>
  </si>
  <si>
    <t>РЕГІОНАЛЬНИЙ ОФІС ВОДНИХ РЕСУРСІВ У ДНІПРОПЕТРОВСЬКІЙ ОБЛАСТІ</t>
  </si>
  <si>
    <t>Розпломбування та пломбування вузла  обліку або його частини  (6.10.20 КВ) розрахункової точки обліку електроенергії за ініциативою Замовника- 2 шт.</t>
  </si>
  <si>
    <t>Розроблення проєктної документації по об`єкту  " Реконструкція мереж зливової каналізації в районі вулиць Козака Мамая, Казакевича, Квартальної та Бориса Мозолевського у м. Дніпрі".</t>
  </si>
  <si>
    <t>Розроблення проєктної документації по об`єкту " Реконструкція мереж зливової каналізації в районі вулиць Старочумацької, Холодильної та Менделєєва у м. Дніпрі".</t>
  </si>
  <si>
    <t>САМОЙЛЕНКО ВІКТОРІЯ ВЕНАДІЇВНА</t>
  </si>
  <si>
    <t>Статус договору</t>
  </si>
  <si>
    <t>Сума договору</t>
  </si>
  <si>
    <t>ТОВ "Констракшн Машинері"</t>
  </si>
  <si>
    <t>ТОВАРИСТВО З ОБМЕЖЕНОЮ ВІДПОВІДАЛЬНІСТЮ "АВАРІЙНА СЕРВІСНА СЛУЖБА 2"</t>
  </si>
  <si>
    <t>ТОВАРИСТВО З ОБМЕЖЕНОЮ ВІДПОВІДАЛЬНІСТЮ "ГАЗОРОЗПОДІЛЬНІ МЕРЕЖІ УКРАЇНИ"</t>
  </si>
  <si>
    <t>ТОВАРИСТВО З ОБМЕЖЕНОЮ ВІДПОВІДАЛЬНІСТЮ "ЕКОЛОГІЯ-Д"</t>
  </si>
  <si>
    <t>ТОВАРИСТВО З ОБМЕЖЕНОЮ ВІДПОВІДАЛЬНІСТЮ "ЕКСПЕРТ+"</t>
  </si>
  <si>
    <t>ТОВАРИСТВО З ОБМЕЖЕНОЮ ВІДПОВІДАЛЬНІСТЮ "ЕКСПОРТ ЕНЕРДЖІ ЮКРЕЙН"</t>
  </si>
  <si>
    <t>ТОВАРИСТВО З ОБМЕЖЕНОЮ ВІДПОВІДАЛЬНІСТЮ "ЕПІЦЕНТР К"</t>
  </si>
  <si>
    <t>ТОВАРИСТВО З ОБМЕЖЕНОЮ ВІДПОВІДАЛЬНІСТЮ "КАДРОЛЕНД"</t>
  </si>
  <si>
    <t>ТОВАРИСТВО З ОБМЕЖЕНОЮ ВІДПОВІДАЛЬНІСТЮ "КРЕАТИВ КОМПАНІ УКРАЇНА"</t>
  </si>
  <si>
    <t>ТОВАРИСТВО З ОБМЕЖЕНОЮ ВІДПОВІДАЛЬНІСТЮ "МЕДИЧНИЙ ЦЕНТР "МЕДІНВЕСТ"</t>
  </si>
  <si>
    <t>ТОВАРИСТВО З ОБМЕЖЕНОЮ ВІДПОВІДАЛЬНІСТЮ "ТЕЛЕМІСТ 2012"</t>
  </si>
  <si>
    <t>ТОВАРИСТВО З ОБМЕЖЕНОЮ ВІДПОВІДАЛЬНІСТЮ "УКР КОНСАЛТІНГ ГРУП"</t>
  </si>
  <si>
    <t>Технічне обслуговування і ремонт офісної техніки.</t>
  </si>
  <si>
    <t>Тип процедури</t>
  </si>
  <si>
    <t>Узагальнена назва закупівлі</t>
  </si>
  <si>
    <t>ФЕДОТОВА ІРИНА МИКОЛАЇВНА</t>
  </si>
  <si>
    <t>Ш6АндрФаб-21-М</t>
  </si>
  <si>
    <t>активний</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</si>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</sst>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theme="1"/>
      <name val="Calibri"/>
      <family val="2"/>
      <scheme val="minor"/>
    </font>
    <font>
      <sz val="10"/>
      <color rgb="FF000000"/>
      <name val="Calibri"/>
      <family val="2"/>
    </font>
    <font>
      <sz val="10"/>
      <color rgb="FF0000FF"/>
      <name val="Calibri"/>
      <family val="2"/>
    </font>
    <font>
      <b/>
      <sz val="10"/>
      <color rgb="FFFFFFFF"/>
      <name val="Calibri"/>
      <family val="2"/>
    </font>
  </fonts>
  <fills count="3">
    <fill>
      <patternFill patternType="none"/>
    </fill>
    <fill>
      <patternFill patternType="gray125"/>
    </fill>
    <fill>
      <patternFill patternType="solid">
        <fgColor rgb="FF008000"/>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1">
    <xf numFmtId="0" fontId="0" fillId="0" borderId="0"/>
  </cellStyleXfs>
  <cellXfs count="7">
    <xf numFmtId="0" fontId="0" fillId="0" borderId="0" xfId="0"/>
    <xf numFmtId="0" fontId="1" fillId="0" borderId="0" xfId="0" applyFont="1"/>
    <xf numFmtId="0" fontId="2" fillId="0" borderId="0" xfId="0" applyFont="1"/>
    <xf numFmtId="0" fontId="3" fillId="2" borderId="1" xfId="0" applyFont="1" applyFill="1" applyBorder="1" applyAlignment="1">
      <alignment horizontal="center" wrapText="1"/>
    </xf>
    <xf numFmtId="1" fontId="1" fillId="0" borderId="0" xfId="0" applyNumberFormat="1" applyFont="1"/>
    <xf numFmtId="4" fontId="1" fillId="0" borderId="0" xfId="0" applyNumberFormat="1" applyFont="1"/>
    <xf numFmtId="164" fontId="1" fillId="0" borderId="0" xfId="0" applyNumberFormat="1" applyFo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my.zakupivli.pro/remote/dispatcher/state_contracting_view/19082678" TargetMode="External"/><Relationship Id="rId18" Type="http://schemas.openxmlformats.org/officeDocument/2006/relationships/hyperlink" Target="https://my.zakupivli.pro/remote/dispatcher/state_purchase_view/48469911" TargetMode="External"/><Relationship Id="rId26" Type="http://schemas.openxmlformats.org/officeDocument/2006/relationships/hyperlink" Target="https://my.zakupivli.pro/remote/dispatcher/state_purchase_view/49785039" TargetMode="External"/><Relationship Id="rId39" Type="http://schemas.openxmlformats.org/officeDocument/2006/relationships/hyperlink" Target="https://my.zakupivli.pro/remote/dispatcher/state_contracting_view/18980201" TargetMode="External"/><Relationship Id="rId21" Type="http://schemas.openxmlformats.org/officeDocument/2006/relationships/hyperlink" Target="https://my.zakupivli.pro/remote/dispatcher/state_contracting_view/18884364" TargetMode="External"/><Relationship Id="rId34" Type="http://schemas.openxmlformats.org/officeDocument/2006/relationships/hyperlink" Target="https://my.zakupivli.pro/remote/dispatcher/state_purchase_view/49890450" TargetMode="External"/><Relationship Id="rId42" Type="http://schemas.openxmlformats.org/officeDocument/2006/relationships/hyperlink" Target="https://my.zakupivli.pro/remote/dispatcher/state_purchase_view/48896365" TargetMode="External"/><Relationship Id="rId47" Type="http://schemas.openxmlformats.org/officeDocument/2006/relationships/hyperlink" Target="https://my.zakupivli.pro/remote/dispatcher/state_contracting_view/18987009" TargetMode="External"/><Relationship Id="rId50" Type="http://schemas.openxmlformats.org/officeDocument/2006/relationships/hyperlink" Target="https://my.zakupivli.pro/remote/dispatcher/state_purchase_view/49643444" TargetMode="External"/><Relationship Id="rId55" Type="http://schemas.openxmlformats.org/officeDocument/2006/relationships/hyperlink" Target="https://my.zakupivli.pro/remote/dispatcher/state_contracting_view/19635028" TargetMode="External"/><Relationship Id="rId63" Type="http://schemas.openxmlformats.org/officeDocument/2006/relationships/hyperlink" Target="https://my.zakupivli.pro/remote/dispatcher/state_contracting_view/19122554" TargetMode="External"/><Relationship Id="rId68" Type="http://schemas.openxmlformats.org/officeDocument/2006/relationships/hyperlink" Target="https://my.zakupivli.pro/remote/dispatcher/state_purchase_view/49871701" TargetMode="External"/><Relationship Id="rId76" Type="http://schemas.openxmlformats.org/officeDocument/2006/relationships/hyperlink" Target="https://my.zakupivli.pro/remote/dispatcher/state_purchase_view/48241058" TargetMode="External"/><Relationship Id="rId84" Type="http://schemas.openxmlformats.org/officeDocument/2006/relationships/hyperlink" Target="https://my.zakupivli.pro/remote/dispatcher/state_purchase_view/49294789" TargetMode="External"/><Relationship Id="rId89" Type="http://schemas.openxmlformats.org/officeDocument/2006/relationships/hyperlink" Target="https://my.zakupivli.pro/remote/dispatcher/state_contracting_view/19136644" TargetMode="External"/><Relationship Id="rId7" Type="http://schemas.openxmlformats.org/officeDocument/2006/relationships/hyperlink" Target="https://my.zakupivli.pro/remote/dispatcher/state_contracting_view/19418445" TargetMode="External"/><Relationship Id="rId71" Type="http://schemas.openxmlformats.org/officeDocument/2006/relationships/hyperlink" Target="https://my.zakupivli.pro/remote/dispatcher/state_contracting_view/19138088" TargetMode="External"/><Relationship Id="rId2" Type="http://schemas.openxmlformats.org/officeDocument/2006/relationships/hyperlink" Target="https://my.zakupivli.pro/remote/dispatcher/state_purchase_view/49239211" TargetMode="External"/><Relationship Id="rId16" Type="http://schemas.openxmlformats.org/officeDocument/2006/relationships/hyperlink" Target="https://my.zakupivli.pro/remote/dispatcher/state_purchase_view/47906402" TargetMode="External"/><Relationship Id="rId29" Type="http://schemas.openxmlformats.org/officeDocument/2006/relationships/hyperlink" Target="https://my.zakupivli.pro/remote/dispatcher/state_contracting_view/18879963" TargetMode="External"/><Relationship Id="rId11" Type="http://schemas.openxmlformats.org/officeDocument/2006/relationships/hyperlink" Target="https://my.zakupivli.pro/remote/dispatcher/state_contracting_view/19135785" TargetMode="External"/><Relationship Id="rId24" Type="http://schemas.openxmlformats.org/officeDocument/2006/relationships/hyperlink" Target="https://my.zakupivli.pro/remote/dispatcher/state_purchase_view/48828823" TargetMode="External"/><Relationship Id="rId32" Type="http://schemas.openxmlformats.org/officeDocument/2006/relationships/hyperlink" Target="https://my.zakupivli.pro/remote/dispatcher/state_purchase_view/49874848" TargetMode="External"/><Relationship Id="rId37" Type="http://schemas.openxmlformats.org/officeDocument/2006/relationships/hyperlink" Target="https://my.zakupivli.pro/remote/dispatcher/state_contracting_view/19508709" TargetMode="External"/><Relationship Id="rId40" Type="http://schemas.openxmlformats.org/officeDocument/2006/relationships/hyperlink" Target="https://my.zakupivli.pro/remote/dispatcher/state_purchase_view/48895323" TargetMode="External"/><Relationship Id="rId45" Type="http://schemas.openxmlformats.org/officeDocument/2006/relationships/hyperlink" Target="https://my.zakupivli.pro/remote/dispatcher/state_contracting_view/18877467" TargetMode="External"/><Relationship Id="rId53" Type="http://schemas.openxmlformats.org/officeDocument/2006/relationships/hyperlink" Target="https://my.zakupivli.pro/remote/dispatcher/state_contracting_view/19599315" TargetMode="External"/><Relationship Id="rId58" Type="http://schemas.openxmlformats.org/officeDocument/2006/relationships/hyperlink" Target="https://my.zakupivli.pro/remote/dispatcher/state_purchase_view/49058031" TargetMode="External"/><Relationship Id="rId66" Type="http://schemas.openxmlformats.org/officeDocument/2006/relationships/hyperlink" Target="https://my.zakupivli.pro/remote/dispatcher/state_purchase_view/49422270" TargetMode="External"/><Relationship Id="rId74" Type="http://schemas.openxmlformats.org/officeDocument/2006/relationships/hyperlink" Target="https://my.zakupivli.pro/remote/dispatcher/state_purchase_view/48551286" TargetMode="External"/><Relationship Id="rId79" Type="http://schemas.openxmlformats.org/officeDocument/2006/relationships/hyperlink" Target="https://my.zakupivli.pro/remote/dispatcher/state_contracting_view/19515951" TargetMode="External"/><Relationship Id="rId87" Type="http://schemas.openxmlformats.org/officeDocument/2006/relationships/hyperlink" Target="https://my.zakupivli.pro/remote/dispatcher/state_contracting_view/19305145" TargetMode="External"/><Relationship Id="rId5" Type="http://schemas.openxmlformats.org/officeDocument/2006/relationships/hyperlink" Target="https://my.zakupivli.pro/remote/dispatcher/state_contracting_view/18824924" TargetMode="External"/><Relationship Id="rId61" Type="http://schemas.openxmlformats.org/officeDocument/2006/relationships/hyperlink" Target="https://my.zakupivli.pro/remote/dispatcher/state_contracting_view/19099459" TargetMode="External"/><Relationship Id="rId82" Type="http://schemas.openxmlformats.org/officeDocument/2006/relationships/hyperlink" Target="https://my.zakupivli.pro/remote/dispatcher/state_purchase_view/49422795" TargetMode="External"/><Relationship Id="rId19" Type="http://schemas.openxmlformats.org/officeDocument/2006/relationships/hyperlink" Target="https://my.zakupivli.pro/remote/dispatcher/state_contracting_view/18951892" TargetMode="External"/><Relationship Id="rId4" Type="http://schemas.openxmlformats.org/officeDocument/2006/relationships/hyperlink" Target="https://my.zakupivli.pro/remote/dispatcher/state_purchase_view/47537802" TargetMode="External"/><Relationship Id="rId9" Type="http://schemas.openxmlformats.org/officeDocument/2006/relationships/hyperlink" Target="https://my.zakupivli.pro/remote/dispatcher/state_contracting_view/19132951" TargetMode="External"/><Relationship Id="rId14" Type="http://schemas.openxmlformats.org/officeDocument/2006/relationships/hyperlink" Target="https://my.zakupivli.pro/remote/dispatcher/state_purchase_view/49979847" TargetMode="External"/><Relationship Id="rId22" Type="http://schemas.openxmlformats.org/officeDocument/2006/relationships/hyperlink" Target="https://my.zakupivli.pro/remote/dispatcher/state_purchase_view/49058924" TargetMode="External"/><Relationship Id="rId27" Type="http://schemas.openxmlformats.org/officeDocument/2006/relationships/hyperlink" Target="https://my.zakupivli.pro/remote/dispatcher/state_contracting_view/19515347" TargetMode="External"/><Relationship Id="rId30" Type="http://schemas.openxmlformats.org/officeDocument/2006/relationships/hyperlink" Target="https://my.zakupivli.pro/remote/dispatcher/state_purchase_view/49874078" TargetMode="External"/><Relationship Id="rId35" Type="http://schemas.openxmlformats.org/officeDocument/2006/relationships/hyperlink" Target="https://my.zakupivli.pro/remote/dispatcher/state_contracting_view/19560660" TargetMode="External"/><Relationship Id="rId43" Type="http://schemas.openxmlformats.org/officeDocument/2006/relationships/hyperlink" Target="https://my.zakupivli.pro/remote/dispatcher/state_contracting_view/19134425" TargetMode="External"/><Relationship Id="rId48" Type="http://schemas.openxmlformats.org/officeDocument/2006/relationships/hyperlink" Target="https://my.zakupivli.pro/remote/dispatcher/state_purchase_view/49785674" TargetMode="External"/><Relationship Id="rId56" Type="http://schemas.openxmlformats.org/officeDocument/2006/relationships/hyperlink" Target="https://my.zakupivli.pro/remote/dispatcher/state_purchase_view/48428498" TargetMode="External"/><Relationship Id="rId64" Type="http://schemas.openxmlformats.org/officeDocument/2006/relationships/hyperlink" Target="https://my.zakupivli.pro/remote/dispatcher/state_purchase_view/48897739" TargetMode="External"/><Relationship Id="rId69" Type="http://schemas.openxmlformats.org/officeDocument/2006/relationships/hyperlink" Target="https://my.zakupivli.pro/remote/dispatcher/state_contracting_view/19553092" TargetMode="External"/><Relationship Id="rId77" Type="http://schemas.openxmlformats.org/officeDocument/2006/relationships/hyperlink" Target="https://my.zakupivli.pro/remote/dispatcher/state_contracting_view/18859860" TargetMode="External"/><Relationship Id="rId8" Type="http://schemas.openxmlformats.org/officeDocument/2006/relationships/hyperlink" Target="https://my.zakupivli.pro/remote/dispatcher/state_purchase_view/48893555" TargetMode="External"/><Relationship Id="rId51" Type="http://schemas.openxmlformats.org/officeDocument/2006/relationships/hyperlink" Target="https://my.zakupivli.pro/remote/dispatcher/state_contracting_view/19454903" TargetMode="External"/><Relationship Id="rId72" Type="http://schemas.openxmlformats.org/officeDocument/2006/relationships/hyperlink" Target="https://my.zakupivli.pro/remote/dispatcher/state_purchase_view/48822548" TargetMode="External"/><Relationship Id="rId80" Type="http://schemas.openxmlformats.org/officeDocument/2006/relationships/hyperlink" Target="https://my.zakupivli.pro/remote/dispatcher/state_purchase_view/48411460" TargetMode="External"/><Relationship Id="rId85" Type="http://schemas.openxmlformats.org/officeDocument/2006/relationships/hyperlink" Target="https://my.zakupivli.pro/remote/dispatcher/state_contracting_view/19305336" TargetMode="External"/><Relationship Id="rId3" Type="http://schemas.openxmlformats.org/officeDocument/2006/relationships/hyperlink" Target="https://my.zakupivli.pro/remote/dispatcher/state_contracting_view/19281010" TargetMode="External"/><Relationship Id="rId12" Type="http://schemas.openxmlformats.org/officeDocument/2006/relationships/hyperlink" Target="https://my.zakupivli.pro/remote/dispatcher/state_purchase_view/48776704" TargetMode="External"/><Relationship Id="rId17" Type="http://schemas.openxmlformats.org/officeDocument/2006/relationships/hyperlink" Target="https://my.zakupivli.pro/remote/dispatcher/state_contracting_view/18859399" TargetMode="External"/><Relationship Id="rId25" Type="http://schemas.openxmlformats.org/officeDocument/2006/relationships/hyperlink" Target="https://my.zakupivli.pro/remote/dispatcher/state_contracting_view/19105525" TargetMode="External"/><Relationship Id="rId33" Type="http://schemas.openxmlformats.org/officeDocument/2006/relationships/hyperlink" Target="https://my.zakupivli.pro/remote/dispatcher/state_contracting_view/19554345" TargetMode="External"/><Relationship Id="rId38" Type="http://schemas.openxmlformats.org/officeDocument/2006/relationships/hyperlink" Target="https://my.zakupivli.pro/remote/dispatcher/state_purchase_view/48536537" TargetMode="External"/><Relationship Id="rId46" Type="http://schemas.openxmlformats.org/officeDocument/2006/relationships/hyperlink" Target="https://my.zakupivli.pro/remote/dispatcher/state_purchase_view/48552315" TargetMode="External"/><Relationship Id="rId59" Type="http://schemas.openxmlformats.org/officeDocument/2006/relationships/hyperlink" Target="https://my.zakupivli.pro/remote/dispatcher/state_contracting_view/19203477" TargetMode="External"/><Relationship Id="rId67" Type="http://schemas.openxmlformats.org/officeDocument/2006/relationships/hyperlink" Target="https://my.zakupivli.pro/remote/dispatcher/state_contracting_view/19359895" TargetMode="External"/><Relationship Id="rId20" Type="http://schemas.openxmlformats.org/officeDocument/2006/relationships/hyperlink" Target="https://my.zakupivli.pro/remote/dispatcher/state_purchase_view/47527497" TargetMode="External"/><Relationship Id="rId41" Type="http://schemas.openxmlformats.org/officeDocument/2006/relationships/hyperlink" Target="https://my.zakupivli.pro/remote/dispatcher/state_contracting_view/19133942" TargetMode="External"/><Relationship Id="rId54" Type="http://schemas.openxmlformats.org/officeDocument/2006/relationships/hyperlink" Target="https://my.zakupivli.pro/remote/dispatcher/state_purchase_view/50060776" TargetMode="External"/><Relationship Id="rId62" Type="http://schemas.openxmlformats.org/officeDocument/2006/relationships/hyperlink" Target="https://my.zakupivli.pro/remote/dispatcher/state_purchase_view/48868607" TargetMode="External"/><Relationship Id="rId70" Type="http://schemas.openxmlformats.org/officeDocument/2006/relationships/hyperlink" Target="https://my.zakupivli.pro/remote/dispatcher/state_purchase_view/48905117" TargetMode="External"/><Relationship Id="rId75" Type="http://schemas.openxmlformats.org/officeDocument/2006/relationships/hyperlink" Target="https://my.zakupivli.pro/remote/dispatcher/state_contracting_view/18986304" TargetMode="External"/><Relationship Id="rId83" Type="http://schemas.openxmlformats.org/officeDocument/2006/relationships/hyperlink" Target="https://my.zakupivli.pro/remote/dispatcher/state_contracting_view/19359823" TargetMode="External"/><Relationship Id="rId88" Type="http://schemas.openxmlformats.org/officeDocument/2006/relationships/hyperlink" Target="https://my.zakupivli.pro/remote/dispatcher/state_purchase_view/48902083" TargetMode="External"/><Relationship Id="rId1" Type="http://schemas.openxmlformats.org/officeDocument/2006/relationships/hyperlink" Target="mailto:report-feedback@zakupivli.pro" TargetMode="External"/><Relationship Id="rId6" Type="http://schemas.openxmlformats.org/officeDocument/2006/relationships/hyperlink" Target="https://my.zakupivli.pro/remote/dispatcher/state_purchase_view/49558972" TargetMode="External"/><Relationship Id="rId15" Type="http://schemas.openxmlformats.org/officeDocument/2006/relationships/hyperlink" Target="https://my.zakupivli.pro/remote/dispatcher/state_contracting_view/19599127" TargetMode="External"/><Relationship Id="rId23" Type="http://schemas.openxmlformats.org/officeDocument/2006/relationships/hyperlink" Target="https://my.zakupivli.pro/remote/dispatcher/state_contracting_view/19203677" TargetMode="External"/><Relationship Id="rId28" Type="http://schemas.openxmlformats.org/officeDocument/2006/relationships/hyperlink" Target="https://my.zakupivli.pro/remote/dispatcher/state_purchase_view/48292142" TargetMode="External"/><Relationship Id="rId36" Type="http://schemas.openxmlformats.org/officeDocument/2006/relationships/hyperlink" Target="https://my.zakupivli.pro/remote/dispatcher/state_purchase_view/49750793" TargetMode="External"/><Relationship Id="rId49" Type="http://schemas.openxmlformats.org/officeDocument/2006/relationships/hyperlink" Target="https://my.zakupivli.pro/remote/dispatcher/state_contracting_view/19515813" TargetMode="External"/><Relationship Id="rId57" Type="http://schemas.openxmlformats.org/officeDocument/2006/relationships/hyperlink" Target="https://my.zakupivli.pro/remote/dispatcher/state_contracting_view/18934303" TargetMode="External"/><Relationship Id="rId10" Type="http://schemas.openxmlformats.org/officeDocument/2006/relationships/hyperlink" Target="https://my.zakupivli.pro/remote/dispatcher/state_purchase_view/48899439" TargetMode="External"/><Relationship Id="rId31" Type="http://schemas.openxmlformats.org/officeDocument/2006/relationships/hyperlink" Target="https://my.zakupivli.pro/remote/dispatcher/state_contracting_view/19554350" TargetMode="External"/><Relationship Id="rId44" Type="http://schemas.openxmlformats.org/officeDocument/2006/relationships/hyperlink" Target="https://my.zakupivli.pro/remote/dispatcher/state_purchase_view/48285261" TargetMode="External"/><Relationship Id="rId52" Type="http://schemas.openxmlformats.org/officeDocument/2006/relationships/hyperlink" Target="https://my.zakupivli.pro/remote/dispatcher/state_purchase_view/49979318" TargetMode="External"/><Relationship Id="rId60" Type="http://schemas.openxmlformats.org/officeDocument/2006/relationships/hyperlink" Target="https://my.zakupivli.pro/remote/dispatcher/state_purchase_view/48814778" TargetMode="External"/><Relationship Id="rId65" Type="http://schemas.openxmlformats.org/officeDocument/2006/relationships/hyperlink" Target="https://my.zakupivli.pro/remote/dispatcher/state_contracting_view/19134997" TargetMode="External"/><Relationship Id="rId73" Type="http://schemas.openxmlformats.org/officeDocument/2006/relationships/hyperlink" Target="https://my.zakupivli.pro/remote/dispatcher/state_contracting_view/19102819" TargetMode="External"/><Relationship Id="rId78" Type="http://schemas.openxmlformats.org/officeDocument/2006/relationships/hyperlink" Target="https://my.zakupivli.pro/remote/dispatcher/state_purchase_view/49786186" TargetMode="External"/><Relationship Id="rId81" Type="http://schemas.openxmlformats.org/officeDocument/2006/relationships/hyperlink" Target="https://my.zakupivli.pro/remote/dispatcher/state_contracting_view/18927361" TargetMode="External"/><Relationship Id="rId86" Type="http://schemas.openxmlformats.org/officeDocument/2006/relationships/hyperlink" Target="https://my.zakupivli.pro/remote/dispatcher/state_purchase_view/492943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abSelected="1" topLeftCell="D1" workbookViewId="0">
      <pane ySplit="3" topLeftCell="A22" activePane="bottomLeft" state="frozen"/>
      <selection pane="bottomLeft" activeCell="D1" sqref="A1:XFD1"/>
    </sheetView>
  </sheetViews>
  <sheetFormatPr defaultColWidth="11.42578125" defaultRowHeight="15" x14ac:dyDescent="0.25"/>
  <cols>
    <col min="1" max="1" width="5"/>
    <col min="2" max="3" width="25"/>
    <col min="4" max="6" width="35"/>
    <col min="7" max="8" width="30"/>
    <col min="9" max="11" width="15"/>
    <col min="12" max="14" width="10"/>
  </cols>
  <sheetData>
    <row r="1" spans="1:14" x14ac:dyDescent="0.25">
      <c r="A1" s="2" t="s">
        <v>100</v>
      </c>
    </row>
    <row r="3" spans="1:14" ht="39.75" thickBot="1" x14ac:dyDescent="0.3">
      <c r="A3" s="3" t="s">
        <v>192</v>
      </c>
      <c r="B3" s="3" t="s">
        <v>102</v>
      </c>
      <c r="C3" s="3" t="s">
        <v>99</v>
      </c>
      <c r="D3" s="3" t="s">
        <v>188</v>
      </c>
      <c r="E3" s="3" t="s">
        <v>165</v>
      </c>
      <c r="F3" s="3" t="s">
        <v>120</v>
      </c>
      <c r="G3" s="3" t="s">
        <v>187</v>
      </c>
      <c r="H3" s="3" t="s">
        <v>138</v>
      </c>
      <c r="I3" s="3" t="s">
        <v>101</v>
      </c>
      <c r="J3" s="3" t="s">
        <v>134</v>
      </c>
      <c r="K3" s="3" t="s">
        <v>173</v>
      </c>
      <c r="L3" s="3" t="s">
        <v>111</v>
      </c>
      <c r="M3" s="3" t="s">
        <v>110</v>
      </c>
      <c r="N3" s="3" t="s">
        <v>172</v>
      </c>
    </row>
    <row r="4" spans="1:14" x14ac:dyDescent="0.25">
      <c r="A4" s="4">
        <v>1</v>
      </c>
      <c r="B4" s="2" t="str">
        <f>HYPERLINK("https://my.zakupivli.pro/remote/dispatcher/state_purchase_view/49239211", "UA-2024-02-16-009455-a")</f>
        <v>UA-2024-02-16-009455-a</v>
      </c>
      <c r="C4" s="2" t="str">
        <f>HYPERLINK("https://my.zakupivli.pro/remote/dispatcher/state_contracting_view/19281010", "UA-2024-02-16-009455-a-c1")</f>
        <v>UA-2024-02-16-009455-a-c1</v>
      </c>
      <c r="D4" s="1" t="s">
        <v>112</v>
      </c>
      <c r="E4" s="1" t="s">
        <v>112</v>
      </c>
      <c r="F4" s="1" t="s">
        <v>87</v>
      </c>
      <c r="G4" s="1" t="s">
        <v>115</v>
      </c>
      <c r="H4" s="1" t="s">
        <v>181</v>
      </c>
      <c r="I4" s="1" t="s">
        <v>58</v>
      </c>
      <c r="J4" s="1" t="s">
        <v>27</v>
      </c>
      <c r="K4" s="5">
        <v>11076</v>
      </c>
      <c r="L4" s="6">
        <v>45338</v>
      </c>
      <c r="M4" s="6">
        <v>45688</v>
      </c>
      <c r="N4" s="1" t="s">
        <v>191</v>
      </c>
    </row>
    <row r="5" spans="1:14" x14ac:dyDescent="0.25">
      <c r="A5" s="4">
        <v>2</v>
      </c>
      <c r="B5" s="2" t="str">
        <f>HYPERLINK("https://my.zakupivli.pro/remote/dispatcher/state_purchase_view/47537802", "UA-2023-12-12-017270-a")</f>
        <v>UA-2023-12-12-017270-a</v>
      </c>
      <c r="C5" s="2" t="str">
        <f>HYPERLINK("https://my.zakupivli.pro/remote/dispatcher/state_contracting_view/18824924", "UA-2023-12-12-017270-a-c1")</f>
        <v>UA-2023-12-12-017270-a-c1</v>
      </c>
      <c r="D5" s="1" t="s">
        <v>131</v>
      </c>
      <c r="E5" s="1" t="s">
        <v>131</v>
      </c>
      <c r="F5" s="1" t="s">
        <v>98</v>
      </c>
      <c r="G5" s="1" t="s">
        <v>106</v>
      </c>
      <c r="H5" s="1" t="s">
        <v>125</v>
      </c>
      <c r="I5" s="1" t="s">
        <v>60</v>
      </c>
      <c r="J5" s="1" t="s">
        <v>9</v>
      </c>
      <c r="K5" s="5">
        <v>5772700.0800000001</v>
      </c>
      <c r="L5" s="6">
        <v>45293</v>
      </c>
      <c r="M5" s="6">
        <v>45657</v>
      </c>
      <c r="N5" s="1" t="s">
        <v>191</v>
      </c>
    </row>
    <row r="6" spans="1:14" x14ac:dyDescent="0.25">
      <c r="A6" s="4">
        <v>3</v>
      </c>
      <c r="B6" s="2" t="str">
        <f>HYPERLINK("https://my.zakupivli.pro/remote/dispatcher/state_purchase_view/49558972", "UA-2024-03-04-005534-a")</f>
        <v>UA-2024-03-04-005534-a</v>
      </c>
      <c r="C6" s="2" t="str">
        <f>HYPERLINK("https://my.zakupivli.pro/remote/dispatcher/state_contracting_view/19418445", "UA-2024-03-04-005534-a-b1")</f>
        <v>UA-2024-03-04-005534-a-b1</v>
      </c>
      <c r="D6" s="1" t="s">
        <v>135</v>
      </c>
      <c r="E6" s="1" t="s">
        <v>135</v>
      </c>
      <c r="F6" s="1" t="s">
        <v>41</v>
      </c>
      <c r="G6" s="1" t="s">
        <v>115</v>
      </c>
      <c r="H6" s="1" t="s">
        <v>182</v>
      </c>
      <c r="I6" s="1" t="s">
        <v>55</v>
      </c>
      <c r="J6" s="1" t="s">
        <v>54</v>
      </c>
      <c r="K6" s="5">
        <v>83377.899999999994</v>
      </c>
      <c r="L6" s="6">
        <v>45355</v>
      </c>
      <c r="M6" s="6">
        <v>45657</v>
      </c>
      <c r="N6" s="1" t="s">
        <v>191</v>
      </c>
    </row>
    <row r="7" spans="1:14" x14ac:dyDescent="0.25">
      <c r="A7" s="4">
        <v>4</v>
      </c>
      <c r="B7" s="2" t="str">
        <f>HYPERLINK("https://my.zakupivli.pro/remote/dispatcher/state_purchase_view/48893555", "UA-2024-02-02-006672-a")</f>
        <v>UA-2024-02-02-006672-a</v>
      </c>
      <c r="C7" s="2" t="str">
        <f>HYPERLINK("https://my.zakupivli.pro/remote/dispatcher/state_contracting_view/19132951", "UA-2024-02-02-006672-a-b1")</f>
        <v>UA-2024-02-02-006672-a-b1</v>
      </c>
      <c r="D7" s="1" t="s">
        <v>168</v>
      </c>
      <c r="E7" s="1" t="s">
        <v>168</v>
      </c>
      <c r="F7" s="1" t="s">
        <v>67</v>
      </c>
      <c r="G7" s="1" t="s">
        <v>115</v>
      </c>
      <c r="H7" s="1" t="s">
        <v>103</v>
      </c>
      <c r="I7" s="1" t="s">
        <v>35</v>
      </c>
      <c r="J7" s="1" t="s">
        <v>69</v>
      </c>
      <c r="K7" s="5">
        <v>2754.53</v>
      </c>
      <c r="L7" s="6">
        <v>45321</v>
      </c>
      <c r="M7" s="6">
        <v>45657</v>
      </c>
      <c r="N7" s="1" t="s">
        <v>191</v>
      </c>
    </row>
    <row r="8" spans="1:14" x14ac:dyDescent="0.25">
      <c r="A8" s="4">
        <v>5</v>
      </c>
      <c r="B8" s="2" t="str">
        <f>HYPERLINK("https://my.zakupivli.pro/remote/dispatcher/state_purchase_view/48899439", "UA-2024-02-02-009355-a")</f>
        <v>UA-2024-02-02-009355-a</v>
      </c>
      <c r="C8" s="2" t="str">
        <f>HYPERLINK("https://my.zakupivli.pro/remote/dispatcher/state_contracting_view/19135785", "UA-2024-02-02-009355-a-b1")</f>
        <v>UA-2024-02-02-009355-a-b1</v>
      </c>
      <c r="D8" s="1" t="s">
        <v>159</v>
      </c>
      <c r="E8" s="1" t="s">
        <v>159</v>
      </c>
      <c r="F8" s="1" t="s">
        <v>91</v>
      </c>
      <c r="G8" s="1" t="s">
        <v>115</v>
      </c>
      <c r="H8" s="1" t="s">
        <v>118</v>
      </c>
      <c r="I8" s="1" t="s">
        <v>7</v>
      </c>
      <c r="J8" s="1" t="s">
        <v>24</v>
      </c>
      <c r="K8" s="5">
        <v>9052.16</v>
      </c>
      <c r="L8" s="6">
        <v>45323</v>
      </c>
      <c r="M8" s="6">
        <v>45657</v>
      </c>
      <c r="N8" s="1" t="s">
        <v>191</v>
      </c>
    </row>
    <row r="9" spans="1:14" x14ac:dyDescent="0.25">
      <c r="A9" s="4">
        <v>6</v>
      </c>
      <c r="B9" s="2" t="str">
        <f>HYPERLINK("https://my.zakupivli.pro/remote/dispatcher/state_purchase_view/48776704", "UA-2024-01-30-001753-a")</f>
        <v>UA-2024-01-30-001753-a</v>
      </c>
      <c r="C9" s="2" t="str">
        <f>HYPERLINK("https://my.zakupivli.pro/remote/dispatcher/state_contracting_view/19082678", "UA-2024-01-30-001753-a-c1")</f>
        <v>UA-2024-01-30-001753-a-c1</v>
      </c>
      <c r="D9" s="1" t="s">
        <v>164</v>
      </c>
      <c r="E9" s="1" t="s">
        <v>164</v>
      </c>
      <c r="F9" s="1" t="s">
        <v>74</v>
      </c>
      <c r="G9" s="1" t="s">
        <v>115</v>
      </c>
      <c r="H9" s="1" t="s">
        <v>103</v>
      </c>
      <c r="I9" s="1" t="s">
        <v>35</v>
      </c>
      <c r="J9" s="1" t="s">
        <v>21</v>
      </c>
      <c r="K9" s="5">
        <v>99950</v>
      </c>
      <c r="L9" s="6">
        <v>45320</v>
      </c>
      <c r="M9" s="6">
        <v>45657</v>
      </c>
      <c r="N9" s="1" t="s">
        <v>191</v>
      </c>
    </row>
    <row r="10" spans="1:14" x14ac:dyDescent="0.25">
      <c r="A10" s="4">
        <v>7</v>
      </c>
      <c r="B10" s="2" t="str">
        <f>HYPERLINK("https://my.zakupivli.pro/remote/dispatcher/state_purchase_view/49979847", "UA-2024-03-22-008278-a")</f>
        <v>UA-2024-03-22-008278-a</v>
      </c>
      <c r="C10" s="2" t="str">
        <f>HYPERLINK("https://my.zakupivli.pro/remote/dispatcher/state_contracting_view/19599127", "UA-2024-03-22-008278-a-a1")</f>
        <v>UA-2024-03-22-008278-a-a1</v>
      </c>
      <c r="D10" s="1" t="s">
        <v>127</v>
      </c>
      <c r="E10" s="1" t="s">
        <v>126</v>
      </c>
      <c r="F10" s="1" t="s">
        <v>67</v>
      </c>
      <c r="G10" s="1" t="s">
        <v>115</v>
      </c>
      <c r="H10" s="1" t="s">
        <v>103</v>
      </c>
      <c r="I10" s="1" t="s">
        <v>35</v>
      </c>
      <c r="J10" s="1" t="s">
        <v>94</v>
      </c>
      <c r="K10" s="5">
        <v>4810.46</v>
      </c>
      <c r="L10" s="6">
        <v>45370</v>
      </c>
      <c r="M10" s="6">
        <v>45657</v>
      </c>
      <c r="N10" s="1" t="s">
        <v>191</v>
      </c>
    </row>
    <row r="11" spans="1:14" x14ac:dyDescent="0.25">
      <c r="A11" s="4">
        <v>8</v>
      </c>
      <c r="B11" s="2" t="str">
        <f>HYPERLINK("https://my.zakupivli.pro/remote/dispatcher/state_purchase_view/47906402", "UA-2023-12-21-012426-a")</f>
        <v>UA-2023-12-21-012426-a</v>
      </c>
      <c r="C11" s="2" t="str">
        <f>HYPERLINK("https://my.zakupivli.pro/remote/dispatcher/state_contracting_view/18859399", "UA-2023-12-21-012426-a-b1")</f>
        <v>UA-2023-12-21-012426-a-b1</v>
      </c>
      <c r="D11" s="1" t="s">
        <v>122</v>
      </c>
      <c r="E11" s="1" t="s">
        <v>121</v>
      </c>
      <c r="F11" s="1" t="s">
        <v>65</v>
      </c>
      <c r="G11" s="1" t="s">
        <v>106</v>
      </c>
      <c r="H11" s="1" t="s">
        <v>174</v>
      </c>
      <c r="I11" s="1" t="s">
        <v>46</v>
      </c>
      <c r="J11" s="1" t="s">
        <v>11</v>
      </c>
      <c r="K11" s="5">
        <v>2548381.7999999998</v>
      </c>
      <c r="L11" s="6">
        <v>45300</v>
      </c>
      <c r="M11" s="6">
        <v>45657</v>
      </c>
      <c r="N11" s="1" t="s">
        <v>191</v>
      </c>
    </row>
    <row r="12" spans="1:14" x14ac:dyDescent="0.25">
      <c r="A12" s="4">
        <v>9</v>
      </c>
      <c r="B12" s="2" t="str">
        <f>HYPERLINK("https://my.zakupivli.pro/remote/dispatcher/state_purchase_view/48469911", "UA-2024-01-18-008312-a")</f>
        <v>UA-2024-01-18-008312-a</v>
      </c>
      <c r="C12" s="2" t="str">
        <f>HYPERLINK("https://my.zakupivli.pro/remote/dispatcher/state_contracting_view/18951892", "UA-2024-01-18-008312-a-b1")</f>
        <v>UA-2024-01-18-008312-a-b1</v>
      </c>
      <c r="D12" s="1" t="s">
        <v>133</v>
      </c>
      <c r="E12" s="1" t="s">
        <v>132</v>
      </c>
      <c r="F12" s="1" t="s">
        <v>82</v>
      </c>
      <c r="G12" s="1" t="s">
        <v>115</v>
      </c>
      <c r="H12" s="1" t="s">
        <v>107</v>
      </c>
      <c r="I12" s="1" t="s">
        <v>30</v>
      </c>
      <c r="J12" s="1" t="s">
        <v>14</v>
      </c>
      <c r="K12" s="5">
        <v>4700</v>
      </c>
      <c r="L12" s="6">
        <v>45303</v>
      </c>
      <c r="M12" s="6">
        <v>45657</v>
      </c>
      <c r="N12" s="1" t="s">
        <v>191</v>
      </c>
    </row>
    <row r="13" spans="1:14" x14ac:dyDescent="0.25">
      <c r="A13" s="4">
        <v>10</v>
      </c>
      <c r="B13" s="2" t="str">
        <f>HYPERLINK("https://my.zakupivli.pro/remote/dispatcher/state_purchase_view/47527497", "UA-2023-12-12-012892-a")</f>
        <v>UA-2023-12-12-012892-a</v>
      </c>
      <c r="C13" s="2" t="str">
        <f>HYPERLINK("https://my.zakupivli.pro/remote/dispatcher/state_contracting_view/18884364", "UA-2023-12-12-012892-a-c1")</f>
        <v>UA-2023-12-12-012892-a-c1</v>
      </c>
      <c r="D13" s="1" t="s">
        <v>0</v>
      </c>
      <c r="E13" s="1" t="s">
        <v>143</v>
      </c>
      <c r="F13" s="1" t="s">
        <v>83</v>
      </c>
      <c r="G13" s="1" t="s">
        <v>106</v>
      </c>
      <c r="H13" s="1" t="s">
        <v>137</v>
      </c>
      <c r="I13" s="1" t="s">
        <v>36</v>
      </c>
      <c r="J13" s="1" t="s">
        <v>5</v>
      </c>
      <c r="K13" s="5">
        <v>37000</v>
      </c>
      <c r="L13" s="6">
        <v>45303</v>
      </c>
      <c r="M13" s="6">
        <v>45657</v>
      </c>
      <c r="N13" s="1" t="s">
        <v>191</v>
      </c>
    </row>
    <row r="14" spans="1:14" x14ac:dyDescent="0.25">
      <c r="A14" s="4">
        <v>11</v>
      </c>
      <c r="B14" s="2" t="str">
        <f>HYPERLINK("https://my.zakupivli.pro/remote/dispatcher/state_purchase_view/49058924", "UA-2024-02-09-001045-a")</f>
        <v>UA-2024-02-09-001045-a</v>
      </c>
      <c r="C14" s="2" t="str">
        <f>HYPERLINK("https://my.zakupivli.pro/remote/dispatcher/state_contracting_view/19203677", "UA-2024-02-09-001045-a-c1")</f>
        <v>UA-2024-02-09-001045-a-c1</v>
      </c>
      <c r="D14" s="1" t="s">
        <v>129</v>
      </c>
      <c r="E14" s="1" t="s">
        <v>129</v>
      </c>
      <c r="F14" s="1" t="s">
        <v>78</v>
      </c>
      <c r="G14" s="1" t="s">
        <v>115</v>
      </c>
      <c r="H14" s="1" t="s">
        <v>109</v>
      </c>
      <c r="I14" s="1" t="s">
        <v>37</v>
      </c>
      <c r="J14" s="1" t="s">
        <v>49</v>
      </c>
      <c r="K14" s="5">
        <v>2639.56</v>
      </c>
      <c r="L14" s="6">
        <v>45331</v>
      </c>
      <c r="M14" s="6">
        <v>45657</v>
      </c>
      <c r="N14" s="1" t="s">
        <v>191</v>
      </c>
    </row>
    <row r="15" spans="1:14" x14ac:dyDescent="0.25">
      <c r="A15" s="4">
        <v>12</v>
      </c>
      <c r="B15" s="2" t="str">
        <f>HYPERLINK("https://my.zakupivli.pro/remote/dispatcher/state_purchase_view/48828823", "UA-2024-01-31-009308-a")</f>
        <v>UA-2024-01-31-009308-a</v>
      </c>
      <c r="C15" s="2" t="str">
        <f>HYPERLINK("https://my.zakupivli.pro/remote/dispatcher/state_contracting_view/19105525", "UA-2024-01-31-009308-a-b1")</f>
        <v>UA-2024-01-31-009308-a-b1</v>
      </c>
      <c r="D15" s="1" t="s">
        <v>146</v>
      </c>
      <c r="E15" s="1" t="s">
        <v>146</v>
      </c>
      <c r="F15" s="1" t="s">
        <v>85</v>
      </c>
      <c r="G15" s="1" t="s">
        <v>115</v>
      </c>
      <c r="H15" s="1" t="s">
        <v>105</v>
      </c>
      <c r="I15" s="1" t="s">
        <v>33</v>
      </c>
      <c r="J15" s="1" t="s">
        <v>1</v>
      </c>
      <c r="K15" s="5">
        <v>65189.16</v>
      </c>
      <c r="L15" s="6">
        <v>45321</v>
      </c>
      <c r="M15" s="6">
        <v>45657</v>
      </c>
      <c r="N15" s="1" t="s">
        <v>191</v>
      </c>
    </row>
    <row r="16" spans="1:14" x14ac:dyDescent="0.25">
      <c r="A16" s="4">
        <v>13</v>
      </c>
      <c r="B16" s="2" t="str">
        <f>HYPERLINK("https://my.zakupivli.pro/remote/dispatcher/state_purchase_view/49785039", "UA-2024-03-14-002329-a")</f>
        <v>UA-2024-03-14-002329-a</v>
      </c>
      <c r="C16" s="2" t="str">
        <f>HYPERLINK("https://my.zakupivli.pro/remote/dispatcher/state_contracting_view/19515347", "UA-2024-03-14-002329-a-c1")</f>
        <v>UA-2024-03-14-002329-a-c1</v>
      </c>
      <c r="D16" s="1" t="s">
        <v>154</v>
      </c>
      <c r="E16" s="1" t="s">
        <v>154</v>
      </c>
      <c r="F16" s="1" t="s">
        <v>81</v>
      </c>
      <c r="G16" s="1" t="s">
        <v>115</v>
      </c>
      <c r="H16" s="1" t="s">
        <v>178</v>
      </c>
      <c r="I16" s="1" t="s">
        <v>43</v>
      </c>
      <c r="J16" s="1" t="s">
        <v>23</v>
      </c>
      <c r="K16" s="5">
        <v>4000</v>
      </c>
      <c r="L16" s="6">
        <v>45365</v>
      </c>
      <c r="M16" s="6">
        <v>45657</v>
      </c>
      <c r="N16" s="1" t="s">
        <v>191</v>
      </c>
    </row>
    <row r="17" spans="1:14" x14ac:dyDescent="0.25">
      <c r="A17" s="4">
        <v>14</v>
      </c>
      <c r="B17" s="2" t="str">
        <f>HYPERLINK("https://my.zakupivli.pro/remote/dispatcher/state_purchase_view/48292142", "UA-2024-01-11-008390-a")</f>
        <v>UA-2024-01-11-008390-a</v>
      </c>
      <c r="C17" s="2" t="str">
        <f>HYPERLINK("https://my.zakupivli.pro/remote/dispatcher/state_contracting_view/18879963", "UA-2024-01-11-008390-a-b1")</f>
        <v>UA-2024-01-11-008390-a-b1</v>
      </c>
      <c r="D17" s="1" t="s">
        <v>166</v>
      </c>
      <c r="E17" s="1" t="s">
        <v>166</v>
      </c>
      <c r="F17" s="1" t="s">
        <v>89</v>
      </c>
      <c r="G17" s="1" t="s">
        <v>115</v>
      </c>
      <c r="H17" s="1" t="s">
        <v>119</v>
      </c>
      <c r="I17" s="1" t="s">
        <v>8</v>
      </c>
      <c r="J17" s="1" t="s">
        <v>13</v>
      </c>
      <c r="K17" s="5">
        <v>22360</v>
      </c>
      <c r="L17" s="6">
        <v>45302</v>
      </c>
      <c r="M17" s="6">
        <v>45657</v>
      </c>
      <c r="N17" s="1" t="s">
        <v>191</v>
      </c>
    </row>
    <row r="18" spans="1:14" x14ac:dyDescent="0.25">
      <c r="A18" s="4">
        <v>15</v>
      </c>
      <c r="B18" s="2" t="str">
        <f>HYPERLINK("https://my.zakupivli.pro/remote/dispatcher/state_purchase_view/49874078", "UA-2024-03-19-002446-a")</f>
        <v>UA-2024-03-19-002446-a</v>
      </c>
      <c r="C18" s="2" t="str">
        <f>HYPERLINK("https://my.zakupivli.pro/remote/dispatcher/state_contracting_view/19554350", "UA-2024-03-19-002446-a-a1")</f>
        <v>UA-2024-03-19-002446-a-a1</v>
      </c>
      <c r="D18" s="1" t="s">
        <v>151</v>
      </c>
      <c r="E18" s="1" t="s">
        <v>151</v>
      </c>
      <c r="F18" s="1" t="s">
        <v>63</v>
      </c>
      <c r="G18" s="1" t="s">
        <v>115</v>
      </c>
      <c r="H18" s="1" t="s">
        <v>103</v>
      </c>
      <c r="I18" s="1" t="s">
        <v>35</v>
      </c>
      <c r="J18" s="1" t="s">
        <v>2</v>
      </c>
      <c r="K18" s="5">
        <v>60228</v>
      </c>
      <c r="L18" s="6">
        <v>45362</v>
      </c>
      <c r="M18" s="6">
        <v>45657</v>
      </c>
      <c r="N18" s="1" t="s">
        <v>191</v>
      </c>
    </row>
    <row r="19" spans="1:14" x14ac:dyDescent="0.25">
      <c r="A19" s="4">
        <v>16</v>
      </c>
      <c r="B19" s="2" t="str">
        <f>HYPERLINK("https://my.zakupivli.pro/remote/dispatcher/state_purchase_view/49874848", "UA-2024-03-19-002793-a")</f>
        <v>UA-2024-03-19-002793-a</v>
      </c>
      <c r="C19" s="2" t="str">
        <f>HYPERLINK("https://my.zakupivli.pro/remote/dispatcher/state_contracting_view/19554345", "UA-2024-03-19-002793-a-c1")</f>
        <v>UA-2024-03-19-002793-a-c1</v>
      </c>
      <c r="D19" s="1" t="s">
        <v>148</v>
      </c>
      <c r="E19" s="1" t="s">
        <v>149</v>
      </c>
      <c r="F19" s="1" t="s">
        <v>63</v>
      </c>
      <c r="G19" s="1" t="s">
        <v>115</v>
      </c>
      <c r="H19" s="1" t="s">
        <v>103</v>
      </c>
      <c r="I19" s="1" t="s">
        <v>35</v>
      </c>
      <c r="J19" s="1" t="s">
        <v>4</v>
      </c>
      <c r="K19" s="5">
        <v>10038</v>
      </c>
      <c r="L19" s="6">
        <v>45362</v>
      </c>
      <c r="M19" s="6">
        <v>45657</v>
      </c>
      <c r="N19" s="1" t="s">
        <v>191</v>
      </c>
    </row>
    <row r="20" spans="1:14" x14ac:dyDescent="0.25">
      <c r="A20" s="4">
        <v>17</v>
      </c>
      <c r="B20" s="2" t="str">
        <f>HYPERLINK("https://my.zakupivli.pro/remote/dispatcher/state_purchase_view/49890450", "UA-2024-03-19-009642-a")</f>
        <v>UA-2024-03-19-009642-a</v>
      </c>
      <c r="C20" s="2" t="str">
        <f>HYPERLINK("https://my.zakupivli.pro/remote/dispatcher/state_contracting_view/19560660", "UA-2024-03-19-009642-a-b1")</f>
        <v>UA-2024-03-19-009642-a-b1</v>
      </c>
      <c r="D20" s="1" t="s">
        <v>123</v>
      </c>
      <c r="E20" s="1" t="s">
        <v>123</v>
      </c>
      <c r="F20" s="1" t="s">
        <v>53</v>
      </c>
      <c r="G20" s="1" t="s">
        <v>115</v>
      </c>
      <c r="H20" s="1" t="s">
        <v>180</v>
      </c>
      <c r="I20" s="1" t="s">
        <v>45</v>
      </c>
      <c r="J20" s="1" t="s">
        <v>64</v>
      </c>
      <c r="K20" s="5">
        <v>5799</v>
      </c>
      <c r="L20" s="6">
        <v>45370</v>
      </c>
      <c r="M20" s="6">
        <v>45657</v>
      </c>
      <c r="N20" s="1" t="s">
        <v>191</v>
      </c>
    </row>
    <row r="21" spans="1:14" x14ac:dyDescent="0.25">
      <c r="A21" s="4">
        <v>18</v>
      </c>
      <c r="B21" s="2" t="str">
        <f>HYPERLINK("https://my.zakupivli.pro/remote/dispatcher/state_purchase_view/49750793", "UA-2024-03-13-000747-a")</f>
        <v>UA-2024-03-13-000747-a</v>
      </c>
      <c r="C21" s="2" t="str">
        <f>HYPERLINK("https://my.zakupivli.pro/remote/dispatcher/state_contracting_view/19508709", "UA-2024-03-13-000747-a-b1")</f>
        <v>UA-2024-03-13-000747-a-b1</v>
      </c>
      <c r="D21" s="1" t="s">
        <v>142</v>
      </c>
      <c r="E21" s="1" t="s">
        <v>142</v>
      </c>
      <c r="F21" s="1" t="s">
        <v>78</v>
      </c>
      <c r="G21" s="1" t="s">
        <v>115</v>
      </c>
      <c r="H21" s="1" t="s">
        <v>175</v>
      </c>
      <c r="I21" s="1" t="s">
        <v>56</v>
      </c>
      <c r="J21" s="1" t="s">
        <v>22</v>
      </c>
      <c r="K21" s="5">
        <v>4152.72</v>
      </c>
      <c r="L21" s="6">
        <v>45364</v>
      </c>
      <c r="M21" s="6">
        <v>45657</v>
      </c>
      <c r="N21" s="1" t="s">
        <v>191</v>
      </c>
    </row>
    <row r="22" spans="1:14" x14ac:dyDescent="0.25">
      <c r="A22" s="4">
        <v>19</v>
      </c>
      <c r="B22" s="2" t="str">
        <f>HYPERLINK("https://my.zakupivli.pro/remote/dispatcher/state_purchase_view/48536537", "UA-2024-01-22-001104-a")</f>
        <v>UA-2024-01-22-001104-a</v>
      </c>
      <c r="C22" s="2" t="str">
        <f>HYPERLINK("https://my.zakupivli.pro/remote/dispatcher/state_contracting_view/18980201", "UA-2024-01-22-001104-a-a1")</f>
        <v>UA-2024-01-22-001104-a-a1</v>
      </c>
      <c r="D22" s="1" t="s">
        <v>113</v>
      </c>
      <c r="E22" s="1" t="s">
        <v>113</v>
      </c>
      <c r="F22" s="1" t="s">
        <v>19</v>
      </c>
      <c r="G22" s="1" t="s">
        <v>115</v>
      </c>
      <c r="H22" s="1" t="s">
        <v>179</v>
      </c>
      <c r="I22" s="1" t="s">
        <v>61</v>
      </c>
      <c r="J22" s="1" t="s">
        <v>31</v>
      </c>
      <c r="K22" s="5">
        <v>99993.07</v>
      </c>
      <c r="L22" s="6">
        <v>45310</v>
      </c>
      <c r="M22" s="6">
        <v>45657</v>
      </c>
      <c r="N22" s="1" t="s">
        <v>191</v>
      </c>
    </row>
    <row r="23" spans="1:14" x14ac:dyDescent="0.25">
      <c r="A23" s="4">
        <v>20</v>
      </c>
      <c r="B23" s="2" t="str">
        <f>HYPERLINK("https://my.zakupivli.pro/remote/dispatcher/state_purchase_view/48895323", "UA-2024-02-02-007531-a")</f>
        <v>UA-2024-02-02-007531-a</v>
      </c>
      <c r="C23" s="2" t="str">
        <f>HYPERLINK("https://my.zakupivli.pro/remote/dispatcher/state_contracting_view/19133942", "UA-2024-02-02-007531-a-c1")</f>
        <v>UA-2024-02-02-007531-a-c1</v>
      </c>
      <c r="D23" s="1" t="s">
        <v>160</v>
      </c>
      <c r="E23" s="1" t="s">
        <v>160</v>
      </c>
      <c r="F23" s="1" t="s">
        <v>73</v>
      </c>
      <c r="G23" s="1" t="s">
        <v>115</v>
      </c>
      <c r="H23" s="1" t="s">
        <v>118</v>
      </c>
      <c r="I23" s="1" t="s">
        <v>7</v>
      </c>
      <c r="J23" s="1" t="s">
        <v>75</v>
      </c>
      <c r="K23" s="5">
        <v>184831.2</v>
      </c>
      <c r="L23" s="6">
        <v>45323</v>
      </c>
      <c r="M23" s="6">
        <v>45657</v>
      </c>
      <c r="N23" s="1" t="s">
        <v>191</v>
      </c>
    </row>
    <row r="24" spans="1:14" x14ac:dyDescent="0.25">
      <c r="A24" s="4">
        <v>21</v>
      </c>
      <c r="B24" s="2" t="str">
        <f>HYPERLINK("https://my.zakupivli.pro/remote/dispatcher/state_purchase_view/48896365", "UA-2024-02-02-007959-a")</f>
        <v>UA-2024-02-02-007959-a</v>
      </c>
      <c r="C24" s="2" t="str">
        <f>HYPERLINK("https://my.zakupivli.pro/remote/dispatcher/state_contracting_view/19134425", "UA-2024-02-02-007959-a-a1")</f>
        <v>UA-2024-02-02-007959-a-a1</v>
      </c>
      <c r="D24" s="1" t="s">
        <v>158</v>
      </c>
      <c r="E24" s="1" t="s">
        <v>158</v>
      </c>
      <c r="F24" s="1" t="s">
        <v>91</v>
      </c>
      <c r="G24" s="1" t="s">
        <v>115</v>
      </c>
      <c r="H24" s="1" t="s">
        <v>118</v>
      </c>
      <c r="I24" s="1" t="s">
        <v>7</v>
      </c>
      <c r="J24" s="1" t="s">
        <v>76</v>
      </c>
      <c r="K24" s="5">
        <v>131734.79999999999</v>
      </c>
      <c r="L24" s="6">
        <v>45323</v>
      </c>
      <c r="M24" s="6">
        <v>45657</v>
      </c>
      <c r="N24" s="1" t="s">
        <v>191</v>
      </c>
    </row>
    <row r="25" spans="1:14" x14ac:dyDescent="0.25">
      <c r="A25" s="4">
        <v>22</v>
      </c>
      <c r="B25" s="2" t="str">
        <f>HYPERLINK("https://my.zakupivli.pro/remote/dispatcher/state_purchase_view/48285261", "UA-2024-01-11-005815-a")</f>
        <v>UA-2024-01-11-005815-a</v>
      </c>
      <c r="C25" s="2" t="str">
        <f>HYPERLINK("https://my.zakupivli.pro/remote/dispatcher/state_contracting_view/18877467", "UA-2024-01-11-005815-a-c1")</f>
        <v>UA-2024-01-11-005815-a-c1</v>
      </c>
      <c r="D25" s="1" t="s">
        <v>145</v>
      </c>
      <c r="E25" s="1" t="s">
        <v>145</v>
      </c>
      <c r="F25" s="1" t="s">
        <v>80</v>
      </c>
      <c r="G25" s="1" t="s">
        <v>115</v>
      </c>
      <c r="H25" s="1" t="s">
        <v>185</v>
      </c>
      <c r="I25" s="1" t="s">
        <v>59</v>
      </c>
      <c r="J25" s="1" t="s">
        <v>10</v>
      </c>
      <c r="K25" s="5">
        <v>90640</v>
      </c>
      <c r="L25" s="6">
        <v>45296</v>
      </c>
      <c r="M25" s="6">
        <v>45657</v>
      </c>
      <c r="N25" s="1" t="s">
        <v>191</v>
      </c>
    </row>
    <row r="26" spans="1:14" x14ac:dyDescent="0.25">
      <c r="A26" s="4">
        <v>23</v>
      </c>
      <c r="B26" s="2" t="str">
        <f>HYPERLINK("https://my.zakupivli.pro/remote/dispatcher/state_purchase_view/48552315", "UA-2024-01-22-008007-a")</f>
        <v>UA-2024-01-22-008007-a</v>
      </c>
      <c r="C26" s="2" t="str">
        <f>HYPERLINK("https://my.zakupivli.pro/remote/dispatcher/state_contracting_view/18987009", "UA-2024-01-22-008007-a-c1")</f>
        <v>UA-2024-01-22-008007-a-c1</v>
      </c>
      <c r="D26" s="1" t="s">
        <v>169</v>
      </c>
      <c r="E26" s="1" t="s">
        <v>169</v>
      </c>
      <c r="F26" s="1" t="s">
        <v>79</v>
      </c>
      <c r="G26" s="1" t="s">
        <v>115</v>
      </c>
      <c r="H26" s="1" t="s">
        <v>171</v>
      </c>
      <c r="I26" s="1" t="s">
        <v>39</v>
      </c>
      <c r="J26" s="1" t="s">
        <v>18</v>
      </c>
      <c r="K26" s="5">
        <v>349423</v>
      </c>
      <c r="L26" s="6">
        <v>45313</v>
      </c>
      <c r="M26" s="6">
        <v>45657</v>
      </c>
      <c r="N26" s="1" t="s">
        <v>191</v>
      </c>
    </row>
    <row r="27" spans="1:14" x14ac:dyDescent="0.25">
      <c r="A27" s="4">
        <v>24</v>
      </c>
      <c r="B27" s="2" t="str">
        <f>HYPERLINK("https://my.zakupivli.pro/remote/dispatcher/state_purchase_view/49785674", "UA-2024-03-14-002612-a")</f>
        <v>UA-2024-03-14-002612-a</v>
      </c>
      <c r="C27" s="2" t="str">
        <f>HYPERLINK("https://my.zakupivli.pro/remote/dispatcher/state_contracting_view/19515813", "UA-2024-03-14-002612-a-c1")</f>
        <v>UA-2024-03-14-002612-a-c1</v>
      </c>
      <c r="D27" s="1" t="s">
        <v>155</v>
      </c>
      <c r="E27" s="1" t="s">
        <v>155</v>
      </c>
      <c r="F27" s="1" t="s">
        <v>81</v>
      </c>
      <c r="G27" s="1" t="s">
        <v>115</v>
      </c>
      <c r="H27" s="1" t="s">
        <v>178</v>
      </c>
      <c r="I27" s="1" t="s">
        <v>43</v>
      </c>
      <c r="J27" s="1" t="s">
        <v>26</v>
      </c>
      <c r="K27" s="5">
        <v>4000</v>
      </c>
      <c r="L27" s="6">
        <v>45365</v>
      </c>
      <c r="M27" s="6">
        <v>45657</v>
      </c>
      <c r="N27" s="1" t="s">
        <v>191</v>
      </c>
    </row>
    <row r="28" spans="1:14" x14ac:dyDescent="0.25">
      <c r="A28" s="4">
        <v>25</v>
      </c>
      <c r="B28" s="2" t="str">
        <f>HYPERLINK("https://my.zakupivli.pro/remote/dispatcher/state_purchase_view/49643444", "UA-2024-03-07-000996-a")</f>
        <v>UA-2024-03-07-000996-a</v>
      </c>
      <c r="C28" s="2" t="str">
        <f>HYPERLINK("https://my.zakupivli.pro/remote/dispatcher/state_contracting_view/19454903", "UA-2024-03-07-000996-a-a1")</f>
        <v>UA-2024-03-07-000996-a-a1</v>
      </c>
      <c r="D28" s="1" t="s">
        <v>139</v>
      </c>
      <c r="E28" s="1" t="s">
        <v>139</v>
      </c>
      <c r="F28" s="1" t="s">
        <v>90</v>
      </c>
      <c r="G28" s="1" t="s">
        <v>115</v>
      </c>
      <c r="H28" s="1" t="s">
        <v>183</v>
      </c>
      <c r="I28" s="1" t="s">
        <v>52</v>
      </c>
      <c r="J28" s="1" t="s">
        <v>16</v>
      </c>
      <c r="K28" s="5">
        <v>9990</v>
      </c>
      <c r="L28" s="6">
        <v>45358</v>
      </c>
      <c r="M28" s="6">
        <v>45657</v>
      </c>
      <c r="N28" s="1" t="s">
        <v>191</v>
      </c>
    </row>
    <row r="29" spans="1:14" x14ac:dyDescent="0.25">
      <c r="A29" s="4">
        <v>26</v>
      </c>
      <c r="B29" s="2" t="str">
        <f>HYPERLINK("https://my.zakupivli.pro/remote/dispatcher/state_purchase_view/49979318", "UA-2024-03-22-008032-a")</f>
        <v>UA-2024-03-22-008032-a</v>
      </c>
      <c r="C29" s="2" t="str">
        <f>HYPERLINK("https://my.zakupivli.pro/remote/dispatcher/state_contracting_view/19599315", "UA-2024-03-22-008032-a-a1")</f>
        <v>UA-2024-03-22-008032-a-a1</v>
      </c>
      <c r="D29" s="1" t="s">
        <v>127</v>
      </c>
      <c r="E29" s="1" t="s">
        <v>127</v>
      </c>
      <c r="F29" s="1" t="s">
        <v>67</v>
      </c>
      <c r="G29" s="1" t="s">
        <v>115</v>
      </c>
      <c r="H29" s="1" t="s">
        <v>103</v>
      </c>
      <c r="I29" s="1" t="s">
        <v>35</v>
      </c>
      <c r="J29" s="1" t="s">
        <v>95</v>
      </c>
      <c r="K29" s="5">
        <v>4786.22</v>
      </c>
      <c r="L29" s="6">
        <v>45370</v>
      </c>
      <c r="M29" s="6">
        <v>45657</v>
      </c>
      <c r="N29" s="1" t="s">
        <v>191</v>
      </c>
    </row>
    <row r="30" spans="1:14" x14ac:dyDescent="0.25">
      <c r="A30" s="4">
        <v>27</v>
      </c>
      <c r="B30" s="2" t="str">
        <f>HYPERLINK("https://my.zakupivli.pro/remote/dispatcher/state_purchase_view/50060776", "UA-2024-03-27-006157-a")</f>
        <v>UA-2024-03-27-006157-a</v>
      </c>
      <c r="C30" s="2" t="str">
        <f>HYPERLINK("https://my.zakupivli.pro/remote/dispatcher/state_contracting_view/19635028", "UA-2024-03-27-006157-a-b1")</f>
        <v>UA-2024-03-27-006157-a-b1</v>
      </c>
      <c r="D30" s="1" t="s">
        <v>128</v>
      </c>
      <c r="E30" s="1" t="s">
        <v>128</v>
      </c>
      <c r="F30" s="1" t="s">
        <v>67</v>
      </c>
      <c r="G30" s="1" t="s">
        <v>115</v>
      </c>
      <c r="H30" s="1" t="s">
        <v>103</v>
      </c>
      <c r="I30" s="1" t="s">
        <v>35</v>
      </c>
      <c r="J30" s="1" t="s">
        <v>96</v>
      </c>
      <c r="K30" s="5">
        <v>4810.46</v>
      </c>
      <c r="L30" s="6">
        <v>45377</v>
      </c>
      <c r="M30" s="6">
        <v>45657</v>
      </c>
      <c r="N30" s="1" t="s">
        <v>191</v>
      </c>
    </row>
    <row r="31" spans="1:14" x14ac:dyDescent="0.25">
      <c r="A31" s="4">
        <v>28</v>
      </c>
      <c r="B31" s="2" t="str">
        <f>HYPERLINK("https://my.zakupivli.pro/remote/dispatcher/state_purchase_view/48428498", "UA-2024-01-17-008424-a")</f>
        <v>UA-2024-01-17-008424-a</v>
      </c>
      <c r="C31" s="2" t="str">
        <f>HYPERLINK("https://my.zakupivli.pro/remote/dispatcher/state_contracting_view/18934303", "UA-2024-01-17-008424-a-c1")</f>
        <v>UA-2024-01-17-008424-a-c1</v>
      </c>
      <c r="D31" s="1" t="s">
        <v>186</v>
      </c>
      <c r="E31" s="1" t="s">
        <v>186</v>
      </c>
      <c r="F31" s="1" t="s">
        <v>66</v>
      </c>
      <c r="G31" s="1" t="s">
        <v>115</v>
      </c>
      <c r="H31" s="1" t="s">
        <v>124</v>
      </c>
      <c r="I31" s="1" t="s">
        <v>38</v>
      </c>
      <c r="J31" s="1" t="s">
        <v>15</v>
      </c>
      <c r="K31" s="5">
        <v>54770</v>
      </c>
      <c r="L31" s="6">
        <v>45308</v>
      </c>
      <c r="M31" s="6">
        <v>45657</v>
      </c>
      <c r="N31" s="1" t="s">
        <v>191</v>
      </c>
    </row>
    <row r="32" spans="1:14" x14ac:dyDescent="0.25">
      <c r="A32" s="4">
        <v>29</v>
      </c>
      <c r="B32" s="2" t="str">
        <f>HYPERLINK("https://my.zakupivli.pro/remote/dispatcher/state_purchase_view/49058031", "UA-2024-02-09-000653-a")</f>
        <v>UA-2024-02-09-000653-a</v>
      </c>
      <c r="C32" s="2" t="str">
        <f>HYPERLINK("https://my.zakupivli.pro/remote/dispatcher/state_contracting_view/19203477", "UA-2024-02-09-000653-a-a1")</f>
        <v>UA-2024-02-09-000653-a-a1</v>
      </c>
      <c r="D32" s="1" t="s">
        <v>130</v>
      </c>
      <c r="E32" s="1" t="s">
        <v>130</v>
      </c>
      <c r="F32" s="1" t="s">
        <v>78</v>
      </c>
      <c r="G32" s="1" t="s">
        <v>115</v>
      </c>
      <c r="H32" s="1" t="s">
        <v>109</v>
      </c>
      <c r="I32" s="1" t="s">
        <v>37</v>
      </c>
      <c r="J32" s="1" t="s">
        <v>50</v>
      </c>
      <c r="K32" s="5">
        <v>20605.599999999999</v>
      </c>
      <c r="L32" s="6">
        <v>45331</v>
      </c>
      <c r="M32" s="6">
        <v>45657</v>
      </c>
      <c r="N32" s="1" t="s">
        <v>191</v>
      </c>
    </row>
    <row r="33" spans="1:14" x14ac:dyDescent="0.25">
      <c r="A33" s="4">
        <v>30</v>
      </c>
      <c r="B33" s="2" t="str">
        <f>HYPERLINK("https://my.zakupivli.pro/remote/dispatcher/state_purchase_view/48814778", "UA-2024-01-31-002863-a")</f>
        <v>UA-2024-01-31-002863-a</v>
      </c>
      <c r="C33" s="2" t="str">
        <f>HYPERLINK("https://my.zakupivli.pro/remote/dispatcher/state_contracting_view/19099459", "UA-2024-01-31-002863-a-b1")</f>
        <v>UA-2024-01-31-002863-a-b1</v>
      </c>
      <c r="D33" s="1" t="s">
        <v>117</v>
      </c>
      <c r="E33" s="1" t="s">
        <v>117</v>
      </c>
      <c r="F33" s="1" t="s">
        <v>34</v>
      </c>
      <c r="G33" s="1" t="s">
        <v>115</v>
      </c>
      <c r="H33" s="1" t="s">
        <v>104</v>
      </c>
      <c r="I33" s="1" t="s">
        <v>32</v>
      </c>
      <c r="J33" s="1" t="s">
        <v>40</v>
      </c>
      <c r="K33" s="5">
        <v>19305</v>
      </c>
      <c r="L33" s="6">
        <v>45321</v>
      </c>
      <c r="M33" s="6">
        <v>45657</v>
      </c>
      <c r="N33" s="1" t="s">
        <v>191</v>
      </c>
    </row>
    <row r="34" spans="1:14" x14ac:dyDescent="0.25">
      <c r="A34" s="4">
        <v>31</v>
      </c>
      <c r="B34" s="2" t="str">
        <f>HYPERLINK("https://my.zakupivli.pro/remote/dispatcher/state_purchase_view/48868607", "UA-2024-02-01-012013-a")</f>
        <v>UA-2024-02-01-012013-a</v>
      </c>
      <c r="C34" s="2" t="str">
        <f>HYPERLINK("https://my.zakupivli.pro/remote/dispatcher/state_contracting_view/19122554", "UA-2024-02-01-012013-a-b1")</f>
        <v>UA-2024-02-01-012013-a-b1</v>
      </c>
      <c r="D34" s="1" t="s">
        <v>147</v>
      </c>
      <c r="E34" s="1" t="s">
        <v>147</v>
      </c>
      <c r="F34" s="1" t="s">
        <v>84</v>
      </c>
      <c r="G34" s="1" t="s">
        <v>115</v>
      </c>
      <c r="H34" s="1" t="s">
        <v>189</v>
      </c>
      <c r="I34" s="1" t="s">
        <v>42</v>
      </c>
      <c r="J34" s="1" t="s">
        <v>51</v>
      </c>
      <c r="K34" s="5">
        <v>6816</v>
      </c>
      <c r="L34" s="6">
        <v>45323</v>
      </c>
      <c r="M34" s="6">
        <v>45657</v>
      </c>
      <c r="N34" s="1" t="s">
        <v>191</v>
      </c>
    </row>
    <row r="35" spans="1:14" x14ac:dyDescent="0.25">
      <c r="A35" s="4">
        <v>32</v>
      </c>
      <c r="B35" s="2" t="str">
        <f>HYPERLINK("https://my.zakupivli.pro/remote/dispatcher/state_purchase_view/48897739", "UA-2024-02-02-008631-a")</f>
        <v>UA-2024-02-02-008631-a</v>
      </c>
      <c r="C35" s="2" t="str">
        <f>HYPERLINK("https://my.zakupivli.pro/remote/dispatcher/state_contracting_view/19134997", "UA-2024-02-02-008631-a-a1")</f>
        <v>UA-2024-02-02-008631-a-a1</v>
      </c>
      <c r="D35" s="1" t="s">
        <v>161</v>
      </c>
      <c r="E35" s="1" t="s">
        <v>161</v>
      </c>
      <c r="F35" s="1" t="s">
        <v>73</v>
      </c>
      <c r="G35" s="1" t="s">
        <v>115</v>
      </c>
      <c r="H35" s="1" t="s">
        <v>118</v>
      </c>
      <c r="I35" s="1" t="s">
        <v>7</v>
      </c>
      <c r="J35" s="1" t="s">
        <v>25</v>
      </c>
      <c r="K35" s="5">
        <v>12482.16</v>
      </c>
      <c r="L35" s="6">
        <v>45323</v>
      </c>
      <c r="M35" s="6">
        <v>45657</v>
      </c>
      <c r="N35" s="1" t="s">
        <v>191</v>
      </c>
    </row>
    <row r="36" spans="1:14" x14ac:dyDescent="0.25">
      <c r="A36" s="4">
        <v>33</v>
      </c>
      <c r="B36" s="2" t="str">
        <f>HYPERLINK("https://my.zakupivli.pro/remote/dispatcher/state_purchase_view/49422270", "UA-2024-02-26-006388-a")</f>
        <v>UA-2024-02-26-006388-a</v>
      </c>
      <c r="C36" s="2" t="str">
        <f>HYPERLINK("https://my.zakupivli.pro/remote/dispatcher/state_contracting_view/19359895", "UA-2024-02-26-006388-a-b1")</f>
        <v>UA-2024-02-26-006388-a-b1</v>
      </c>
      <c r="D36" s="1" t="s">
        <v>140</v>
      </c>
      <c r="E36" s="1" t="s">
        <v>140</v>
      </c>
      <c r="F36" s="1" t="s">
        <v>68</v>
      </c>
      <c r="G36" s="1" t="s">
        <v>115</v>
      </c>
      <c r="H36" s="1" t="s">
        <v>176</v>
      </c>
      <c r="I36" s="1" t="s">
        <v>62</v>
      </c>
      <c r="J36" s="1" t="s">
        <v>71</v>
      </c>
      <c r="K36" s="5">
        <v>2490.41</v>
      </c>
      <c r="L36" s="6">
        <v>45348</v>
      </c>
      <c r="M36" s="6">
        <v>45657</v>
      </c>
      <c r="N36" s="1" t="s">
        <v>191</v>
      </c>
    </row>
    <row r="37" spans="1:14" x14ac:dyDescent="0.25">
      <c r="A37" s="4">
        <v>34</v>
      </c>
      <c r="B37" s="2" t="str">
        <f>HYPERLINK("https://my.zakupivli.pro/remote/dispatcher/state_purchase_view/49871701", "UA-2024-03-19-001475-a")</f>
        <v>UA-2024-03-19-001475-a</v>
      </c>
      <c r="C37" s="2" t="str">
        <f>HYPERLINK("https://my.zakupivli.pro/remote/dispatcher/state_contracting_view/19553092", "UA-2024-03-19-001475-a-c1")</f>
        <v>UA-2024-03-19-001475-a-c1</v>
      </c>
      <c r="D37" s="1" t="s">
        <v>150</v>
      </c>
      <c r="E37" s="1" t="s">
        <v>150</v>
      </c>
      <c r="F37" s="1" t="s">
        <v>63</v>
      </c>
      <c r="G37" s="1" t="s">
        <v>115</v>
      </c>
      <c r="H37" s="1" t="s">
        <v>103</v>
      </c>
      <c r="I37" s="1" t="s">
        <v>35</v>
      </c>
      <c r="J37" s="1" t="s">
        <v>3</v>
      </c>
      <c r="K37" s="5">
        <v>60228</v>
      </c>
      <c r="L37" s="6">
        <v>45362</v>
      </c>
      <c r="M37" s="6">
        <v>45657</v>
      </c>
      <c r="N37" s="1" t="s">
        <v>191</v>
      </c>
    </row>
    <row r="38" spans="1:14" x14ac:dyDescent="0.25">
      <c r="A38" s="4">
        <v>35</v>
      </c>
      <c r="B38" s="2" t="str">
        <f>HYPERLINK("https://my.zakupivli.pro/remote/dispatcher/state_purchase_view/48905117", "UA-2024-02-02-011982-a")</f>
        <v>UA-2024-02-02-011982-a</v>
      </c>
      <c r="C38" s="2" t="str">
        <f>HYPERLINK("https://my.zakupivli.pro/remote/dispatcher/state_contracting_view/19138088", "UA-2024-02-02-011982-a-a1")</f>
        <v>UA-2024-02-02-011982-a-a1</v>
      </c>
      <c r="D38" s="1" t="s">
        <v>162</v>
      </c>
      <c r="E38" s="1" t="s">
        <v>162</v>
      </c>
      <c r="F38" s="1" t="s">
        <v>67</v>
      </c>
      <c r="G38" s="1" t="s">
        <v>115</v>
      </c>
      <c r="H38" s="1" t="s">
        <v>118</v>
      </c>
      <c r="I38" s="1" t="s">
        <v>7</v>
      </c>
      <c r="J38" s="1" t="s">
        <v>77</v>
      </c>
      <c r="K38" s="5">
        <v>122</v>
      </c>
      <c r="L38" s="6">
        <v>45324</v>
      </c>
      <c r="M38" s="6">
        <v>45657</v>
      </c>
      <c r="N38" s="1" t="s">
        <v>191</v>
      </c>
    </row>
    <row r="39" spans="1:14" x14ac:dyDescent="0.25">
      <c r="A39" s="4">
        <v>36</v>
      </c>
      <c r="B39" s="2" t="str">
        <f>HYPERLINK("https://my.zakupivli.pro/remote/dispatcher/state_purchase_view/48822548", "UA-2024-01-31-006515-a")</f>
        <v>UA-2024-01-31-006515-a</v>
      </c>
      <c r="C39" s="2" t="str">
        <f>HYPERLINK("https://my.zakupivli.pro/remote/dispatcher/state_contracting_view/19102819", "UA-2024-01-31-006515-a-a1")</f>
        <v>UA-2024-01-31-006515-a-a1</v>
      </c>
      <c r="D39" s="1" t="s">
        <v>153</v>
      </c>
      <c r="E39" s="1" t="s">
        <v>152</v>
      </c>
      <c r="F39" s="1" t="s">
        <v>86</v>
      </c>
      <c r="G39" s="1" t="s">
        <v>115</v>
      </c>
      <c r="H39" s="1" t="s">
        <v>108</v>
      </c>
      <c r="I39" s="1" t="s">
        <v>44</v>
      </c>
      <c r="J39" s="1" t="s">
        <v>20</v>
      </c>
      <c r="K39" s="5">
        <v>3107.24</v>
      </c>
      <c r="L39" s="6">
        <v>45321</v>
      </c>
      <c r="M39" s="6">
        <v>45657</v>
      </c>
      <c r="N39" s="1" t="s">
        <v>191</v>
      </c>
    </row>
    <row r="40" spans="1:14" x14ac:dyDescent="0.25">
      <c r="A40" s="4">
        <v>37</v>
      </c>
      <c r="B40" s="2" t="str">
        <f>HYPERLINK("https://my.zakupivli.pro/remote/dispatcher/state_purchase_view/48551286", "UA-2024-01-22-007652-a")</f>
        <v>UA-2024-01-22-007652-a</v>
      </c>
      <c r="C40" s="2" t="str">
        <f>HYPERLINK("https://my.zakupivli.pro/remote/dispatcher/state_contracting_view/18986304", "UA-2024-01-22-007652-a-c1")</f>
        <v>UA-2024-01-22-007652-a-c1</v>
      </c>
      <c r="D40" s="1" t="s">
        <v>170</v>
      </c>
      <c r="E40" s="1" t="s">
        <v>170</v>
      </c>
      <c r="F40" s="1" t="s">
        <v>79</v>
      </c>
      <c r="G40" s="1" t="s">
        <v>115</v>
      </c>
      <c r="H40" s="1" t="s">
        <v>171</v>
      </c>
      <c r="I40" s="1" t="s">
        <v>39</v>
      </c>
      <c r="J40" s="1" t="s">
        <v>17</v>
      </c>
      <c r="K40" s="5">
        <v>349254</v>
      </c>
      <c r="L40" s="6">
        <v>45313</v>
      </c>
      <c r="M40" s="6">
        <v>45657</v>
      </c>
      <c r="N40" s="1" t="s">
        <v>191</v>
      </c>
    </row>
    <row r="41" spans="1:14" x14ac:dyDescent="0.25">
      <c r="A41" s="4">
        <v>38</v>
      </c>
      <c r="B41" s="2" t="str">
        <f>HYPERLINK("https://my.zakupivli.pro/remote/dispatcher/state_purchase_view/48241058", "UA-2024-01-09-006570-a")</f>
        <v>UA-2024-01-09-006570-a</v>
      </c>
      <c r="C41" s="2" t="str">
        <f>HYPERLINK("https://my.zakupivli.pro/remote/dispatcher/state_contracting_view/18859860", "UA-2024-01-09-006570-a-c1")</f>
        <v>UA-2024-01-09-006570-a-c1</v>
      </c>
      <c r="D41" s="1" t="s">
        <v>163</v>
      </c>
      <c r="E41" s="1" t="s">
        <v>163</v>
      </c>
      <c r="F41" s="1" t="s">
        <v>84</v>
      </c>
      <c r="G41" s="1" t="s">
        <v>115</v>
      </c>
      <c r="H41" s="1" t="s">
        <v>136</v>
      </c>
      <c r="I41" s="1" t="s">
        <v>48</v>
      </c>
      <c r="J41" s="1" t="s">
        <v>88</v>
      </c>
      <c r="K41" s="5">
        <v>50000</v>
      </c>
      <c r="L41" s="6">
        <v>45300</v>
      </c>
      <c r="M41" s="6">
        <v>45657</v>
      </c>
      <c r="N41" s="1" t="s">
        <v>191</v>
      </c>
    </row>
    <row r="42" spans="1:14" x14ac:dyDescent="0.25">
      <c r="A42" s="4">
        <v>39</v>
      </c>
      <c r="B42" s="2" t="str">
        <f>HYPERLINK("https://my.zakupivli.pro/remote/dispatcher/state_purchase_view/49786186", "UA-2024-03-14-002883-a")</f>
        <v>UA-2024-03-14-002883-a</v>
      </c>
      <c r="C42" s="2" t="str">
        <f>HYPERLINK("https://my.zakupivli.pro/remote/dispatcher/state_contracting_view/19515951", "UA-2024-03-14-002883-a-b1")</f>
        <v>UA-2024-03-14-002883-a-b1</v>
      </c>
      <c r="D42" s="1" t="s">
        <v>156</v>
      </c>
      <c r="E42" s="1" t="s">
        <v>156</v>
      </c>
      <c r="F42" s="1" t="s">
        <v>81</v>
      </c>
      <c r="G42" s="1" t="s">
        <v>115</v>
      </c>
      <c r="H42" s="1" t="s">
        <v>178</v>
      </c>
      <c r="I42" s="1" t="s">
        <v>43</v>
      </c>
      <c r="J42" s="1" t="s">
        <v>28</v>
      </c>
      <c r="K42" s="5">
        <v>4000</v>
      </c>
      <c r="L42" s="6">
        <v>45365</v>
      </c>
      <c r="M42" s="6">
        <v>45657</v>
      </c>
      <c r="N42" s="1" t="s">
        <v>191</v>
      </c>
    </row>
    <row r="43" spans="1:14" x14ac:dyDescent="0.25">
      <c r="A43" s="4">
        <v>40</v>
      </c>
      <c r="B43" s="2" t="str">
        <f>HYPERLINK("https://my.zakupivli.pro/remote/dispatcher/state_purchase_view/48411460", "UA-2024-01-17-001365-a")</f>
        <v>UA-2024-01-17-001365-a</v>
      </c>
      <c r="C43" s="2" t="str">
        <f>HYPERLINK("https://my.zakupivli.pro/remote/dispatcher/state_contracting_view/18927361", "UA-2024-01-17-001365-a-c1")</f>
        <v>UA-2024-01-17-001365-a-c1</v>
      </c>
      <c r="D43" s="1" t="s">
        <v>114</v>
      </c>
      <c r="E43" s="1" t="s">
        <v>114</v>
      </c>
      <c r="F43" s="1" t="s">
        <v>72</v>
      </c>
      <c r="G43" s="1" t="s">
        <v>115</v>
      </c>
      <c r="H43" s="1" t="s">
        <v>184</v>
      </c>
      <c r="I43" s="1" t="s">
        <v>47</v>
      </c>
      <c r="J43" s="1" t="s">
        <v>93</v>
      </c>
      <c r="K43" s="5">
        <v>25620</v>
      </c>
      <c r="L43" s="6">
        <v>45308</v>
      </c>
      <c r="M43" s="6">
        <v>45657</v>
      </c>
      <c r="N43" s="1" t="s">
        <v>191</v>
      </c>
    </row>
    <row r="44" spans="1:14" x14ac:dyDescent="0.25">
      <c r="A44" s="4">
        <v>41</v>
      </c>
      <c r="B44" s="2" t="str">
        <f>HYPERLINK("https://my.zakupivli.pro/remote/dispatcher/state_purchase_view/49422795", "UA-2024-02-26-006589-a")</f>
        <v>UA-2024-02-26-006589-a</v>
      </c>
      <c r="C44" s="2" t="str">
        <f>HYPERLINK("https://my.zakupivli.pro/remote/dispatcher/state_contracting_view/19359823", "UA-2024-02-26-006589-a-c1")</f>
        <v>UA-2024-02-26-006589-a-c1</v>
      </c>
      <c r="D44" s="1" t="s">
        <v>141</v>
      </c>
      <c r="E44" s="1" t="s">
        <v>141</v>
      </c>
      <c r="F44" s="1" t="s">
        <v>68</v>
      </c>
      <c r="G44" s="1" t="s">
        <v>115</v>
      </c>
      <c r="H44" s="1" t="s">
        <v>176</v>
      </c>
      <c r="I44" s="1" t="s">
        <v>62</v>
      </c>
      <c r="J44" s="1" t="s">
        <v>70</v>
      </c>
      <c r="K44" s="5">
        <v>2890.03</v>
      </c>
      <c r="L44" s="6">
        <v>45348</v>
      </c>
      <c r="M44" s="6">
        <v>45657</v>
      </c>
      <c r="N44" s="1" t="s">
        <v>191</v>
      </c>
    </row>
    <row r="45" spans="1:14" x14ac:dyDescent="0.25">
      <c r="A45" s="4">
        <v>42</v>
      </c>
      <c r="B45" s="2" t="str">
        <f>HYPERLINK("https://my.zakupivli.pro/remote/dispatcher/state_purchase_view/49294789", "UA-2024-02-20-006822-a")</f>
        <v>UA-2024-02-20-006822-a</v>
      </c>
      <c r="C45" s="2" t="str">
        <f>HYPERLINK("https://my.zakupivli.pro/remote/dispatcher/state_contracting_view/19305336", "UA-2024-02-20-006822-a-b1")</f>
        <v>UA-2024-02-20-006822-a-b1</v>
      </c>
      <c r="D45" s="1" t="s">
        <v>157</v>
      </c>
      <c r="E45" s="1" t="s">
        <v>157</v>
      </c>
      <c r="F45" s="1" t="s">
        <v>92</v>
      </c>
      <c r="G45" s="1" t="s">
        <v>115</v>
      </c>
      <c r="H45" s="1" t="s">
        <v>177</v>
      </c>
      <c r="I45" s="1" t="s">
        <v>57</v>
      </c>
      <c r="J45" s="1" t="s">
        <v>190</v>
      </c>
      <c r="K45" s="5">
        <v>543.12</v>
      </c>
      <c r="L45" s="6">
        <v>45342</v>
      </c>
      <c r="M45" s="6">
        <v>45473</v>
      </c>
      <c r="N45" s="1" t="s">
        <v>191</v>
      </c>
    </row>
    <row r="46" spans="1:14" x14ac:dyDescent="0.25">
      <c r="A46" s="4">
        <v>43</v>
      </c>
      <c r="B46" s="2" t="str">
        <f>HYPERLINK("https://my.zakupivli.pro/remote/dispatcher/state_purchase_view/49294318", "UA-2024-02-20-006589-a")</f>
        <v>UA-2024-02-20-006589-a</v>
      </c>
      <c r="C46" s="2" t="str">
        <f>HYPERLINK("https://my.zakupivli.pro/remote/dispatcher/state_contracting_view/19305145", "UA-2024-02-20-006589-a-c1")</f>
        <v>UA-2024-02-20-006589-a-c1</v>
      </c>
      <c r="D46" s="1" t="s">
        <v>157</v>
      </c>
      <c r="E46" s="1" t="s">
        <v>157</v>
      </c>
      <c r="F46" s="1" t="s">
        <v>92</v>
      </c>
      <c r="G46" s="1" t="s">
        <v>115</v>
      </c>
      <c r="H46" s="1" t="s">
        <v>177</v>
      </c>
      <c r="I46" s="1" t="s">
        <v>57</v>
      </c>
      <c r="J46" s="1" t="s">
        <v>12</v>
      </c>
      <c r="K46" s="5">
        <v>409.92</v>
      </c>
      <c r="L46" s="6">
        <v>45342</v>
      </c>
      <c r="M46" s="6">
        <v>45473</v>
      </c>
      <c r="N46" s="1" t="s">
        <v>191</v>
      </c>
    </row>
    <row r="47" spans="1:14" x14ac:dyDescent="0.25">
      <c r="A47" s="4">
        <v>44</v>
      </c>
      <c r="B47" s="2" t="str">
        <f>HYPERLINK("https://my.zakupivli.pro/remote/dispatcher/state_purchase_view/48902083", "UA-2024-02-02-010561-a")</f>
        <v>UA-2024-02-02-010561-a</v>
      </c>
      <c r="C47" s="2" t="str">
        <f>HYPERLINK("https://my.zakupivli.pro/remote/dispatcher/state_contracting_view/19136644", "UA-2024-02-02-010561-a-b1")</f>
        <v>UA-2024-02-02-010561-a-b1</v>
      </c>
      <c r="D47" s="1" t="s">
        <v>144</v>
      </c>
      <c r="E47" s="1" t="s">
        <v>144</v>
      </c>
      <c r="F47" s="1" t="s">
        <v>97</v>
      </c>
      <c r="G47" s="1" t="s">
        <v>115</v>
      </c>
      <c r="H47" s="1" t="s">
        <v>167</v>
      </c>
      <c r="I47" s="1" t="s">
        <v>6</v>
      </c>
      <c r="J47" s="1" t="s">
        <v>29</v>
      </c>
      <c r="K47" s="5">
        <v>482.32</v>
      </c>
      <c r="L47" s="6">
        <v>45323</v>
      </c>
      <c r="M47" s="6">
        <v>45352</v>
      </c>
      <c r="N47" s="1" t="s">
        <v>191</v>
      </c>
    </row>
    <row r="48" spans="1:14" x14ac:dyDescent="0.25">
      <c r="A48" s="1" t="s">
        <v>116</v>
      </c>
    </row>
  </sheetData>
  <autoFilter ref="A3:N47"/>
  <hyperlinks>
    <hyperlink ref="A1" r:id="rId1" display="mailto:report-feedback@zakupivli.pro"/>
    <hyperlink ref="B4" r:id="rId2" display="https://my.zakupivli.pro/remote/dispatcher/state_purchase_view/49239211"/>
    <hyperlink ref="C4" r:id="rId3" display="https://my.zakupivli.pro/remote/dispatcher/state_contracting_view/19281010"/>
    <hyperlink ref="B5" r:id="rId4" display="https://my.zakupivli.pro/remote/dispatcher/state_purchase_view/47537802"/>
    <hyperlink ref="C5" r:id="rId5" display="https://my.zakupivli.pro/remote/dispatcher/state_contracting_view/18824924"/>
    <hyperlink ref="B6" r:id="rId6" display="https://my.zakupivli.pro/remote/dispatcher/state_purchase_view/49558972"/>
    <hyperlink ref="C6" r:id="rId7" display="https://my.zakupivli.pro/remote/dispatcher/state_contracting_view/19418445"/>
    <hyperlink ref="B7" r:id="rId8" display="https://my.zakupivli.pro/remote/dispatcher/state_purchase_view/48893555"/>
    <hyperlink ref="C7" r:id="rId9" display="https://my.zakupivli.pro/remote/dispatcher/state_contracting_view/19132951"/>
    <hyperlink ref="B8" r:id="rId10" display="https://my.zakupivli.pro/remote/dispatcher/state_purchase_view/48899439"/>
    <hyperlink ref="C8" r:id="rId11" display="https://my.zakupivli.pro/remote/dispatcher/state_contracting_view/19135785"/>
    <hyperlink ref="B9" r:id="rId12" display="https://my.zakupivli.pro/remote/dispatcher/state_purchase_view/48776704"/>
    <hyperlink ref="C9" r:id="rId13" display="https://my.zakupivli.pro/remote/dispatcher/state_contracting_view/19082678"/>
    <hyperlink ref="B10" r:id="rId14" display="https://my.zakupivli.pro/remote/dispatcher/state_purchase_view/49979847"/>
    <hyperlink ref="C10" r:id="rId15" display="https://my.zakupivli.pro/remote/dispatcher/state_contracting_view/19599127"/>
    <hyperlink ref="B11" r:id="rId16" display="https://my.zakupivli.pro/remote/dispatcher/state_purchase_view/47906402"/>
    <hyperlink ref="C11" r:id="rId17" display="https://my.zakupivli.pro/remote/dispatcher/state_contracting_view/18859399"/>
    <hyperlink ref="B12" r:id="rId18" display="https://my.zakupivli.pro/remote/dispatcher/state_purchase_view/48469911"/>
    <hyperlink ref="C12" r:id="rId19" display="https://my.zakupivli.pro/remote/dispatcher/state_contracting_view/18951892"/>
    <hyperlink ref="B13" r:id="rId20" display="https://my.zakupivli.pro/remote/dispatcher/state_purchase_view/47527497"/>
    <hyperlink ref="C13" r:id="rId21" display="https://my.zakupivli.pro/remote/dispatcher/state_contracting_view/18884364"/>
    <hyperlink ref="B14" r:id="rId22" display="https://my.zakupivli.pro/remote/dispatcher/state_purchase_view/49058924"/>
    <hyperlink ref="C14" r:id="rId23" display="https://my.zakupivli.pro/remote/dispatcher/state_contracting_view/19203677"/>
    <hyperlink ref="B15" r:id="rId24" display="https://my.zakupivli.pro/remote/dispatcher/state_purchase_view/48828823"/>
    <hyperlink ref="C15" r:id="rId25" display="https://my.zakupivli.pro/remote/dispatcher/state_contracting_view/19105525"/>
    <hyperlink ref="B16" r:id="rId26" display="https://my.zakupivli.pro/remote/dispatcher/state_purchase_view/49785039"/>
    <hyperlink ref="C16" r:id="rId27" display="https://my.zakupivli.pro/remote/dispatcher/state_contracting_view/19515347"/>
    <hyperlink ref="B17" r:id="rId28" display="https://my.zakupivli.pro/remote/dispatcher/state_purchase_view/48292142"/>
    <hyperlink ref="C17" r:id="rId29" display="https://my.zakupivli.pro/remote/dispatcher/state_contracting_view/18879963"/>
    <hyperlink ref="B18" r:id="rId30" display="https://my.zakupivli.pro/remote/dispatcher/state_purchase_view/49874078"/>
    <hyperlink ref="C18" r:id="rId31" display="https://my.zakupivli.pro/remote/dispatcher/state_contracting_view/19554350"/>
    <hyperlink ref="B19" r:id="rId32" display="https://my.zakupivli.pro/remote/dispatcher/state_purchase_view/49874848"/>
    <hyperlink ref="C19" r:id="rId33" display="https://my.zakupivli.pro/remote/dispatcher/state_contracting_view/19554345"/>
    <hyperlink ref="B20" r:id="rId34" display="https://my.zakupivli.pro/remote/dispatcher/state_purchase_view/49890450"/>
    <hyperlink ref="C20" r:id="rId35" display="https://my.zakupivli.pro/remote/dispatcher/state_contracting_view/19560660"/>
    <hyperlink ref="B21" r:id="rId36" display="https://my.zakupivli.pro/remote/dispatcher/state_purchase_view/49750793"/>
    <hyperlink ref="C21" r:id="rId37" display="https://my.zakupivli.pro/remote/dispatcher/state_contracting_view/19508709"/>
    <hyperlink ref="B22" r:id="rId38" display="https://my.zakupivli.pro/remote/dispatcher/state_purchase_view/48536537"/>
    <hyperlink ref="C22" r:id="rId39" display="https://my.zakupivli.pro/remote/dispatcher/state_contracting_view/18980201"/>
    <hyperlink ref="B23" r:id="rId40" display="https://my.zakupivli.pro/remote/dispatcher/state_purchase_view/48895323"/>
    <hyperlink ref="C23" r:id="rId41" display="https://my.zakupivli.pro/remote/dispatcher/state_contracting_view/19133942"/>
    <hyperlink ref="B24" r:id="rId42" display="https://my.zakupivli.pro/remote/dispatcher/state_purchase_view/48896365"/>
    <hyperlink ref="C24" r:id="rId43" display="https://my.zakupivli.pro/remote/dispatcher/state_contracting_view/19134425"/>
    <hyperlink ref="B25" r:id="rId44" display="https://my.zakupivli.pro/remote/dispatcher/state_purchase_view/48285261"/>
    <hyperlink ref="C25" r:id="rId45" display="https://my.zakupivli.pro/remote/dispatcher/state_contracting_view/18877467"/>
    <hyperlink ref="B26" r:id="rId46" display="https://my.zakupivli.pro/remote/dispatcher/state_purchase_view/48552315"/>
    <hyperlink ref="C26" r:id="rId47" display="https://my.zakupivli.pro/remote/dispatcher/state_contracting_view/18987009"/>
    <hyperlink ref="B27" r:id="rId48" display="https://my.zakupivli.pro/remote/dispatcher/state_purchase_view/49785674"/>
    <hyperlink ref="C27" r:id="rId49" display="https://my.zakupivli.pro/remote/dispatcher/state_contracting_view/19515813"/>
    <hyperlink ref="B28" r:id="rId50" display="https://my.zakupivli.pro/remote/dispatcher/state_purchase_view/49643444"/>
    <hyperlink ref="C28" r:id="rId51" display="https://my.zakupivli.pro/remote/dispatcher/state_contracting_view/19454903"/>
    <hyperlink ref="B29" r:id="rId52" display="https://my.zakupivli.pro/remote/dispatcher/state_purchase_view/49979318"/>
    <hyperlink ref="C29" r:id="rId53" display="https://my.zakupivli.pro/remote/dispatcher/state_contracting_view/19599315"/>
    <hyperlink ref="B30" r:id="rId54" display="https://my.zakupivli.pro/remote/dispatcher/state_purchase_view/50060776"/>
    <hyperlink ref="C30" r:id="rId55" display="https://my.zakupivli.pro/remote/dispatcher/state_contracting_view/19635028"/>
    <hyperlink ref="B31" r:id="rId56" display="https://my.zakupivli.pro/remote/dispatcher/state_purchase_view/48428498"/>
    <hyperlink ref="C31" r:id="rId57" display="https://my.zakupivli.pro/remote/dispatcher/state_contracting_view/18934303"/>
    <hyperlink ref="B32" r:id="rId58" display="https://my.zakupivli.pro/remote/dispatcher/state_purchase_view/49058031"/>
    <hyperlink ref="C32" r:id="rId59" display="https://my.zakupivli.pro/remote/dispatcher/state_contracting_view/19203477"/>
    <hyperlink ref="B33" r:id="rId60" display="https://my.zakupivli.pro/remote/dispatcher/state_purchase_view/48814778"/>
    <hyperlink ref="C33" r:id="rId61" display="https://my.zakupivli.pro/remote/dispatcher/state_contracting_view/19099459"/>
    <hyperlink ref="B34" r:id="rId62" display="https://my.zakupivli.pro/remote/dispatcher/state_purchase_view/48868607"/>
    <hyperlink ref="C34" r:id="rId63" display="https://my.zakupivli.pro/remote/dispatcher/state_contracting_view/19122554"/>
    <hyperlink ref="B35" r:id="rId64" display="https://my.zakupivli.pro/remote/dispatcher/state_purchase_view/48897739"/>
    <hyperlink ref="C35" r:id="rId65" display="https://my.zakupivli.pro/remote/dispatcher/state_contracting_view/19134997"/>
    <hyperlink ref="B36" r:id="rId66" display="https://my.zakupivli.pro/remote/dispatcher/state_purchase_view/49422270"/>
    <hyperlink ref="C36" r:id="rId67" display="https://my.zakupivli.pro/remote/dispatcher/state_contracting_view/19359895"/>
    <hyperlink ref="B37" r:id="rId68" display="https://my.zakupivli.pro/remote/dispatcher/state_purchase_view/49871701"/>
    <hyperlink ref="C37" r:id="rId69" display="https://my.zakupivli.pro/remote/dispatcher/state_contracting_view/19553092"/>
    <hyperlink ref="B38" r:id="rId70" display="https://my.zakupivli.pro/remote/dispatcher/state_purchase_view/48905117"/>
    <hyperlink ref="C38" r:id="rId71" display="https://my.zakupivli.pro/remote/dispatcher/state_contracting_view/19138088"/>
    <hyperlink ref="B39" r:id="rId72" display="https://my.zakupivli.pro/remote/dispatcher/state_purchase_view/48822548"/>
    <hyperlink ref="C39" r:id="rId73" display="https://my.zakupivli.pro/remote/dispatcher/state_contracting_view/19102819"/>
    <hyperlink ref="B40" r:id="rId74" display="https://my.zakupivli.pro/remote/dispatcher/state_purchase_view/48551286"/>
    <hyperlink ref="C40" r:id="rId75" display="https://my.zakupivli.pro/remote/dispatcher/state_contracting_view/18986304"/>
    <hyperlink ref="B41" r:id="rId76" display="https://my.zakupivli.pro/remote/dispatcher/state_purchase_view/48241058"/>
    <hyperlink ref="C41" r:id="rId77" display="https://my.zakupivli.pro/remote/dispatcher/state_contracting_view/18859860"/>
    <hyperlink ref="B42" r:id="rId78" display="https://my.zakupivli.pro/remote/dispatcher/state_purchase_view/49786186"/>
    <hyperlink ref="C42" r:id="rId79" display="https://my.zakupivli.pro/remote/dispatcher/state_contracting_view/19515951"/>
    <hyperlink ref="B43" r:id="rId80" display="https://my.zakupivli.pro/remote/dispatcher/state_purchase_view/48411460"/>
    <hyperlink ref="C43" r:id="rId81" display="https://my.zakupivli.pro/remote/dispatcher/state_contracting_view/18927361"/>
    <hyperlink ref="B44" r:id="rId82" display="https://my.zakupivli.pro/remote/dispatcher/state_purchase_view/49422795"/>
    <hyperlink ref="C44" r:id="rId83" display="https://my.zakupivli.pro/remote/dispatcher/state_contracting_view/19359823"/>
    <hyperlink ref="B45" r:id="rId84" display="https://my.zakupivli.pro/remote/dispatcher/state_purchase_view/49294789"/>
    <hyperlink ref="C45" r:id="rId85" display="https://my.zakupivli.pro/remote/dispatcher/state_contracting_view/19305336"/>
    <hyperlink ref="B46" r:id="rId86" display="https://my.zakupivli.pro/remote/dispatcher/state_purchase_view/49294318"/>
    <hyperlink ref="C46" r:id="rId87" display="https://my.zakupivli.pro/remote/dispatcher/state_contracting_view/19305145"/>
    <hyperlink ref="B47" r:id="rId88" display="https://my.zakupivli.pro/remote/dispatcher/state_purchase_view/48902083"/>
    <hyperlink ref="C47" r:id="rId89" display="https://my.zakupivli.pro/remote/dispatcher/state_contracting_view/19136644"/>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User</cp:lastModifiedBy>
  <dcterms:created xsi:type="dcterms:W3CDTF">2024-05-21T11:08:42Z</dcterms:created>
  <dcterms:modified xsi:type="dcterms:W3CDTF">2024-05-21T08:11:43Z</dcterms:modified>
  <cp:category/>
</cp:coreProperties>
</file>