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Калькуляція" sheetId="1" r:id="rId1"/>
    <sheet name="Лист1" sheetId="2" r:id="rId2"/>
  </sheets>
  <definedNames>
    <definedName name="_xlnm.Print_Area" localSheetId="0">Калькуляція!$A$1:$I$107</definedName>
  </definedNames>
  <calcPr calcId="125725"/>
</workbook>
</file>

<file path=xl/calcChain.xml><?xml version="1.0" encoding="utf-8"?>
<calcChain xmlns="http://schemas.openxmlformats.org/spreadsheetml/2006/main">
  <c r="F34" i="1"/>
  <c r="F32"/>
  <c r="F35" s="1"/>
  <c r="E100"/>
  <c r="H79"/>
  <c r="H60"/>
  <c r="H52"/>
  <c r="H44" s="1"/>
  <c r="H46"/>
  <c r="H43" s="1"/>
  <c r="G13"/>
  <c r="G14" s="1"/>
  <c r="H42" l="1"/>
  <c r="G15" l="1"/>
  <c r="G16" s="1"/>
  <c r="G17" l="1"/>
</calcChain>
</file>

<file path=xl/sharedStrings.xml><?xml version="1.0" encoding="utf-8"?>
<sst xmlns="http://schemas.openxmlformats.org/spreadsheetml/2006/main" count="204" uniqueCount="140">
  <si>
    <t>Кількість годин на тиждень</t>
  </si>
  <si>
    <t>Тарифний розряд</t>
  </si>
  <si>
    <t xml:space="preserve">Калькуляція вартості </t>
  </si>
  <si>
    <t>Посада</t>
  </si>
  <si>
    <t>Прiзвище, iм'я, по батьковi</t>
  </si>
  <si>
    <t>Кваліфікаційна категорія</t>
  </si>
  <si>
    <t>Ставка на місяць, грн</t>
  </si>
  <si>
    <t>ЗАТВЕРДЖЕНО</t>
  </si>
  <si>
    <t>_______________________.20___</t>
  </si>
  <si>
    <t xml:space="preserve">                                          М.П.</t>
  </si>
  <si>
    <t>P</t>
  </si>
  <si>
    <t>S1</t>
  </si>
  <si>
    <t>S2</t>
  </si>
  <si>
    <t>1. Витрати на оплату праці працівників</t>
  </si>
  <si>
    <t>за  формулою А = Q*P/S1 * S2/T1 * T2, де:</t>
  </si>
  <si>
    <t>А</t>
  </si>
  <si>
    <t>Q</t>
  </si>
  <si>
    <t>T1</t>
  </si>
  <si>
    <t xml:space="preserve">T2 </t>
  </si>
  <si>
    <t>Вихідні дані:</t>
  </si>
  <si>
    <t>Графік надання послуг</t>
  </si>
  <si>
    <t>Площа, що використовується для надання послуг, м2</t>
  </si>
  <si>
    <t>грн/Гкал</t>
  </si>
  <si>
    <t>Гкал</t>
  </si>
  <si>
    <t>грн</t>
  </si>
  <si>
    <t>Вартість теплової енергії</t>
  </si>
  <si>
    <t>м2</t>
  </si>
  <si>
    <t>Загальна площа будівлі</t>
  </si>
  <si>
    <t>годин</t>
  </si>
  <si>
    <t>Vх</t>
  </si>
  <si>
    <t>м3</t>
  </si>
  <si>
    <t>V</t>
  </si>
  <si>
    <t>Vп</t>
  </si>
  <si>
    <t>Інші доплати та надбавки (ХХ%), грн</t>
  </si>
  <si>
    <t>Заробітна плата на місяць, грн</t>
  </si>
  <si>
    <t>Заробітна плата за годину, грн</t>
  </si>
  <si>
    <t xml:space="preserve">Вартість водопостачання та водовідведення </t>
  </si>
  <si>
    <t xml:space="preserve">Вартості водопостачання та водовідведення холодної води  </t>
  </si>
  <si>
    <t>К</t>
  </si>
  <si>
    <t xml:space="preserve">Вартість водопостачання та водовідведення холодної води  </t>
  </si>
  <si>
    <t>Вартость водопостачання та водовідведення води для миття підлоги</t>
  </si>
  <si>
    <t>Кількість дітей та викладачів</t>
  </si>
  <si>
    <t>чоловік</t>
  </si>
  <si>
    <t>Н1</t>
  </si>
  <si>
    <t>Площа, що використовується для надання послуг</t>
  </si>
  <si>
    <t>Норма витрат холодної води на одну особу за робочу годину</t>
  </si>
  <si>
    <t>Pc</t>
  </si>
  <si>
    <t>грн/м3</t>
  </si>
  <si>
    <t>T</t>
  </si>
  <si>
    <t>Норма витрат холодної води на миття 1 м2</t>
  </si>
  <si>
    <t>Тривалість одного заняття, годин</t>
  </si>
  <si>
    <t>занять</t>
  </si>
  <si>
    <t>S</t>
  </si>
  <si>
    <t>Н2</t>
  </si>
  <si>
    <t>Кз</t>
  </si>
  <si>
    <t>за формулою V = Vx+Vп, при цьому Vх = К*Н1*Т*Pc, Vп =S*Н2*Кз*Рс, де:</t>
  </si>
  <si>
    <t>Сумарний тариф на холодне водопостачання та водовідведення на дату складання калькуляції</t>
  </si>
  <si>
    <t>Загальна площа будівлі, м2</t>
  </si>
  <si>
    <t>Годин за навчальною програмою</t>
  </si>
  <si>
    <t>Занять за навчальною програмою</t>
  </si>
  <si>
    <t>Всього заробітна плата за весь період надання послуг, грн</t>
  </si>
  <si>
    <t>W1</t>
  </si>
  <si>
    <t>W2</t>
  </si>
  <si>
    <t>за формулою: E=((L1*W1)/1000 + (L2*W2)/1000 * T2) * ТФ</t>
  </si>
  <si>
    <t>Е</t>
  </si>
  <si>
    <t>Витрати на оплату праці працівників</t>
  </si>
  <si>
    <t>кВт</t>
  </si>
  <si>
    <t>Вартість електричної енергії</t>
  </si>
  <si>
    <t>грн/кВт•год</t>
  </si>
  <si>
    <t>Сумарний тариф на холодне водопостачання та водовідведення на дату складання калькуляції, грн/м3</t>
  </si>
  <si>
    <t>Тариф теплопостачання на дату складання калькуляції</t>
  </si>
  <si>
    <t>Тариф теплопостачання на дату складання калькуляції, грн/Гкал</t>
  </si>
  <si>
    <t>Тариф на електричну енергію на дату складання калькуляції</t>
  </si>
  <si>
    <t>Тариф на електричну енергію на дату складання калькуляції, грн/кВт•год</t>
  </si>
  <si>
    <t>Годин за навчальною програмою, годин</t>
  </si>
  <si>
    <t>Занять за навчальною програмою, занять</t>
  </si>
  <si>
    <t>Загальна кількість учнів у закладі, учнів</t>
  </si>
  <si>
    <t>Загальна потужність ламп освітлення які використувуютьсчя під час надання послуги</t>
  </si>
  <si>
    <t>Загальна потужність інших приладів, що споживають електричну енергію, які використовуються під час надання послуги</t>
  </si>
  <si>
    <t>Кількість учні в у групі, учнів</t>
  </si>
  <si>
    <t>Всього місяців надання освітньої послуги, місяців</t>
  </si>
  <si>
    <t>Всього місяців надання освітньої послуги, що припадають на опалювальний сезон, місяців</t>
  </si>
  <si>
    <t>Всього кількість годин опалення будівлі під час опалювального сезону, що припадає на час надання освітньої послуги</t>
  </si>
  <si>
    <t>Всього кількість годин надання освітньої послуги, що припадають на опалювальний сезон</t>
  </si>
  <si>
    <t>2. Безпосередні витрати</t>
  </si>
  <si>
    <t xml:space="preserve">за формулою: </t>
  </si>
  <si>
    <t>Вартість інших безпосередніх витрат</t>
  </si>
  <si>
    <t xml:space="preserve">2.1. Розрахунок вартості водопостачання та водовідведення </t>
  </si>
  <si>
    <t>2.2. Розрахунок вартості теплової енергії у парі та гарячій воді</t>
  </si>
  <si>
    <t xml:space="preserve">2.3 Розрахунок  вартості електричної енергії </t>
  </si>
  <si>
    <t>3. Капітальні витрати</t>
  </si>
  <si>
    <t>Капітальні витрати в розмірі 10 відсотків в межах вартості платної освітньої послуги</t>
  </si>
  <si>
    <t>х</t>
  </si>
  <si>
    <t>№</t>
  </si>
  <si>
    <t>Стаття витрат</t>
  </si>
  <si>
    <t>Сума, грн</t>
  </si>
  <si>
    <t>Безпосередні витрати</t>
  </si>
  <si>
    <t>Нарахування на оплату праці (22%)</t>
  </si>
  <si>
    <t>Капітальні витрати (10%)</t>
  </si>
  <si>
    <t>Всього витрат</t>
  </si>
  <si>
    <t>Всього за одного учня в місяць, грн</t>
  </si>
  <si>
    <t>Заповнюється закладом</t>
  </si>
  <si>
    <t>Заповнюється разом з бухгалтерією</t>
  </si>
  <si>
    <t>Період надання послуг</t>
  </si>
  <si>
    <t xml:space="preserve">Заповнюється закладом </t>
  </si>
  <si>
    <t>Заповнюється закладом разом з бухгалтерією</t>
  </si>
  <si>
    <t>*</t>
  </si>
  <si>
    <t>Заповнюється відповідно розрахунків витрат спільно</t>
  </si>
  <si>
    <t>* заповнюється спеціалістами відділів централізованої бухгалтерії</t>
  </si>
  <si>
    <t>Розрахунок вхідних даних виконав</t>
  </si>
  <si>
    <t>Розрахунок платних послуг перевірив</t>
  </si>
  <si>
    <t>до методичних рекомендацій</t>
  </si>
  <si>
    <t>Додаток №3</t>
  </si>
  <si>
    <t>директор КПНЗ "СДЮСШОР №1" ДМР</t>
  </si>
  <si>
    <t>________________ Н.В. Пущенко</t>
  </si>
  <si>
    <t>платної послуги (кульова стрільба з гвинтівки)</t>
  </si>
  <si>
    <t>Тренер-викладач</t>
  </si>
  <si>
    <t>Спортивнене звання</t>
  </si>
  <si>
    <t>Надбавка за спортивне звання (15%), грн</t>
  </si>
  <si>
    <t>Всього плановий обсяг теплової енергії, що припадає на час надання послуги</t>
  </si>
  <si>
    <t>грн.</t>
  </si>
  <si>
    <t>Набої, 10 шт.</t>
  </si>
  <si>
    <t>Мішені 2 шт.</t>
  </si>
  <si>
    <t>N</t>
  </si>
  <si>
    <t>M</t>
  </si>
  <si>
    <t>Кількість дітей у групі</t>
  </si>
  <si>
    <t>I=(N+M)*T*К</t>
  </si>
  <si>
    <t>вівторок, четверг 9:00-10:00</t>
  </si>
  <si>
    <t>Головний бухгалтер</t>
  </si>
  <si>
    <t>________________ О.С. Парижняк</t>
  </si>
  <si>
    <t>Директор</t>
  </si>
  <si>
    <t>________________Н.В. Пущенко</t>
  </si>
  <si>
    <t>Премія (50%), грн</t>
  </si>
  <si>
    <t>2.4. Розрахунок вартості інших безпосередніх витрат</t>
  </si>
  <si>
    <t>01.01.2024-30.06.2024</t>
  </si>
  <si>
    <t>для розрахунку прийнято: 
в 1 місяці - 30 календарних днів, 22 робочих дня, 4 тижні; в 1 робочому дні - 8 годин</t>
  </si>
  <si>
    <t>Гніденко Анна Миколаївна</t>
  </si>
  <si>
    <t>І</t>
  </si>
  <si>
    <t>МСМК</t>
  </si>
  <si>
    <t>Доплата за вислугу років (20%), грн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</si>
</sst>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000"/>
    <numFmt numFmtId="166" formatCode="#,##0.00000"/>
    <numFmt numFmtId="167" formatCode="0.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6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3" fillId="0" borderId="0" xfId="2" applyFill="1" applyBorder="1"/>
    <xf numFmtId="0" fontId="5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/>
    <xf numFmtId="49" fontId="5" fillId="0" borderId="0" xfId="2" applyNumberFormat="1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5" fillId="0" borderId="0" xfId="0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/>
    <xf numFmtId="0" fontId="10" fillId="0" borderId="0" xfId="1" applyFont="1" applyFill="1" applyAlignment="1"/>
    <xf numFmtId="0" fontId="10" fillId="0" borderId="0" xfId="0" applyFont="1" applyFill="1" applyAlignment="1"/>
    <xf numFmtId="0" fontId="13" fillId="0" borderId="1" xfId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164" fontId="14" fillId="0" borderId="1" xfId="0" applyNumberFormat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/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3" fillId="0" borderId="0" xfId="4" applyFont="1" applyAlignment="1"/>
    <xf numFmtId="167" fontId="13" fillId="0" borderId="0" xfId="4" applyNumberFormat="1" applyFont="1" applyAlignment="1"/>
    <xf numFmtId="4" fontId="13" fillId="0" borderId="0" xfId="4" applyNumberFormat="1" applyFont="1" applyAlignment="1"/>
    <xf numFmtId="0" fontId="10" fillId="0" borderId="0" xfId="4" applyFont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Border="1"/>
    <xf numFmtId="2" fontId="1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2" fontId="15" fillId="0" borderId="1" xfId="0" applyNumberFormat="1" applyFont="1" applyFill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horizontal="right" vertical="center" wrapText="1"/>
    </xf>
    <xf numFmtId="166" fontId="14" fillId="0" borderId="2" xfId="0" applyNumberFormat="1" applyFont="1" applyFill="1" applyBorder="1" applyAlignment="1">
      <alignment horizontal="right" vertical="center" wrapText="1"/>
    </xf>
    <xf numFmtId="164" fontId="14" fillId="0" borderId="2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2" fontId="15" fillId="0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textRotation="90"/>
    </xf>
    <xf numFmtId="3" fontId="6" fillId="0" borderId="1" xfId="0" applyNumberFormat="1" applyFont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textRotation="90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textRotation="90" wrapText="1"/>
    </xf>
    <xf numFmtId="0" fontId="16" fillId="0" borderId="1" xfId="0" applyFont="1" applyFill="1" applyBorder="1" applyAlignment="1">
      <alignment horizontal="center" textRotation="90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7"/>
  <sheetViews>
    <sheetView tabSelected="1" topLeftCell="A4" workbookViewId="0">
      <selection activeCell="G21" sqref="G21"/>
    </sheetView>
  </sheetViews>
  <sheetFormatPr defaultRowHeight="15.75"/>
  <cols>
    <col min="1" max="1" width="13.28515625" style="4" customWidth="1"/>
    <col min="2" max="7" width="13.28515625" style="2" customWidth="1"/>
    <col min="8" max="8" width="18.5703125" style="2" customWidth="1"/>
    <col min="9" max="9" width="16.28515625" style="2" customWidth="1"/>
    <col min="10" max="10" width="12" style="2" customWidth="1"/>
    <col min="11" max="16384" width="9.140625" style="2"/>
  </cols>
  <sheetData>
    <row r="1" spans="1:8">
      <c r="A1" s="66"/>
      <c r="H1" s="2" t="s">
        <v>112</v>
      </c>
    </row>
    <row r="2" spans="1:8">
      <c r="A2" s="66"/>
      <c r="G2" s="2" t="s">
        <v>111</v>
      </c>
    </row>
    <row r="3" spans="1:8">
      <c r="E3" s="77" t="s">
        <v>7</v>
      </c>
      <c r="F3" s="77"/>
      <c r="G3" s="77"/>
      <c r="H3" s="77"/>
    </row>
    <row r="4" spans="1:8">
      <c r="E4" s="78" t="s">
        <v>113</v>
      </c>
      <c r="F4" s="78"/>
      <c r="G4" s="78"/>
      <c r="H4" s="78"/>
    </row>
    <row r="5" spans="1:8">
      <c r="E5" s="78" t="s">
        <v>114</v>
      </c>
      <c r="F5" s="78"/>
      <c r="G5" s="78"/>
      <c r="H5" s="78"/>
    </row>
    <row r="6" spans="1:8">
      <c r="E6" s="79" t="s">
        <v>9</v>
      </c>
      <c r="F6" s="79"/>
      <c r="G6" s="79"/>
      <c r="H6" s="79"/>
    </row>
    <row r="7" spans="1:8">
      <c r="E7" s="78" t="s">
        <v>8</v>
      </c>
      <c r="F7" s="78"/>
      <c r="G7" s="78"/>
      <c r="H7" s="78"/>
    </row>
    <row r="9" spans="1:8">
      <c r="A9" s="91" t="s">
        <v>2</v>
      </c>
      <c r="B9" s="91"/>
      <c r="C9" s="91"/>
      <c r="D9" s="91"/>
      <c r="E9" s="91"/>
      <c r="F9" s="91"/>
      <c r="G9" s="91"/>
      <c r="H9" s="91"/>
    </row>
    <row r="10" spans="1:8">
      <c r="A10" s="92" t="s">
        <v>115</v>
      </c>
      <c r="B10" s="92"/>
      <c r="C10" s="92"/>
      <c r="D10" s="92"/>
      <c r="E10" s="92"/>
      <c r="F10" s="92"/>
      <c r="G10" s="92"/>
      <c r="H10" s="92"/>
    </row>
    <row r="11" spans="1:8">
      <c r="A11" s="14"/>
      <c r="H11" s="14"/>
    </row>
    <row r="12" spans="1:8">
      <c r="A12" s="14"/>
      <c r="B12" s="15" t="s">
        <v>93</v>
      </c>
      <c r="C12" s="104" t="s">
        <v>94</v>
      </c>
      <c r="D12" s="104"/>
      <c r="E12" s="104"/>
      <c r="F12" s="104"/>
      <c r="G12" s="15" t="s">
        <v>95</v>
      </c>
      <c r="H12" s="14"/>
    </row>
    <row r="13" spans="1:8">
      <c r="A13" s="14"/>
      <c r="B13" s="16">
        <v>1</v>
      </c>
      <c r="C13" s="105" t="s">
        <v>65</v>
      </c>
      <c r="D13" s="106"/>
      <c r="E13" s="106"/>
      <c r="F13" s="107"/>
      <c r="G13" s="17">
        <f>SUM(F37)</f>
        <v>14468.16</v>
      </c>
      <c r="H13" s="102" t="s">
        <v>107</v>
      </c>
    </row>
    <row r="14" spans="1:8">
      <c r="A14" s="14"/>
      <c r="B14" s="16">
        <v>2</v>
      </c>
      <c r="C14" s="111" t="s">
        <v>97</v>
      </c>
      <c r="D14" s="112"/>
      <c r="E14" s="112"/>
      <c r="F14" s="113"/>
      <c r="G14" s="17">
        <f>G13*22%</f>
        <v>3182.9951999999998</v>
      </c>
      <c r="H14" s="102"/>
    </row>
    <row r="15" spans="1:8">
      <c r="A15" s="14"/>
      <c r="B15" s="16">
        <v>3</v>
      </c>
      <c r="C15" s="105" t="s">
        <v>96</v>
      </c>
      <c r="D15" s="106"/>
      <c r="E15" s="106"/>
      <c r="F15" s="107"/>
      <c r="G15" s="17">
        <f>H42+H60+H70+H79</f>
        <v>20579.344310842069</v>
      </c>
      <c r="H15" s="102"/>
    </row>
    <row r="16" spans="1:8">
      <c r="A16" s="14"/>
      <c r="B16" s="16">
        <v>4</v>
      </c>
      <c r="C16" s="105" t="s">
        <v>98</v>
      </c>
      <c r="D16" s="106"/>
      <c r="E16" s="106"/>
      <c r="F16" s="107"/>
      <c r="G16" s="17">
        <f>G15*10%</f>
        <v>2057.9344310842071</v>
      </c>
      <c r="H16" s="102"/>
    </row>
    <row r="17" spans="1:8">
      <c r="A17" s="14"/>
      <c r="B17" s="15">
        <v>5</v>
      </c>
      <c r="C17" s="108" t="s">
        <v>99</v>
      </c>
      <c r="D17" s="109"/>
      <c r="E17" s="109"/>
      <c r="F17" s="110"/>
      <c r="G17" s="18">
        <f>SUM(G13:G16)</f>
        <v>40288.433941926276</v>
      </c>
      <c r="H17" s="102"/>
    </row>
    <row r="18" spans="1:8">
      <c r="A18" s="14"/>
      <c r="B18" s="16">
        <v>6</v>
      </c>
      <c r="C18" s="111" t="s">
        <v>79</v>
      </c>
      <c r="D18" s="112"/>
      <c r="E18" s="112"/>
      <c r="F18" s="113"/>
      <c r="G18" s="51">
        <v>4</v>
      </c>
      <c r="H18" s="102"/>
    </row>
    <row r="19" spans="1:8">
      <c r="A19" s="14"/>
      <c r="B19" s="16">
        <v>7</v>
      </c>
      <c r="C19" s="111" t="s">
        <v>80</v>
      </c>
      <c r="D19" s="112"/>
      <c r="E19" s="112"/>
      <c r="F19" s="113"/>
      <c r="G19" s="51">
        <v>6</v>
      </c>
      <c r="H19" s="102"/>
    </row>
    <row r="20" spans="1:8">
      <c r="A20" s="14"/>
      <c r="B20" s="15">
        <v>8</v>
      </c>
      <c r="C20" s="115" t="s">
        <v>100</v>
      </c>
      <c r="D20" s="116"/>
      <c r="E20" s="116"/>
      <c r="F20" s="117"/>
      <c r="G20" s="71">
        <v>1700</v>
      </c>
      <c r="H20" s="102"/>
    </row>
    <row r="21" spans="1:8">
      <c r="A21" s="14"/>
      <c r="B21" s="48"/>
      <c r="C21" s="49"/>
      <c r="D21" s="49"/>
      <c r="E21" s="49"/>
      <c r="F21" s="49"/>
      <c r="G21" s="50"/>
      <c r="H21" s="14"/>
    </row>
    <row r="22" spans="1:8" s="1" customFormat="1">
      <c r="A22" s="101" t="s">
        <v>13</v>
      </c>
      <c r="B22" s="101"/>
      <c r="C22" s="101"/>
      <c r="D22" s="101"/>
      <c r="E22" s="101"/>
      <c r="F22" s="101"/>
      <c r="G22" s="101"/>
      <c r="H22" s="101"/>
    </row>
    <row r="23" spans="1:8" ht="33" customHeight="1">
      <c r="A23" s="20"/>
      <c r="B23" s="89" t="s">
        <v>4</v>
      </c>
      <c r="C23" s="90"/>
      <c r="D23" s="90"/>
      <c r="E23" s="90"/>
      <c r="F23" s="118" t="s">
        <v>136</v>
      </c>
      <c r="G23" s="118"/>
      <c r="H23" s="103" t="s">
        <v>101</v>
      </c>
    </row>
    <row r="24" spans="1:8">
      <c r="A24" s="20"/>
      <c r="B24" s="89" t="s">
        <v>3</v>
      </c>
      <c r="C24" s="90"/>
      <c r="D24" s="90"/>
      <c r="E24" s="90"/>
      <c r="F24" s="118" t="s">
        <v>116</v>
      </c>
      <c r="G24" s="118"/>
      <c r="H24" s="103"/>
    </row>
    <row r="25" spans="1:8">
      <c r="A25" s="20"/>
      <c r="B25" s="89" t="s">
        <v>5</v>
      </c>
      <c r="C25" s="90"/>
      <c r="D25" s="90"/>
      <c r="E25" s="90"/>
      <c r="F25" s="118" t="s">
        <v>137</v>
      </c>
      <c r="G25" s="118"/>
      <c r="H25" s="103"/>
    </row>
    <row r="26" spans="1:8" ht="15.75" customHeight="1">
      <c r="A26" s="20"/>
      <c r="B26" s="89" t="s">
        <v>117</v>
      </c>
      <c r="C26" s="90"/>
      <c r="D26" s="90"/>
      <c r="E26" s="90"/>
      <c r="F26" s="118" t="s">
        <v>138</v>
      </c>
      <c r="G26" s="118"/>
      <c r="H26" s="103"/>
    </row>
    <row r="27" spans="1:8">
      <c r="A27" s="20"/>
      <c r="B27" s="89" t="s">
        <v>1</v>
      </c>
      <c r="C27" s="90"/>
      <c r="D27" s="90"/>
      <c r="E27" s="90"/>
      <c r="F27" s="119">
        <v>15</v>
      </c>
      <c r="G27" s="119"/>
      <c r="H27" s="103"/>
    </row>
    <row r="28" spans="1:8">
      <c r="A28" s="20"/>
      <c r="B28" s="89" t="s">
        <v>0</v>
      </c>
      <c r="C28" s="90"/>
      <c r="D28" s="90"/>
      <c r="E28" s="90"/>
      <c r="F28" s="119">
        <v>24</v>
      </c>
      <c r="G28" s="119"/>
      <c r="H28" s="103"/>
    </row>
    <row r="29" spans="1:8">
      <c r="A29" s="20"/>
      <c r="B29" s="89" t="s">
        <v>6</v>
      </c>
      <c r="C29" s="90"/>
      <c r="D29" s="90"/>
      <c r="E29" s="90"/>
      <c r="F29" s="74">
        <v>12512</v>
      </c>
      <c r="G29" s="74"/>
      <c r="H29" s="103"/>
    </row>
    <row r="30" spans="1:8">
      <c r="A30" s="20"/>
      <c r="B30" s="89" t="s">
        <v>118</v>
      </c>
      <c r="C30" s="90"/>
      <c r="D30" s="90"/>
      <c r="E30" s="90"/>
      <c r="F30" s="74">
        <v>1876.8</v>
      </c>
      <c r="G30" s="74"/>
      <c r="H30" s="103"/>
    </row>
    <row r="31" spans="1:8">
      <c r="A31" s="20"/>
      <c r="B31" s="89" t="s">
        <v>139</v>
      </c>
      <c r="C31" s="90"/>
      <c r="D31" s="90"/>
      <c r="E31" s="90"/>
      <c r="F31" s="74">
        <v>2504.1999999999998</v>
      </c>
      <c r="G31" s="74"/>
      <c r="H31" s="103"/>
    </row>
    <row r="32" spans="1:8">
      <c r="A32" s="20"/>
      <c r="B32" s="89" t="s">
        <v>132</v>
      </c>
      <c r="C32" s="90"/>
      <c r="D32" s="90"/>
      <c r="E32" s="90"/>
      <c r="F32" s="74">
        <f>F29/2</f>
        <v>6256</v>
      </c>
      <c r="G32" s="74"/>
      <c r="H32" s="103"/>
    </row>
    <row r="33" spans="1:11">
      <c r="A33" s="20"/>
      <c r="B33" s="89" t="s">
        <v>33</v>
      </c>
      <c r="C33" s="90"/>
      <c r="D33" s="90"/>
      <c r="E33" s="90"/>
      <c r="F33" s="74">
        <v>0</v>
      </c>
      <c r="G33" s="74"/>
      <c r="H33" s="103"/>
    </row>
    <row r="34" spans="1:11" ht="24" customHeight="1">
      <c r="A34" s="20"/>
      <c r="B34" s="89" t="s">
        <v>34</v>
      </c>
      <c r="C34" s="90"/>
      <c r="D34" s="90"/>
      <c r="E34" s="90"/>
      <c r="F34" s="74">
        <f>SUM(F29:G33)</f>
        <v>23149</v>
      </c>
      <c r="G34" s="74"/>
      <c r="H34" s="72" t="s">
        <v>102</v>
      </c>
    </row>
    <row r="35" spans="1:11" ht="29.25" customHeight="1">
      <c r="A35" s="20"/>
      <c r="B35" s="89" t="s">
        <v>35</v>
      </c>
      <c r="C35" s="90"/>
      <c r="D35" s="90"/>
      <c r="E35" s="90"/>
      <c r="F35" s="74">
        <f>F34/96*1.25</f>
        <v>301.41927083333331</v>
      </c>
      <c r="G35" s="74"/>
      <c r="H35" s="72"/>
    </row>
    <row r="36" spans="1:11" ht="29.25" customHeight="1">
      <c r="A36" s="20"/>
      <c r="B36" s="89" t="s">
        <v>103</v>
      </c>
      <c r="C36" s="90"/>
      <c r="D36" s="90"/>
      <c r="E36" s="114"/>
      <c r="F36" s="75" t="s">
        <v>134</v>
      </c>
      <c r="G36" s="76"/>
      <c r="H36" s="52" t="s">
        <v>104</v>
      </c>
    </row>
    <row r="37" spans="1:11" ht="59.25" customHeight="1">
      <c r="A37" s="20"/>
      <c r="B37" s="95" t="s">
        <v>60</v>
      </c>
      <c r="C37" s="96"/>
      <c r="D37" s="96"/>
      <c r="E37" s="96"/>
      <c r="F37" s="97">
        <v>14468.16</v>
      </c>
      <c r="G37" s="97"/>
      <c r="H37" s="53" t="s">
        <v>105</v>
      </c>
      <c r="I37" s="12"/>
      <c r="K37" s="72"/>
    </row>
    <row r="38" spans="1:11">
      <c r="A38" s="24"/>
      <c r="B38" s="24"/>
      <c r="C38" s="24"/>
      <c r="D38" s="24"/>
      <c r="E38" s="25"/>
      <c r="F38" s="25"/>
      <c r="G38" s="54"/>
      <c r="H38" s="55"/>
      <c r="K38" s="72"/>
    </row>
    <row r="39" spans="1:11">
      <c r="A39" s="101" t="s">
        <v>84</v>
      </c>
      <c r="B39" s="101"/>
      <c r="C39" s="101"/>
      <c r="D39" s="101"/>
      <c r="E39" s="101"/>
      <c r="F39" s="101"/>
      <c r="G39" s="101"/>
      <c r="H39" s="101"/>
    </row>
    <row r="40" spans="1:11">
      <c r="A40" s="26" t="s">
        <v>87</v>
      </c>
      <c r="B40" s="27"/>
      <c r="C40" s="27"/>
      <c r="D40" s="20"/>
      <c r="E40" s="20"/>
      <c r="F40" s="20"/>
      <c r="G40" s="20"/>
      <c r="H40" s="28"/>
    </row>
    <row r="41" spans="1:11" s="5" customFormat="1" ht="15">
      <c r="A41" s="27" t="s">
        <v>55</v>
      </c>
      <c r="B41" s="27"/>
      <c r="C41" s="27"/>
      <c r="D41" s="20"/>
      <c r="E41" s="20"/>
      <c r="F41" s="20"/>
      <c r="G41" s="20"/>
      <c r="H41" s="27"/>
    </row>
    <row r="42" spans="1:11" s="6" customFormat="1" ht="14.25">
      <c r="A42" s="84" t="s">
        <v>36</v>
      </c>
      <c r="B42" s="84"/>
      <c r="C42" s="84"/>
      <c r="D42" s="84"/>
      <c r="E42" s="84"/>
      <c r="F42" s="29" t="s">
        <v>31</v>
      </c>
      <c r="G42" s="29" t="s">
        <v>24</v>
      </c>
      <c r="H42" s="58">
        <f>SUM(H43:H44)</f>
        <v>189.21993600000002</v>
      </c>
      <c r="I42" s="63" t="s">
        <v>106</v>
      </c>
    </row>
    <row r="43" spans="1:11">
      <c r="A43" s="88" t="s">
        <v>39</v>
      </c>
      <c r="B43" s="88"/>
      <c r="C43" s="88"/>
      <c r="D43" s="88"/>
      <c r="E43" s="88"/>
      <c r="F43" s="31" t="s">
        <v>29</v>
      </c>
      <c r="G43" s="31" t="s">
        <v>24</v>
      </c>
      <c r="H43" s="59">
        <f>H46</f>
        <v>87.168000000000021</v>
      </c>
      <c r="I43" s="56" t="s">
        <v>106</v>
      </c>
    </row>
    <row r="44" spans="1:11">
      <c r="A44" s="88" t="s">
        <v>40</v>
      </c>
      <c r="B44" s="88"/>
      <c r="C44" s="88"/>
      <c r="D44" s="88"/>
      <c r="E44" s="88"/>
      <c r="F44" s="31" t="s">
        <v>32</v>
      </c>
      <c r="G44" s="31" t="s">
        <v>24</v>
      </c>
      <c r="H44" s="59">
        <f>H52</f>
        <v>102.051936</v>
      </c>
      <c r="I44" s="56" t="s">
        <v>106</v>
      </c>
    </row>
    <row r="45" spans="1:11">
      <c r="A45" s="20"/>
      <c r="B45" s="20"/>
      <c r="C45" s="20"/>
      <c r="D45" s="20"/>
      <c r="E45" s="20"/>
      <c r="F45" s="20"/>
      <c r="G45" s="20"/>
      <c r="H45" s="20"/>
      <c r="I45" s="56"/>
    </row>
    <row r="46" spans="1:11">
      <c r="A46" s="98" t="s">
        <v>37</v>
      </c>
      <c r="B46" s="99"/>
      <c r="C46" s="99"/>
      <c r="D46" s="99"/>
      <c r="E46" s="100"/>
      <c r="F46" s="29" t="s">
        <v>29</v>
      </c>
      <c r="G46" s="29" t="s">
        <v>24</v>
      </c>
      <c r="H46" s="58">
        <f>H47*H48*H49*H50</f>
        <v>87.168000000000021</v>
      </c>
      <c r="I46" s="56" t="s">
        <v>106</v>
      </c>
    </row>
    <row r="47" spans="1:11" ht="27" customHeight="1">
      <c r="A47" s="85" t="s">
        <v>41</v>
      </c>
      <c r="B47" s="86"/>
      <c r="C47" s="86"/>
      <c r="D47" s="86"/>
      <c r="E47" s="87"/>
      <c r="F47" s="31" t="s">
        <v>38</v>
      </c>
      <c r="G47" s="31" t="s">
        <v>42</v>
      </c>
      <c r="H47" s="60">
        <v>5</v>
      </c>
      <c r="I47" s="52" t="s">
        <v>104</v>
      </c>
    </row>
    <row r="48" spans="1:11">
      <c r="A48" s="85" t="s">
        <v>45</v>
      </c>
      <c r="B48" s="86"/>
      <c r="C48" s="86"/>
      <c r="D48" s="86"/>
      <c r="E48" s="87"/>
      <c r="F48" s="31" t="s">
        <v>43</v>
      </c>
      <c r="G48" s="31" t="s">
        <v>30</v>
      </c>
      <c r="H48" s="61">
        <v>0.02</v>
      </c>
      <c r="I48" s="56" t="s">
        <v>106</v>
      </c>
    </row>
    <row r="49" spans="1:15" ht="28.5">
      <c r="A49" s="85" t="s">
        <v>58</v>
      </c>
      <c r="B49" s="86"/>
      <c r="C49" s="86"/>
      <c r="D49" s="86"/>
      <c r="E49" s="87"/>
      <c r="F49" s="31" t="s">
        <v>48</v>
      </c>
      <c r="G49" s="31" t="s">
        <v>28</v>
      </c>
      <c r="H49" s="60">
        <v>48</v>
      </c>
      <c r="I49" s="52" t="s">
        <v>104</v>
      </c>
    </row>
    <row r="50" spans="1:15" ht="27" customHeight="1">
      <c r="A50" s="88" t="s">
        <v>56</v>
      </c>
      <c r="B50" s="88"/>
      <c r="C50" s="88"/>
      <c r="D50" s="88"/>
      <c r="E50" s="88"/>
      <c r="F50" s="31" t="s">
        <v>46</v>
      </c>
      <c r="G50" s="31" t="s">
        <v>47</v>
      </c>
      <c r="H50" s="62">
        <v>18.16</v>
      </c>
      <c r="I50" s="56" t="s">
        <v>106</v>
      </c>
      <c r="K50" s="1"/>
      <c r="L50" s="1"/>
      <c r="M50" s="1"/>
      <c r="N50" s="1"/>
      <c r="O50" s="1"/>
    </row>
    <row r="51" spans="1:15">
      <c r="A51" s="35"/>
      <c r="B51" s="35"/>
      <c r="C51" s="35"/>
      <c r="D51" s="35"/>
      <c r="E51" s="35"/>
      <c r="F51" s="36"/>
      <c r="G51" s="36"/>
      <c r="H51" s="37"/>
      <c r="I51" s="10"/>
      <c r="J51" s="11"/>
      <c r="K51" s="1"/>
      <c r="L51" s="1"/>
      <c r="M51" s="1"/>
      <c r="N51" s="1"/>
      <c r="O51" s="1"/>
    </row>
    <row r="52" spans="1:15" ht="30" customHeight="1">
      <c r="A52" s="84" t="s">
        <v>40</v>
      </c>
      <c r="B52" s="84"/>
      <c r="C52" s="84"/>
      <c r="D52" s="84"/>
      <c r="E52" s="84"/>
      <c r="F52" s="29" t="s">
        <v>32</v>
      </c>
      <c r="G52" s="29" t="s">
        <v>24</v>
      </c>
      <c r="H52" s="30">
        <f>H53*H54*H55*H56</f>
        <v>102.051936</v>
      </c>
      <c r="I52" s="64" t="s">
        <v>106</v>
      </c>
      <c r="J52" s="11"/>
      <c r="K52" s="1"/>
      <c r="L52" s="1"/>
      <c r="M52" s="1"/>
      <c r="N52" s="1"/>
      <c r="O52" s="1"/>
    </row>
    <row r="53" spans="1:15" ht="28.5">
      <c r="A53" s="88" t="s">
        <v>44</v>
      </c>
      <c r="B53" s="88"/>
      <c r="C53" s="88"/>
      <c r="D53" s="88"/>
      <c r="E53" s="88"/>
      <c r="F53" s="31" t="s">
        <v>52</v>
      </c>
      <c r="G53" s="31" t="s">
        <v>26</v>
      </c>
      <c r="H53" s="32">
        <v>234.15</v>
      </c>
      <c r="I53" s="57" t="s">
        <v>104</v>
      </c>
      <c r="J53" s="11"/>
      <c r="K53" s="1"/>
      <c r="L53" s="1"/>
      <c r="M53" s="1"/>
      <c r="N53" s="1"/>
      <c r="O53" s="1"/>
    </row>
    <row r="54" spans="1:15">
      <c r="A54" s="88" t="s">
        <v>49</v>
      </c>
      <c r="B54" s="88"/>
      <c r="C54" s="88"/>
      <c r="D54" s="88"/>
      <c r="E54" s="88"/>
      <c r="F54" s="31" t="s">
        <v>53</v>
      </c>
      <c r="G54" s="31" t="s">
        <v>30</v>
      </c>
      <c r="H54" s="38">
        <v>5.0000000000000001E-4</v>
      </c>
      <c r="I54" s="64" t="s">
        <v>106</v>
      </c>
      <c r="J54" s="11"/>
      <c r="K54" s="1"/>
      <c r="L54" s="1"/>
      <c r="M54" s="1"/>
      <c r="N54" s="1"/>
      <c r="O54" s="1"/>
    </row>
    <row r="55" spans="1:15" ht="28.5">
      <c r="A55" s="88" t="s">
        <v>59</v>
      </c>
      <c r="B55" s="88"/>
      <c r="C55" s="88"/>
      <c r="D55" s="88"/>
      <c r="E55" s="88"/>
      <c r="F55" s="31" t="s">
        <v>54</v>
      </c>
      <c r="G55" s="31" t="s">
        <v>51</v>
      </c>
      <c r="H55" s="33">
        <v>48</v>
      </c>
      <c r="I55" s="57" t="s">
        <v>104</v>
      </c>
      <c r="J55" s="11"/>
      <c r="K55" s="1"/>
      <c r="L55" s="1"/>
      <c r="M55" s="1"/>
      <c r="N55" s="1"/>
      <c r="O55" s="1"/>
    </row>
    <row r="56" spans="1:15" ht="31.5" customHeight="1">
      <c r="A56" s="88" t="s">
        <v>56</v>
      </c>
      <c r="B56" s="88"/>
      <c r="C56" s="88"/>
      <c r="D56" s="88"/>
      <c r="E56" s="88"/>
      <c r="F56" s="31" t="s">
        <v>46</v>
      </c>
      <c r="G56" s="31" t="s">
        <v>47</v>
      </c>
      <c r="H56" s="34">
        <v>18.16</v>
      </c>
      <c r="I56" s="64" t="s">
        <v>106</v>
      </c>
      <c r="J56" s="11"/>
      <c r="K56" s="1"/>
      <c r="L56" s="1"/>
      <c r="M56" s="1"/>
      <c r="N56" s="1"/>
      <c r="O56" s="1"/>
    </row>
    <row r="57" spans="1:15">
      <c r="A57" s="35"/>
      <c r="B57" s="35"/>
      <c r="C57" s="35"/>
      <c r="D57" s="35"/>
      <c r="E57" s="35"/>
      <c r="F57" s="36"/>
      <c r="G57" s="36"/>
      <c r="H57" s="37"/>
      <c r="I57" s="10"/>
      <c r="J57" s="11"/>
      <c r="K57" s="1"/>
      <c r="L57" s="1"/>
      <c r="M57" s="1"/>
      <c r="N57" s="1"/>
      <c r="O57" s="1"/>
    </row>
    <row r="58" spans="1:15" s="13" customFormat="1">
      <c r="A58" s="39" t="s">
        <v>88</v>
      </c>
      <c r="B58" s="40"/>
      <c r="C58" s="40"/>
      <c r="D58" s="40"/>
      <c r="E58" s="40"/>
      <c r="F58" s="41"/>
      <c r="G58" s="41"/>
      <c r="H58" s="42"/>
      <c r="K58" s="12"/>
      <c r="L58" s="12"/>
      <c r="M58" s="12"/>
      <c r="N58" s="12"/>
      <c r="O58" s="12"/>
    </row>
    <row r="59" spans="1:15">
      <c r="A59" s="27" t="s">
        <v>14</v>
      </c>
      <c r="B59" s="35"/>
      <c r="C59" s="35"/>
      <c r="D59" s="35"/>
      <c r="E59" s="35"/>
      <c r="F59" s="36"/>
      <c r="G59" s="36"/>
      <c r="H59" s="37"/>
      <c r="K59" s="1"/>
      <c r="L59" s="1"/>
      <c r="M59" s="1"/>
      <c r="N59" s="1"/>
      <c r="O59" s="1"/>
    </row>
    <row r="60" spans="1:15">
      <c r="A60" s="98" t="s">
        <v>25</v>
      </c>
      <c r="B60" s="99"/>
      <c r="C60" s="99"/>
      <c r="D60" s="99"/>
      <c r="E60" s="100"/>
      <c r="F60" s="29" t="s">
        <v>15</v>
      </c>
      <c r="G60" s="29" t="s">
        <v>24</v>
      </c>
      <c r="H60" s="30">
        <f>H61*H62/H63*H64/H65*H66</f>
        <v>264.61437484206692</v>
      </c>
      <c r="I60" s="56" t="s">
        <v>106</v>
      </c>
      <c r="K60" s="1"/>
      <c r="L60" s="1"/>
      <c r="M60" s="1"/>
      <c r="N60" s="1"/>
      <c r="O60" s="1"/>
    </row>
    <row r="61" spans="1:15">
      <c r="A61" s="85" t="s">
        <v>119</v>
      </c>
      <c r="B61" s="86"/>
      <c r="C61" s="86"/>
      <c r="D61" s="86"/>
      <c r="E61" s="87"/>
      <c r="F61" s="31" t="s">
        <v>16</v>
      </c>
      <c r="G61" s="31" t="s">
        <v>23</v>
      </c>
      <c r="H61" s="32">
        <v>90.681839999999994</v>
      </c>
      <c r="I61" s="56" t="s">
        <v>106</v>
      </c>
      <c r="K61" s="1"/>
      <c r="L61" s="1"/>
      <c r="M61" s="1"/>
      <c r="N61" s="1"/>
      <c r="O61" s="1"/>
    </row>
    <row r="62" spans="1:15">
      <c r="A62" s="85" t="s">
        <v>70</v>
      </c>
      <c r="B62" s="86"/>
      <c r="C62" s="86"/>
      <c r="D62" s="86"/>
      <c r="E62" s="87"/>
      <c r="F62" s="31" t="s">
        <v>10</v>
      </c>
      <c r="G62" s="31" t="s">
        <v>22</v>
      </c>
      <c r="H62" s="32">
        <v>2037.44</v>
      </c>
      <c r="I62" s="56" t="s">
        <v>106</v>
      </c>
      <c r="K62" s="1"/>
      <c r="L62" s="1"/>
      <c r="M62" s="1"/>
      <c r="N62" s="1"/>
      <c r="O62" s="1"/>
    </row>
    <row r="63" spans="1:15" ht="28.5">
      <c r="A63" s="85" t="s">
        <v>27</v>
      </c>
      <c r="B63" s="86"/>
      <c r="C63" s="86"/>
      <c r="D63" s="86"/>
      <c r="E63" s="87"/>
      <c r="F63" s="31" t="s">
        <v>11</v>
      </c>
      <c r="G63" s="31" t="s">
        <v>26</v>
      </c>
      <c r="H63" s="32">
        <v>1048</v>
      </c>
      <c r="I63" s="52" t="s">
        <v>104</v>
      </c>
      <c r="K63" s="1"/>
      <c r="L63" s="1"/>
      <c r="M63" s="1"/>
      <c r="N63" s="1"/>
      <c r="O63" s="1"/>
    </row>
    <row r="64" spans="1:15" ht="28.5">
      <c r="A64" s="85" t="s">
        <v>44</v>
      </c>
      <c r="B64" s="86"/>
      <c r="C64" s="86"/>
      <c r="D64" s="86"/>
      <c r="E64" s="87"/>
      <c r="F64" s="31" t="s">
        <v>12</v>
      </c>
      <c r="G64" s="31" t="s">
        <v>26</v>
      </c>
      <c r="H64" s="32">
        <v>234.15</v>
      </c>
      <c r="I64" s="52" t="s">
        <v>104</v>
      </c>
      <c r="K64" s="7"/>
      <c r="L64" s="7"/>
      <c r="M64" s="7"/>
      <c r="N64" s="1"/>
      <c r="O64" s="1"/>
    </row>
    <row r="65" spans="1:15" ht="27.75" customHeight="1">
      <c r="A65" s="85" t="s">
        <v>82</v>
      </c>
      <c r="B65" s="86"/>
      <c r="C65" s="86"/>
      <c r="D65" s="86"/>
      <c r="E65" s="87"/>
      <c r="F65" s="31" t="s">
        <v>17</v>
      </c>
      <c r="G65" s="31" t="s">
        <v>28</v>
      </c>
      <c r="H65" s="33">
        <v>3744</v>
      </c>
      <c r="I65" s="52" t="s">
        <v>104</v>
      </c>
      <c r="K65" s="7"/>
      <c r="L65" s="3"/>
      <c r="M65" s="3"/>
      <c r="N65" s="1"/>
      <c r="O65" s="1"/>
    </row>
    <row r="66" spans="1:15" ht="27.75" customHeight="1">
      <c r="A66" s="85" t="s">
        <v>83</v>
      </c>
      <c r="B66" s="86"/>
      <c r="C66" s="86"/>
      <c r="D66" s="86"/>
      <c r="E66" s="87"/>
      <c r="F66" s="31" t="s">
        <v>18</v>
      </c>
      <c r="G66" s="31" t="s">
        <v>28</v>
      </c>
      <c r="H66" s="33">
        <v>24</v>
      </c>
      <c r="I66" s="52" t="s">
        <v>104</v>
      </c>
      <c r="K66" s="7"/>
      <c r="L66" s="3"/>
      <c r="M66" s="3"/>
      <c r="N66" s="1"/>
      <c r="O66" s="1"/>
    </row>
    <row r="67" spans="1:15">
      <c r="A67" s="20"/>
      <c r="B67" s="20"/>
      <c r="C67" s="20"/>
      <c r="D67" s="20"/>
      <c r="E67" s="20"/>
      <c r="F67" s="20"/>
      <c r="G67" s="20"/>
      <c r="H67" s="20"/>
      <c r="K67" s="8"/>
      <c r="L67" s="8"/>
      <c r="M67" s="8"/>
      <c r="N67" s="1"/>
      <c r="O67" s="1"/>
    </row>
    <row r="68" spans="1:15">
      <c r="A68" s="39" t="s">
        <v>89</v>
      </c>
      <c r="B68" s="39"/>
      <c r="C68" s="39"/>
      <c r="D68" s="39"/>
      <c r="E68" s="39"/>
      <c r="F68" s="39"/>
      <c r="G68" s="39"/>
      <c r="H68" s="39"/>
      <c r="I68" s="9"/>
      <c r="J68" s="9"/>
      <c r="K68" s="9"/>
      <c r="L68" s="9"/>
      <c r="M68" s="9"/>
      <c r="N68" s="1"/>
      <c r="O68" s="1"/>
    </row>
    <row r="69" spans="1:15">
      <c r="A69" s="28" t="s">
        <v>63</v>
      </c>
      <c r="B69" s="28"/>
      <c r="C69" s="28"/>
      <c r="D69" s="28"/>
      <c r="E69" s="28"/>
      <c r="F69" s="28"/>
      <c r="G69" s="28"/>
      <c r="H69" s="28"/>
      <c r="K69" s="9"/>
      <c r="L69" s="9"/>
      <c r="M69" s="9"/>
      <c r="N69" s="1"/>
      <c r="O69" s="1"/>
    </row>
    <row r="70" spans="1:15">
      <c r="A70" s="84" t="s">
        <v>67</v>
      </c>
      <c r="B70" s="84"/>
      <c r="C70" s="84"/>
      <c r="D70" s="84"/>
      <c r="E70" s="84"/>
      <c r="F70" s="29" t="s">
        <v>64</v>
      </c>
      <c r="G70" s="29" t="s">
        <v>24</v>
      </c>
      <c r="H70" s="30">
        <v>349.51</v>
      </c>
      <c r="I70" s="56" t="s">
        <v>106</v>
      </c>
      <c r="K70" s="3"/>
      <c r="L70" s="3"/>
      <c r="M70" s="3"/>
      <c r="N70" s="1"/>
      <c r="O70" s="1"/>
    </row>
    <row r="71" spans="1:15" ht="28.5" customHeight="1">
      <c r="A71" s="88" t="s">
        <v>77</v>
      </c>
      <c r="B71" s="88"/>
      <c r="C71" s="88"/>
      <c r="D71" s="88"/>
      <c r="E71" s="88"/>
      <c r="F71" s="31" t="s">
        <v>61</v>
      </c>
      <c r="G71" s="31" t="s">
        <v>66</v>
      </c>
      <c r="H71" s="32"/>
      <c r="I71" s="52" t="s">
        <v>104</v>
      </c>
      <c r="K71" s="3"/>
      <c r="L71" s="3"/>
      <c r="M71" s="3"/>
      <c r="N71" s="1"/>
      <c r="O71" s="1"/>
    </row>
    <row r="72" spans="1:15" ht="27" customHeight="1">
      <c r="A72" s="88" t="s">
        <v>78</v>
      </c>
      <c r="B72" s="88"/>
      <c r="C72" s="88"/>
      <c r="D72" s="88"/>
      <c r="E72" s="88"/>
      <c r="F72" s="31" t="s">
        <v>62</v>
      </c>
      <c r="G72" s="31" t="s">
        <v>66</v>
      </c>
      <c r="H72" s="32"/>
      <c r="I72" s="52" t="s">
        <v>104</v>
      </c>
      <c r="K72" s="3"/>
      <c r="L72" s="3"/>
      <c r="M72" s="3"/>
      <c r="N72" s="1"/>
      <c r="O72" s="1"/>
    </row>
    <row r="73" spans="1:15" ht="28.5">
      <c r="A73" s="85" t="s">
        <v>58</v>
      </c>
      <c r="B73" s="86"/>
      <c r="C73" s="86"/>
      <c r="D73" s="86"/>
      <c r="E73" s="87"/>
      <c r="F73" s="31" t="s">
        <v>48</v>
      </c>
      <c r="G73" s="31" t="s">
        <v>28</v>
      </c>
      <c r="H73" s="33">
        <v>48</v>
      </c>
      <c r="I73" s="52" t="s">
        <v>104</v>
      </c>
      <c r="K73" s="3"/>
      <c r="L73" s="3"/>
      <c r="M73" s="3"/>
      <c r="N73" s="1"/>
      <c r="O73" s="1"/>
    </row>
    <row r="74" spans="1:15">
      <c r="A74" s="85" t="s">
        <v>72</v>
      </c>
      <c r="B74" s="86"/>
      <c r="C74" s="86"/>
      <c r="D74" s="86"/>
      <c r="E74" s="87"/>
      <c r="F74" s="31" t="s">
        <v>10</v>
      </c>
      <c r="G74" s="31" t="s">
        <v>68</v>
      </c>
      <c r="H74" s="38">
        <v>6.26</v>
      </c>
      <c r="I74" s="56" t="s">
        <v>106</v>
      </c>
      <c r="K74" s="3"/>
      <c r="L74" s="3"/>
      <c r="M74" s="3"/>
      <c r="N74" s="1"/>
      <c r="O74" s="1"/>
    </row>
    <row r="75" spans="1:15">
      <c r="A75" s="35"/>
      <c r="B75" s="35"/>
      <c r="C75" s="35"/>
      <c r="D75" s="35"/>
      <c r="E75" s="35"/>
      <c r="F75" s="36"/>
      <c r="G75" s="36"/>
      <c r="H75" s="43"/>
      <c r="K75" s="3"/>
      <c r="L75" s="3"/>
      <c r="M75" s="3"/>
      <c r="N75" s="1"/>
      <c r="O75" s="1"/>
    </row>
    <row r="76" spans="1:15">
      <c r="A76" s="19"/>
      <c r="B76" s="20"/>
      <c r="C76" s="20"/>
      <c r="D76" s="20"/>
      <c r="E76" s="20"/>
      <c r="F76" s="20"/>
      <c r="G76" s="20"/>
      <c r="H76" s="20"/>
    </row>
    <row r="77" spans="1:15">
      <c r="A77" s="39" t="s">
        <v>133</v>
      </c>
      <c r="B77" s="44"/>
      <c r="C77" s="44"/>
      <c r="D77" s="45"/>
      <c r="E77" s="44"/>
      <c r="F77" s="44"/>
      <c r="G77" s="46"/>
      <c r="H77" s="44"/>
    </row>
    <row r="78" spans="1:15">
      <c r="A78" s="28" t="s">
        <v>85</v>
      </c>
      <c r="B78" s="47" t="s">
        <v>126</v>
      </c>
      <c r="C78" s="47"/>
      <c r="D78" s="47"/>
      <c r="E78" s="47"/>
      <c r="F78" s="47"/>
      <c r="G78" s="47"/>
      <c r="H78" s="47"/>
    </row>
    <row r="79" spans="1:15" ht="42.75">
      <c r="A79" s="84" t="s">
        <v>86</v>
      </c>
      <c r="B79" s="84"/>
      <c r="C79" s="84"/>
      <c r="D79" s="84"/>
      <c r="E79" s="84"/>
      <c r="F79" s="29"/>
      <c r="G79" s="29" t="s">
        <v>24</v>
      </c>
      <c r="H79" s="30">
        <f>(H80+H81)*H82*H83</f>
        <v>19776</v>
      </c>
      <c r="I79" s="53" t="s">
        <v>105</v>
      </c>
    </row>
    <row r="80" spans="1:15">
      <c r="A80" s="88" t="s">
        <v>121</v>
      </c>
      <c r="B80" s="88"/>
      <c r="C80" s="88"/>
      <c r="D80" s="88"/>
      <c r="E80" s="88"/>
      <c r="F80" s="31" t="s">
        <v>123</v>
      </c>
      <c r="G80" s="31" t="s">
        <v>120</v>
      </c>
      <c r="H80" s="32">
        <v>100</v>
      </c>
      <c r="I80" s="56"/>
    </row>
    <row r="81" spans="1:9">
      <c r="A81" s="88" t="s">
        <v>122</v>
      </c>
      <c r="B81" s="88"/>
      <c r="C81" s="88"/>
      <c r="D81" s="88"/>
      <c r="E81" s="88"/>
      <c r="F81" s="31" t="s">
        <v>124</v>
      </c>
      <c r="G81" s="31" t="s">
        <v>120</v>
      </c>
      <c r="H81" s="32">
        <v>3</v>
      </c>
      <c r="I81" s="56"/>
    </row>
    <row r="82" spans="1:9" ht="28.5">
      <c r="A82" s="85" t="s">
        <v>58</v>
      </c>
      <c r="B82" s="86"/>
      <c r="C82" s="86"/>
      <c r="D82" s="86"/>
      <c r="E82" s="87"/>
      <c r="F82" s="31" t="s">
        <v>48</v>
      </c>
      <c r="G82" s="31" t="s">
        <v>28</v>
      </c>
      <c r="H82" s="33">
        <v>48</v>
      </c>
      <c r="I82" s="67" t="s">
        <v>104</v>
      </c>
    </row>
    <row r="83" spans="1:9">
      <c r="A83" s="85" t="s">
        <v>125</v>
      </c>
      <c r="B83" s="86"/>
      <c r="C83" s="86"/>
      <c r="D83" s="86"/>
      <c r="E83" s="87"/>
      <c r="F83" s="31" t="s">
        <v>38</v>
      </c>
      <c r="G83" s="31" t="s">
        <v>42</v>
      </c>
      <c r="H83" s="60">
        <v>4</v>
      </c>
      <c r="I83" s="67"/>
    </row>
    <row r="84" spans="1:9">
      <c r="A84" s="35"/>
      <c r="B84" s="35"/>
      <c r="C84" s="35"/>
      <c r="D84" s="35"/>
      <c r="E84" s="35"/>
      <c r="F84" s="36"/>
      <c r="G84" s="36"/>
      <c r="H84" s="68"/>
      <c r="I84" s="69"/>
    </row>
    <row r="85" spans="1:9">
      <c r="A85" s="35"/>
      <c r="B85" s="35"/>
      <c r="C85" s="35"/>
      <c r="D85" s="35"/>
      <c r="E85" s="35"/>
      <c r="F85" s="36"/>
      <c r="G85" s="36"/>
      <c r="H85" s="68"/>
      <c r="I85" s="69"/>
    </row>
    <row r="86" spans="1:9">
      <c r="A86" s="101" t="s">
        <v>90</v>
      </c>
      <c r="B86" s="101"/>
      <c r="C86" s="101"/>
      <c r="D86" s="101"/>
      <c r="E86" s="101"/>
      <c r="F86" s="101"/>
      <c r="G86" s="101"/>
      <c r="H86" s="101"/>
    </row>
    <row r="87" spans="1:9" ht="28.5" customHeight="1">
      <c r="A87" s="84" t="s">
        <v>91</v>
      </c>
      <c r="B87" s="84"/>
      <c r="C87" s="84"/>
      <c r="D87" s="84"/>
      <c r="E87" s="84"/>
      <c r="F87" s="29" t="s">
        <v>92</v>
      </c>
      <c r="G87" s="29" t="s">
        <v>24</v>
      </c>
      <c r="H87" s="30">
        <v>2057.9299999999998</v>
      </c>
      <c r="I87" s="65" t="s">
        <v>104</v>
      </c>
    </row>
    <row r="88" spans="1:9">
      <c r="A88" s="27"/>
      <c r="B88" s="27"/>
      <c r="C88" s="27"/>
      <c r="D88" s="20"/>
      <c r="E88" s="20"/>
      <c r="F88" s="20"/>
      <c r="G88" s="20"/>
      <c r="H88" s="27"/>
    </row>
    <row r="89" spans="1:9">
      <c r="A89" s="93" t="s">
        <v>19</v>
      </c>
      <c r="B89" s="93"/>
      <c r="C89" s="93"/>
      <c r="D89" s="93"/>
      <c r="E89" s="93"/>
      <c r="F89" s="93"/>
      <c r="G89" s="93"/>
      <c r="H89" s="93"/>
    </row>
    <row r="90" spans="1:9">
      <c r="A90" s="80" t="s">
        <v>20</v>
      </c>
      <c r="B90" s="80"/>
      <c r="C90" s="80"/>
      <c r="D90" s="80"/>
      <c r="E90" s="81" t="s">
        <v>127</v>
      </c>
      <c r="F90" s="81"/>
      <c r="G90" s="81"/>
      <c r="H90" s="81"/>
      <c r="I90" s="73" t="s">
        <v>101</v>
      </c>
    </row>
    <row r="91" spans="1:9">
      <c r="A91" s="80" t="s">
        <v>79</v>
      </c>
      <c r="B91" s="80"/>
      <c r="C91" s="80"/>
      <c r="D91" s="80"/>
      <c r="E91" s="81">
        <v>4</v>
      </c>
      <c r="F91" s="81"/>
      <c r="G91" s="81"/>
      <c r="H91" s="81"/>
      <c r="I91" s="73"/>
    </row>
    <row r="92" spans="1:9">
      <c r="A92" s="80" t="s">
        <v>50</v>
      </c>
      <c r="B92" s="80"/>
      <c r="C92" s="80"/>
      <c r="D92" s="80"/>
      <c r="E92" s="81">
        <v>1</v>
      </c>
      <c r="F92" s="81"/>
      <c r="G92" s="81"/>
      <c r="H92" s="81"/>
      <c r="I92" s="73"/>
    </row>
    <row r="93" spans="1:9">
      <c r="A93" s="80" t="s">
        <v>74</v>
      </c>
      <c r="B93" s="80"/>
      <c r="C93" s="80"/>
      <c r="D93" s="80"/>
      <c r="E93" s="81">
        <v>8</v>
      </c>
      <c r="F93" s="81"/>
      <c r="G93" s="81"/>
      <c r="H93" s="81"/>
      <c r="I93" s="73"/>
    </row>
    <row r="94" spans="1:9">
      <c r="A94" s="80" t="s">
        <v>75</v>
      </c>
      <c r="B94" s="80"/>
      <c r="C94" s="80"/>
      <c r="D94" s="80"/>
      <c r="E94" s="81">
        <v>8</v>
      </c>
      <c r="F94" s="81"/>
      <c r="G94" s="81"/>
      <c r="H94" s="81"/>
      <c r="I94" s="73"/>
    </row>
    <row r="95" spans="1:9">
      <c r="A95" s="80" t="s">
        <v>80</v>
      </c>
      <c r="B95" s="80"/>
      <c r="C95" s="80"/>
      <c r="D95" s="80"/>
      <c r="E95" s="81">
        <v>7</v>
      </c>
      <c r="F95" s="81"/>
      <c r="G95" s="81"/>
      <c r="H95" s="81"/>
      <c r="I95" s="73"/>
    </row>
    <row r="96" spans="1:9">
      <c r="A96" s="80" t="s">
        <v>21</v>
      </c>
      <c r="B96" s="80"/>
      <c r="C96" s="80"/>
      <c r="D96" s="80"/>
      <c r="E96" s="82">
        <v>234.15</v>
      </c>
      <c r="F96" s="82"/>
      <c r="G96" s="82"/>
      <c r="H96" s="82"/>
      <c r="I96" s="73"/>
    </row>
    <row r="97" spans="1:9">
      <c r="A97" s="80" t="s">
        <v>57</v>
      </c>
      <c r="B97" s="80"/>
      <c r="C97" s="80"/>
      <c r="D97" s="80"/>
      <c r="E97" s="83">
        <v>1048</v>
      </c>
      <c r="F97" s="83"/>
      <c r="G97" s="83"/>
      <c r="H97" s="83"/>
      <c r="I97" s="73"/>
    </row>
    <row r="98" spans="1:9">
      <c r="A98" s="80" t="s">
        <v>76</v>
      </c>
      <c r="B98" s="80"/>
      <c r="C98" s="80"/>
      <c r="D98" s="80"/>
      <c r="E98" s="94">
        <v>213</v>
      </c>
      <c r="F98" s="94"/>
      <c r="G98" s="94"/>
      <c r="H98" s="94"/>
      <c r="I98" s="73"/>
    </row>
    <row r="99" spans="1:9" ht="33" customHeight="1">
      <c r="A99" s="80" t="s">
        <v>69</v>
      </c>
      <c r="B99" s="80"/>
      <c r="C99" s="80"/>
      <c r="D99" s="80"/>
      <c r="E99" s="124">
        <v>18.16</v>
      </c>
      <c r="F99" s="124"/>
      <c r="G99" s="124"/>
      <c r="H99" s="124"/>
      <c r="I99" s="56" t="s">
        <v>106</v>
      </c>
    </row>
    <row r="100" spans="1:9" ht="33" customHeight="1">
      <c r="A100" s="80" t="s">
        <v>71</v>
      </c>
      <c r="B100" s="80"/>
      <c r="C100" s="80"/>
      <c r="D100" s="80"/>
      <c r="E100" s="83">
        <f>H62</f>
        <v>2037.44</v>
      </c>
      <c r="F100" s="83"/>
      <c r="G100" s="83"/>
      <c r="H100" s="83"/>
      <c r="I100" s="56" t="s">
        <v>106</v>
      </c>
    </row>
    <row r="101" spans="1:9" ht="33" customHeight="1">
      <c r="A101" s="80" t="s">
        <v>73</v>
      </c>
      <c r="B101" s="80"/>
      <c r="C101" s="80"/>
      <c r="D101" s="80"/>
      <c r="E101" s="125">
        <v>6.26</v>
      </c>
      <c r="F101" s="125"/>
      <c r="G101" s="125"/>
      <c r="H101" s="125"/>
      <c r="I101" s="56" t="s">
        <v>106</v>
      </c>
    </row>
    <row r="102" spans="1:9" ht="33" customHeight="1">
      <c r="A102" s="80" t="s">
        <v>81</v>
      </c>
      <c r="B102" s="80"/>
      <c r="C102" s="80"/>
      <c r="D102" s="80"/>
      <c r="E102" s="81">
        <v>3</v>
      </c>
      <c r="F102" s="81"/>
      <c r="G102" s="81"/>
      <c r="H102" s="81"/>
      <c r="I102" s="70"/>
    </row>
    <row r="103" spans="1:9" ht="41.25" customHeight="1">
      <c r="A103" s="122" t="s">
        <v>135</v>
      </c>
      <c r="B103" s="122"/>
      <c r="C103" s="122"/>
      <c r="D103" s="122"/>
      <c r="E103" s="122"/>
      <c r="F103" s="122"/>
      <c r="G103" s="122"/>
      <c r="H103" s="122"/>
    </row>
    <row r="104" spans="1:9" ht="20.25">
      <c r="A104" s="123" t="s">
        <v>108</v>
      </c>
      <c r="B104" s="123"/>
      <c r="C104" s="123"/>
      <c r="D104" s="123"/>
      <c r="E104" s="123"/>
      <c r="F104" s="123"/>
      <c r="G104" s="123"/>
      <c r="H104" s="123"/>
    </row>
    <row r="105" spans="1:9">
      <c r="A105" s="101" t="s">
        <v>109</v>
      </c>
      <c r="B105" s="101"/>
      <c r="C105" s="101"/>
      <c r="D105" s="22"/>
      <c r="E105" s="23"/>
      <c r="F105" s="101" t="s">
        <v>110</v>
      </c>
      <c r="G105" s="101"/>
      <c r="H105" s="101"/>
    </row>
    <row r="106" spans="1:9">
      <c r="A106" s="120" t="s">
        <v>128</v>
      </c>
      <c r="B106" s="120"/>
      <c r="C106" s="120"/>
      <c r="D106" s="21"/>
      <c r="E106" s="20"/>
      <c r="F106" s="120" t="s">
        <v>130</v>
      </c>
      <c r="G106" s="120"/>
      <c r="H106" s="120"/>
    </row>
    <row r="107" spans="1:9">
      <c r="A107" s="121" t="s">
        <v>129</v>
      </c>
      <c r="B107" s="121"/>
      <c r="C107" s="121"/>
      <c r="D107" s="21"/>
      <c r="E107" s="20"/>
      <c r="F107" s="121" t="s">
        <v>131</v>
      </c>
      <c r="G107" s="121"/>
      <c r="H107" s="121"/>
    </row>
  </sheetData>
  <mergeCells count="120">
    <mergeCell ref="F106:H106"/>
    <mergeCell ref="F107:H107"/>
    <mergeCell ref="A105:C105"/>
    <mergeCell ref="A106:C106"/>
    <mergeCell ref="A107:C107"/>
    <mergeCell ref="B26:E26"/>
    <mergeCell ref="B27:E27"/>
    <mergeCell ref="F23:G23"/>
    <mergeCell ref="F24:G24"/>
    <mergeCell ref="F25:G25"/>
    <mergeCell ref="F105:H105"/>
    <mergeCell ref="E102:H102"/>
    <mergeCell ref="A103:H103"/>
    <mergeCell ref="A102:D102"/>
    <mergeCell ref="A104:H104"/>
    <mergeCell ref="A99:D99"/>
    <mergeCell ref="E99:H99"/>
    <mergeCell ref="A101:D101"/>
    <mergeCell ref="E100:H100"/>
    <mergeCell ref="E101:H101"/>
    <mergeCell ref="A92:D92"/>
    <mergeCell ref="A93:D93"/>
    <mergeCell ref="A94:D94"/>
    <mergeCell ref="A96:D96"/>
    <mergeCell ref="C18:F18"/>
    <mergeCell ref="C19:F19"/>
    <mergeCell ref="C20:F20"/>
    <mergeCell ref="A79:E79"/>
    <mergeCell ref="A80:E80"/>
    <mergeCell ref="A81:E81"/>
    <mergeCell ref="A87:E87"/>
    <mergeCell ref="A86:H86"/>
    <mergeCell ref="A22:H22"/>
    <mergeCell ref="A71:E71"/>
    <mergeCell ref="A72:E72"/>
    <mergeCell ref="A74:E74"/>
    <mergeCell ref="A73:E73"/>
    <mergeCell ref="A43:E43"/>
    <mergeCell ref="A44:E44"/>
    <mergeCell ref="A47:E47"/>
    <mergeCell ref="F26:G26"/>
    <mergeCell ref="F27:G27"/>
    <mergeCell ref="F28:G28"/>
    <mergeCell ref="F29:G29"/>
    <mergeCell ref="A56:E56"/>
    <mergeCell ref="A82:E82"/>
    <mergeCell ref="A83:E83"/>
    <mergeCell ref="A49:E49"/>
    <mergeCell ref="A50:E50"/>
    <mergeCell ref="A46:E46"/>
    <mergeCell ref="B28:E28"/>
    <mergeCell ref="B29:E29"/>
    <mergeCell ref="B30:E30"/>
    <mergeCell ref="B31:E31"/>
    <mergeCell ref="B32:E32"/>
    <mergeCell ref="B23:E23"/>
    <mergeCell ref="B24:E24"/>
    <mergeCell ref="B25:E25"/>
    <mergeCell ref="B34:E34"/>
    <mergeCell ref="B35:E35"/>
    <mergeCell ref="A42:E42"/>
    <mergeCell ref="A48:E48"/>
    <mergeCell ref="B36:E36"/>
    <mergeCell ref="A9:H9"/>
    <mergeCell ref="A10:H10"/>
    <mergeCell ref="A89:H89"/>
    <mergeCell ref="A98:D98"/>
    <mergeCell ref="E98:H98"/>
    <mergeCell ref="A100:D100"/>
    <mergeCell ref="E91:H91"/>
    <mergeCell ref="E90:H90"/>
    <mergeCell ref="E92:H92"/>
    <mergeCell ref="B37:E37"/>
    <mergeCell ref="F37:G37"/>
    <mergeCell ref="A60:E60"/>
    <mergeCell ref="A39:H39"/>
    <mergeCell ref="A91:D91"/>
    <mergeCell ref="A90:D90"/>
    <mergeCell ref="H13:H20"/>
    <mergeCell ref="H23:H33"/>
    <mergeCell ref="H34:H35"/>
    <mergeCell ref="C12:F12"/>
    <mergeCell ref="C13:F13"/>
    <mergeCell ref="C15:F15"/>
    <mergeCell ref="C16:F16"/>
    <mergeCell ref="C17:F17"/>
    <mergeCell ref="C14:F14"/>
    <mergeCell ref="E3:H3"/>
    <mergeCell ref="E4:H4"/>
    <mergeCell ref="E5:H5"/>
    <mergeCell ref="E7:H7"/>
    <mergeCell ref="E6:H6"/>
    <mergeCell ref="A97:D97"/>
    <mergeCell ref="A95:D95"/>
    <mergeCell ref="E93:H93"/>
    <mergeCell ref="E94:H94"/>
    <mergeCell ref="E96:H96"/>
    <mergeCell ref="E97:H97"/>
    <mergeCell ref="E95:H95"/>
    <mergeCell ref="A70:E70"/>
    <mergeCell ref="A66:E66"/>
    <mergeCell ref="A61:E61"/>
    <mergeCell ref="A62:E62"/>
    <mergeCell ref="A63:E63"/>
    <mergeCell ref="A64:E64"/>
    <mergeCell ref="A65:E65"/>
    <mergeCell ref="A52:E52"/>
    <mergeCell ref="A53:E53"/>
    <mergeCell ref="A54:E54"/>
    <mergeCell ref="A55:E55"/>
    <mergeCell ref="B33:E33"/>
    <mergeCell ref="K37:K38"/>
    <mergeCell ref="I90:I98"/>
    <mergeCell ref="F30:G30"/>
    <mergeCell ref="F31:G31"/>
    <mergeCell ref="F32:G32"/>
    <mergeCell ref="F33:G33"/>
    <mergeCell ref="F34:G34"/>
    <mergeCell ref="F35:G35"/>
    <mergeCell ref="F36:G36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Калькуляція</vt:lpstr>
      <vt:lpstr>Лист1</vt:lpstr>
      <vt:lpstr>Калькуляція!Область_печати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2024-05-22T08:08:14Z</dcterms:modified>
</cp:coreProperties>
</file>