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-\Downloads\"/>
    </mc:Choice>
  </mc:AlternateContent>
  <xr:revisionPtr revIDLastSave="0" documentId="13_ncr:1_{8E7A6A75-3E01-4EE9-8A1B-8D8AEC28DCB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" sheetId="1" r:id="rId1"/>
  </sheets>
  <definedNames>
    <definedName name="_xlnm._FilterDatabase" localSheetId="0" hidden="1">Sheet!$A$1:$BI$54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S54" i="1" l="1"/>
  <c r="B54" i="1"/>
  <c r="AS53" i="1"/>
  <c r="B53" i="1"/>
  <c r="B52" i="1"/>
  <c r="B51" i="1"/>
  <c r="AS50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AS35" i="1"/>
  <c r="B35" i="1"/>
  <c r="AS34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<sst xmlns="http://schemas.openxmlformats.org/spreadsheetml/2006/main" count="1569" uniqueCount="339">
  <si>
    <t>% зниження</t>
  </si>
  <si>
    <t>+380445995352</t>
  </si>
  <si>
    <t>+380504512150</t>
  </si>
  <si>
    <t>+380563735779</t>
  </si>
  <si>
    <t>+380567324646</t>
  </si>
  <si>
    <t>+380567700152</t>
  </si>
  <si>
    <t>+380567940565</t>
  </si>
  <si>
    <t>+380660365235</t>
  </si>
  <si>
    <t>+380662353167</t>
  </si>
  <si>
    <t>+380668100015, +380989621232</t>
  </si>
  <si>
    <t>+380668124542</t>
  </si>
  <si>
    <t>+380668177997</t>
  </si>
  <si>
    <t>+380673726857</t>
  </si>
  <si>
    <t>+380673925775</t>
  </si>
  <si>
    <t>+380675607572</t>
  </si>
  <si>
    <t>+380953064569</t>
  </si>
  <si>
    <t>+380967535729</t>
  </si>
  <si>
    <t>+380979503735</t>
  </si>
  <si>
    <t>+380988888765</t>
  </si>
  <si>
    <t>,,</t>
  </si>
  <si>
    <t>-</t>
  </si>
  <si>
    <t>0 (0)</t>
  </si>
  <si>
    <t>00130872</t>
  </si>
  <si>
    <t>023</t>
  </si>
  <si>
    <t>03341305</t>
  </si>
  <si>
    <t>0509-1</t>
  </si>
  <si>
    <t>0509363654</t>
  </si>
  <si>
    <t>0612-1</t>
  </si>
  <si>
    <t>0612-2</t>
  </si>
  <si>
    <t>0612-3</t>
  </si>
  <si>
    <t>0612-4</t>
  </si>
  <si>
    <t>0668177997</t>
  </si>
  <si>
    <t>0670103434</t>
  </si>
  <si>
    <t>0809-1</t>
  </si>
  <si>
    <t>0809-2</t>
  </si>
  <si>
    <t>0809-3</t>
  </si>
  <si>
    <t>09110000-3 Тверде паливо</t>
  </si>
  <si>
    <t>09130000-9 Нафта і дистиляти</t>
  </si>
  <si>
    <t>09210000-4 Мастильні засоби</t>
  </si>
  <si>
    <t>09310000-5 Електрична енергія</t>
  </si>
  <si>
    <t>1 (0)</t>
  </si>
  <si>
    <t>1011-1</t>
  </si>
  <si>
    <t>11</t>
  </si>
  <si>
    <t>11-01/2022</t>
  </si>
  <si>
    <t>111022/1</t>
  </si>
  <si>
    <t>1209-1</t>
  </si>
  <si>
    <t>1312-1</t>
  </si>
  <si>
    <t>14/07-6</t>
  </si>
  <si>
    <t>1412-1</t>
  </si>
  <si>
    <t>1412-2</t>
  </si>
  <si>
    <t>14210000-6 Гравій, пісок, щебінь і наповнювачі</t>
  </si>
  <si>
    <t>15077</t>
  </si>
  <si>
    <t>16160000-4 Садова техніка різна</t>
  </si>
  <si>
    <t>16310000-1 Косарки</t>
  </si>
  <si>
    <t>171022/1</t>
  </si>
  <si>
    <t>1801/01</t>
  </si>
  <si>
    <t>18130000-9 Спеціальний робочий одяг</t>
  </si>
  <si>
    <t>18140000-2 Аксесуари до робочого одягу</t>
  </si>
  <si>
    <t>1862889508</t>
  </si>
  <si>
    <t>1862889508,ФОП "ОНІЩЕНКО ГАННА ПИЛИПІВНА",Україна;3400210916,ФОП "ЛАЗУРО ІГОР ЄВГЕНОВИЧ",Україна</t>
  </si>
  <si>
    <t>19640000-4 Поліетиленові мішки та пакети для сміття</t>
  </si>
  <si>
    <t>2</t>
  </si>
  <si>
    <t>2/22</t>
  </si>
  <si>
    <t>2004800467</t>
  </si>
  <si>
    <t>2012-1</t>
  </si>
  <si>
    <t>2022</t>
  </si>
  <si>
    <t>211022/1</t>
  </si>
  <si>
    <t>211022/2</t>
  </si>
  <si>
    <t>211022/3</t>
  </si>
  <si>
    <t>211022/4</t>
  </si>
  <si>
    <t>2200713737</t>
  </si>
  <si>
    <t>2200713737,ФОП Джига Володимир Васильович,Україна</t>
  </si>
  <si>
    <t>2200713737,ФОП Джига Володимир Васильович,Україна;2894414533,ФОП "КУЗЬМЕНКО ВОЛОДИМИР МИКОЛАЙОВИЧ",Україна</t>
  </si>
  <si>
    <t>2212</t>
  </si>
  <si>
    <t>2312-1</t>
  </si>
  <si>
    <t>241022/1</t>
  </si>
  <si>
    <t>241022/2</t>
  </si>
  <si>
    <t>241022/3</t>
  </si>
  <si>
    <t>24440000-0 Добрива різні</t>
  </si>
  <si>
    <t>2454101618</t>
  </si>
  <si>
    <t>2635608017</t>
  </si>
  <si>
    <t>2706/2022</t>
  </si>
  <si>
    <t>2710-1</t>
  </si>
  <si>
    <t>2710-2</t>
  </si>
  <si>
    <t>2770500032</t>
  </si>
  <si>
    <t>2770500032,ФОП "ШАПОВАЛ ВАЛЕРІЙ МИКОЛАЙОВИЧ",Україна;2817210060,ФОП КУРНОСОВА ТЕТЯНА ВАЛЕРІЇВНА,Україна;1862889508,ФОП "ОНІЩЕНКО ГАННА ПИЛИПІВНА",Україна;39828934,ТОВ "СОЙРІКО",Україна;32318370,ТОВ "ВП "ПОЛІСАН",Україна</t>
  </si>
  <si>
    <t>2778518568</t>
  </si>
  <si>
    <t>2810-1</t>
  </si>
  <si>
    <t>3/22</t>
  </si>
  <si>
    <t>30334961</t>
  </si>
  <si>
    <t>3103519557</t>
  </si>
  <si>
    <t>3103519557,ФОП Марченко Антон Віталійович,Україна</t>
  </si>
  <si>
    <t>31120000-3 Генератори</t>
  </si>
  <si>
    <t>31680000-6 Електричне приладдя та супутні товари до електричного обладнання</t>
  </si>
  <si>
    <t>31852954</t>
  </si>
  <si>
    <t>32</t>
  </si>
  <si>
    <t>3462603156</t>
  </si>
  <si>
    <t>34910000-9 Гужові чи ручні вози, інші транспортні засоби з немеханічним приводом, багажні вози та різні запасні частини</t>
  </si>
  <si>
    <t>35165938</t>
  </si>
  <si>
    <t>35498094</t>
  </si>
  <si>
    <t>35498094,ТОВ "АЛЬФА СФЕРА ОХОРОНА",Україна;39306513,ТОВ КРОК-ОХОРОНА,Україна;35323635,ПП "ГРІФ-2007",Україна</t>
  </si>
  <si>
    <t>35987301</t>
  </si>
  <si>
    <t>3656104831</t>
  </si>
  <si>
    <t>37989080</t>
  </si>
  <si>
    <t>380504887780</t>
  </si>
  <si>
    <t>380676107337</t>
  </si>
  <si>
    <t>39710000-2 Електричні побутові прилади</t>
  </si>
  <si>
    <t>39726263,ТОВАРИСТВО З ОБМЕЖЕНОЮ ВІДПОВІДАЛЬНІСТЮ "ЕРНЕРІНГ",Україна;42082379,ТОВ "ДНІПРОВСЬКІ ЕНЕРГЕТИЧНІ ПОСЛУГИ",Україна;36530971,ТОВ "ТЕК",Україна;41427817,ТОВ "УКР ГАЗ РЕСУРС",Україна</t>
  </si>
  <si>
    <t>39924402</t>
  </si>
  <si>
    <t>39924402,ТОВ "НВО "ДПБЦ",Україна</t>
  </si>
  <si>
    <t>4</t>
  </si>
  <si>
    <t>40156582</t>
  </si>
  <si>
    <t>40920338</t>
  </si>
  <si>
    <t>42082379</t>
  </si>
  <si>
    <t>42113066</t>
  </si>
  <si>
    <t>42670000-3 Частини та приладдя до верстатів</t>
  </si>
  <si>
    <t>44110000-4 Конструкційні матеріали</t>
  </si>
  <si>
    <t>44111200-3 Цемент;44111100-2 Цегла</t>
  </si>
  <si>
    <t>44286447</t>
  </si>
  <si>
    <t>44353937</t>
  </si>
  <si>
    <t>44500000-5 Знаряддя, замки, ключі, петлі, кріпильні деталі, ланцюги та пружини</t>
  </si>
  <si>
    <t>44510000-8 Знаряддя</t>
  </si>
  <si>
    <t>44708284</t>
  </si>
  <si>
    <t>44708284,ТОВ "АВТОМАТИЧНІ СИСТЕМИ ПОЛИВУ ТА ОБЛАДНАННЯ ДНІПРО",Україна</t>
  </si>
  <si>
    <t>44810000-1 Фарби</t>
  </si>
  <si>
    <t>44856057</t>
  </si>
  <si>
    <t>45000000-7 Будівельні роботи та поточний ремонт</t>
  </si>
  <si>
    <t>45450000-6 Інші завершальні будівельні роботи</t>
  </si>
  <si>
    <t>5</t>
  </si>
  <si>
    <t>50510000-3 Послуги з ремонту і технічного обслуговування насосів, клапанів, кранів і металевих контейнерів</t>
  </si>
  <si>
    <t>51110000-6 Послуги зі встановлення електричного обладнання</t>
  </si>
  <si>
    <t>521000060089</t>
  </si>
  <si>
    <t>521000060089/2022</t>
  </si>
  <si>
    <t>55320000-9 Послуги з організації харчування</t>
  </si>
  <si>
    <t>5773-ДЭ-Пр-ТЭС/В</t>
  </si>
  <si>
    <t>58500.0 UAH</t>
  </si>
  <si>
    <t>65110000-7 Розподіл води</t>
  </si>
  <si>
    <t>77310000-6 Послуги з озеленення територій та утримання зелених насаджень</t>
  </si>
  <si>
    <t>77340000-5 Підрізання дерев і живих огорож</t>
  </si>
  <si>
    <t>79710000-4 Охоронні послуги</t>
  </si>
  <si>
    <t>79950000-8 Послуги з організації виставок, ярмарок і конгресів</t>
  </si>
  <si>
    <t>8/22</t>
  </si>
  <si>
    <t>9/22</t>
  </si>
  <si>
    <t>90440000-3 Послуги у сфері поводження з вигрібними ямами</t>
  </si>
  <si>
    <t>90510000-5 Утилізація/видалення сміття та поводження зі сміттям</t>
  </si>
  <si>
    <t>90610000-6 Послуги з прибирання та підмітання вулиць</t>
  </si>
  <si>
    <t>98360000-4 Послуги у сфері морських перевезень</t>
  </si>
  <si>
    <t>ILYIN@YUKOIL.COM</t>
  </si>
  <si>
    <t>UAH</t>
  </si>
  <si>
    <t>a7mtradeee@gmail.com</t>
  </si>
  <si>
    <t>akrilika-fantazia@ukr.net</t>
  </si>
  <si>
    <t>aspo.dnipro@ukr.net</t>
  </si>
  <si>
    <t>grandnep@ukr.net</t>
  </si>
  <si>
    <t>kiev@dim-sad-gorod.com</t>
  </si>
  <si>
    <t>morozalf@i.ua</t>
  </si>
  <si>
    <t>nvodpbc@gmail.com</t>
  </si>
  <si>
    <t>ovv.zak@gmail.com</t>
  </si>
  <si>
    <t>paramonovaov@yasno.com.ua</t>
  </si>
  <si>
    <t>ЄДРПОУ організатора</t>
  </si>
  <si>
    <t>ЄДРПОУ переможця</t>
  </si>
  <si>
    <t>Ідентифікатор закупівлі</t>
  </si>
  <si>
    <t>Ідентифікатор лота</t>
  </si>
  <si>
    <t>АВАРІЙНО-РЯТУВАЛЬНИЙ ЗАГІН СПЕЦІАЛЬНОГО ПРИЗНАЧЕННЯ ГОЛОВНОГО  УПРАВЛІННЯ ДЕРЖАВНОЇ СЛУЖБИ УКРАЇНИ З НАДЗВИЧАЙНИХ СИТУАЦІЙ  У ДНІПРОПЕТРОВСЬКІЙ ОБЛАСТІ</t>
  </si>
  <si>
    <t>АКЦІОНЕРНЕ ТОВАРИСТВО "ДТЕК ДНІПРОЕНЕРГО"</t>
  </si>
  <si>
    <t>Аксесуари до робочого одягу</t>
  </si>
  <si>
    <t>БОГДАНОВИЧ ЕДУАРД ВОЛОДИМИРОВИЧ</t>
  </si>
  <si>
    <t>Бензин А-95</t>
  </si>
  <si>
    <t>Валюта</t>
  </si>
  <si>
    <t>Викачка рідких побутових відходів вигрібних ям</t>
  </si>
  <si>
    <t>Всього вимог (без рішення) лот/закупівля</t>
  </si>
  <si>
    <t>Всього запитань (без відповіді) лот/закупівля</t>
  </si>
  <si>
    <t>Всього скарг (без рішення) лот/закупівля</t>
  </si>
  <si>
    <t>Всі учасники закупки</t>
  </si>
  <si>
    <t>Відкриті торги</t>
  </si>
  <si>
    <t>Відсутнє</t>
  </si>
  <si>
    <t>Відсів дрібної фракції</t>
  </si>
  <si>
    <t>Ганна Лукіна</t>
  </si>
  <si>
    <t>Генератор</t>
  </si>
  <si>
    <t>Генератор ITC Power GG9000FE</t>
  </si>
  <si>
    <t xml:space="preserve">Гофра під проводку 30 мм; Кліпси для кріплення гофри 30мм; Провод 2х-жильний 2.5мм; Провод 4х-жильний 6мм; Сип провод 4х-жильний 16мм2; Канал для проводки 20х20мм; Щиток распределительний наружній закритого типа 30х30см (4-6авт.); Клеммник (затискач) відгалужувальний у-734м 16-25мм2; Рукавички дієлектричні; Світильник лінійний 36w 120см; Розетки зовнішні закритого типу; Вимикач зовнішній 2х-клавішний; Розподільні коробки для монтажу проводки зовнішні; Автомат однофазний 25А
; Автомат трифазний 63А
; Автомат трифазний 40А
; Стрічка ізоляційна ПВХ
</t>
  </si>
  <si>
    <t>Дарина Соcєдєнко</t>
  </si>
  <si>
    <t>Дарина Сосєдєнко</t>
  </si>
  <si>
    <t>Дата аукціону</t>
  </si>
  <si>
    <t>Дата закінчення процедури</t>
  </si>
  <si>
    <t>Дата публікації закупівлі</t>
  </si>
  <si>
    <t>Дата публікації повідомлення про намір укласти договір</t>
  </si>
  <si>
    <t>Дата підписання договору:</t>
  </si>
  <si>
    <t>Дата уточнення до:</t>
  </si>
  <si>
    <t>Дата уточнення з:</t>
  </si>
  <si>
    <t>Добрива</t>
  </si>
  <si>
    <t xml:space="preserve">Добриво NPK 10-20-20-6-S биг-бег </t>
  </si>
  <si>
    <t xml:space="preserve">Добриво NPK 10-20-20-6-S биг-бег  </t>
  </si>
  <si>
    <t xml:space="preserve">Добриво мінеральне Florio для газонних трав весна-літо ; Добриво органо-мінеральне Help Rost Укорінювач ; Добриво мінеральне Florio Селітра аміачна  </t>
  </si>
  <si>
    <t>Договір діє до:</t>
  </si>
  <si>
    <t>Договір діє з:</t>
  </si>
  <si>
    <t>Електрична енергія</t>
  </si>
  <si>
    <t>Електрична енергія (ДК 021:2015 – 09310000-5 - Електрична енергія)</t>
  </si>
  <si>
    <t xml:space="preserve">Електрична енергія (ДК 021:2015 – 09310000-5 - Електрична енергія) </t>
  </si>
  <si>
    <t xml:space="preserve">Електричне приладдя та супутні товари до електричного обладнання </t>
  </si>
  <si>
    <t>Електронна пошта переможця тендеру</t>
  </si>
  <si>
    <t>Емаль ПФ 115П ФАРБЕКС (банка 2.8 кг) або еквівалент</t>
  </si>
  <si>
    <t>З ПДВ</t>
  </si>
  <si>
    <t>Закупівля без використання електронної системи</t>
  </si>
  <si>
    <t>Знаряддя</t>
  </si>
  <si>
    <t xml:space="preserve">Знаряддя, кріпильні деталі </t>
  </si>
  <si>
    <t>КЕП</t>
  </si>
  <si>
    <t>КОМУНАЛЬНЕ ПІДПРИЄМСТВО  "ПАРК КУЛЬТУРИ ТА ВІДПОЧИНКУ ПРИДНІПРОВСЬКИЙ" ДНІПРОВСЬКОЇ МІСЬКОЇ РАДИ</t>
  </si>
  <si>
    <t>КОМУНАЛЬНЕ ПІДПРИЄМСТВО "ДНІПРОВОДОКАНАЛ" ДНІПРОВСЬКОЇ МІСЬКОЇ РАДИ</t>
  </si>
  <si>
    <t>КОМУНАЛЬНИЙ ЗАКЛАД КУЛЬТУРИ "АРТТЕРИТОРІЯ" ДНІПРОВСЬКОЇ МІСЬКОЇ РАДИ</t>
  </si>
  <si>
    <t>КРЯЧЕВА ОЛЕНА ІВАНІВНА</t>
  </si>
  <si>
    <t>Класифікатор</t>
  </si>
  <si>
    <t>Колесо для візка</t>
  </si>
  <si>
    <t xml:space="preserve">Колесо для візка PU 16 «x4.00»-8» WB9618BUDFIX </t>
  </si>
  <si>
    <t>Контактний телефон переможця тендеру</t>
  </si>
  <si>
    <t>Коса бензинова</t>
  </si>
  <si>
    <t>Крок зниження</t>
  </si>
  <si>
    <t>Кіловат-година</t>
  </si>
  <si>
    <t>Кількість одиниць</t>
  </si>
  <si>
    <t>Кількість учасників аукціону</t>
  </si>
  <si>
    <t>Мастильні засоби</t>
  </si>
  <si>
    <t>Мастильні засоби (Олива моторна YUKO MASTER SYNT 4Т 10W-30, SL/CF, JASO MA2, 1 л)</t>
  </si>
  <si>
    <t xml:space="preserve">Мастильні оливи </t>
  </si>
  <si>
    <t>Мотокоса Vitals BK 5226t з комплектацією</t>
  </si>
  <si>
    <t>Мої дії</t>
  </si>
  <si>
    <t>НЕЩЕРЕТ ОЛЬГА МИКОЛАЇВНА</t>
  </si>
  <si>
    <t>Назва потенційного переможця (з найменшою ціною)</t>
  </si>
  <si>
    <t>Нафта і дистиляти</t>
  </si>
  <si>
    <t>Нафта і дистиляти (ДП (Євро 5), АЗС«АВІАС», Дніпропетровська область, Дніпровський район, талон)</t>
  </si>
  <si>
    <t>Немає лотів</t>
  </si>
  <si>
    <t>Нецінові критерії</t>
  </si>
  <si>
    <t>Номер договору</t>
  </si>
  <si>
    <t>Ні</t>
  </si>
  <si>
    <t>ОНІЩЕНКО ГАННА ПИЛИПІВНА</t>
  </si>
  <si>
    <t>ОНИЩЕНКО ВЛАДИСЛАВ ВЯЧЕСЛАВОВИЧ</t>
  </si>
  <si>
    <t>Одиниця виміру</t>
  </si>
  <si>
    <t>Олива ланцюгова для змащення ріжучих ланцюгів пил CHAIN SAW ISO100; мінеральна, каністра 1л «WERK»; Олива моторна для 2-х тактових двигунів 2-TAKT MIXMOTO API TC SAE 40; мінеральна, каністра 1л «WERK»</t>
  </si>
  <si>
    <t>Організатор</t>
  </si>
  <si>
    <t>Організатор закупівлі</t>
  </si>
  <si>
    <t>Основний контакт</t>
  </si>
  <si>
    <t>Очікувана вартість закупівлі</t>
  </si>
  <si>
    <t>Очікувана вартість лота</t>
  </si>
  <si>
    <t>Очікувана вартість, одиниця</t>
  </si>
  <si>
    <t>ПРИВАТНЕ ПІДПРИЄМСТВО "ЄВРОТРУБПОЛІМЕРМОНТАЖ"</t>
  </si>
  <si>
    <t>Пакети для сміття</t>
  </si>
  <si>
    <t>Переговорна процедура, скорочена</t>
  </si>
  <si>
    <t>Посилання на редукціон</t>
  </si>
  <si>
    <t>Послуги  гарячого харчування мешканців м. Дніпро під час проведення заходу "Від Різдва до Різдва"</t>
  </si>
  <si>
    <t xml:space="preserve">Послуги з видалення чагарників та порослі дерев, навантаження, вивезення та утилізація утворених відходів на території Парку Козацької Слави-Кирилівка м. Дніпро, вул. Бажова, вул. Луговська, вул. Новозаводська </t>
  </si>
  <si>
    <t xml:space="preserve">Послуги з видалення чагарників та порослі дерев, навантаження, вивезення та утилізація утворених відходів на території Парку Козацької Слави-Кирилівка м. Дніпро, вул. Бажова, вул. Луговська, вул. Новозаводська (ДК 021:2015:77340000-5: Підрізання дерев і живих огорож) </t>
  </si>
  <si>
    <t>Послуги з організації та проведення концертної програми «Свято Водохреща»</t>
  </si>
  <si>
    <t>Послуги з оренди електричного обладнання (генераторів)</t>
  </si>
  <si>
    <t>Послуги з охорони</t>
  </si>
  <si>
    <t>Послуги з охорони (ДК 021:2015 - 79710000-4 Охоронні послуги)</t>
  </si>
  <si>
    <t>Послуги з поточного ремонту окремих елементів благоустрою Парку Сагайдак м. Дніпро, просп. Мануйлівський, Гідропарку Придніпровський м. Дніпро, вул. Станіславського</t>
  </si>
  <si>
    <t>Послуги з прибирання території Парку Козацької Слави-Кирилівка м. Дніпро, вул. Бажова, вул. Луговська, вул. Новозаводська від опалого листя з подальшим навантаженням, перевезенням та утилізацією</t>
  </si>
  <si>
    <t xml:space="preserve">Послуги з прибирання території Парку Козацької Слави-Кирилівка м. Дніпро, вул. Бажова, вул. Луговська, вул. Новозаводська від опалого листя з подальшим навантаженням, перевезенням та утилізацією (ДК 021:2015:90610000-6: Послуги з прибирання та підмітання вулиць) </t>
  </si>
  <si>
    <t>Послуги з проведення сертифікованими водолазами обстеження та очищення від сторонніх предметів дна акваторії пляжу на території Гідропарку Придніпровський м. Дніпро</t>
  </si>
  <si>
    <t>Послуги з проведення сертифікованими водолазами обстеження та очищення від сторонніх предметів дна акваторії пляжу на території Парку Сагайдак м. Дніпро</t>
  </si>
  <si>
    <t xml:space="preserve">Послуги з технічного обслуговування (консервування на зимовий період) системи поливу зелених насаджень </t>
  </si>
  <si>
    <t>Послуги з утримання системи поливу зелених насаджень</t>
  </si>
  <si>
    <t xml:space="preserve">Послуги з утримання території Парку Козацької Слави-Кирилівка м. Дніпро, вул. Бажова, вул. Луговська, вул. Новозаводська </t>
  </si>
  <si>
    <t xml:space="preserve">Послуги з утримання території Парку Козацької Слави-Кирилівка м. Дніпро, вул. Бажова, вул. Луговська, вул. Новозаводська (ДК 021:2015:77310000-6: Послуги з озеленення територій та утримання зелених насаджень) </t>
  </si>
  <si>
    <t>Послуги з централізованого водопостачання</t>
  </si>
  <si>
    <t>Послуги з централізованого водопостачання (код ДК 021:2015: 65110000-7 Розподіл води)</t>
  </si>
  <si>
    <t>Послуги зі збирання, перевезення та утилізації/видалення побутових відходів</t>
  </si>
  <si>
    <t>Послуги зі збирання, перевезення та утилізації/видалення побутових відходів (ДК 021:2015: 90510000-5 – Утилізація сміття та поводження зі сміттям)</t>
  </si>
  <si>
    <t xml:space="preserve">Послуги зі збирання, перевезення та утилізації/видалення побутових відходів (ДК 021:2015: 90510000-5 – Утилізація сміття та поводження зі сміттям)
</t>
  </si>
  <si>
    <t xml:space="preserve">Поточний ремонт огорожі гідропарку Придніпровського по вул. Станіславського
</t>
  </si>
  <si>
    <t>Предмет закупівлі</t>
  </si>
  <si>
    <t>Прийом пропозицій до:</t>
  </si>
  <si>
    <t>Прийом пропозицій з</t>
  </si>
  <si>
    <t>Причина скасування закупівлі</t>
  </si>
  <si>
    <t>Пропозиція потенційного переможця (з найменшою ціною) грн</t>
  </si>
  <si>
    <t>Пропозиція потенційного переможця (з найменшою ціною) за одиницю грн</t>
  </si>
  <si>
    <t>Пісок</t>
  </si>
  <si>
    <t>Пісок річний</t>
  </si>
  <si>
    <t>Радіатор металевий</t>
  </si>
  <si>
    <t>Ручні інструменти різні</t>
  </si>
  <si>
    <t>Річний план на</t>
  </si>
  <si>
    <t>Садова техніка різна</t>
  </si>
  <si>
    <t>Спеціальний робочий одяг</t>
  </si>
  <si>
    <t>Спрощена закупівля</t>
  </si>
  <si>
    <t>Статус</t>
  </si>
  <si>
    <t>Статус договору</t>
  </si>
  <si>
    <t>Строк поставки до:</t>
  </si>
  <si>
    <t>Строк поставки з:</t>
  </si>
  <si>
    <t>Сума гарантії</t>
  </si>
  <si>
    <t>Сума зниження, грн</t>
  </si>
  <si>
    <t>Сума укладеного договору</t>
  </si>
  <si>
    <t>ТЕРНОВСЬКИЙ МИХАЙЛО МИХАЙЛОВИЧ</t>
  </si>
  <si>
    <t>ТОВ "АВТОМАТИЧНІ СИСТЕМИ ПОЛИВУ ТА ОБЛАДНАННЯ ДНІПРО"</t>
  </si>
  <si>
    <t>ТОВ "АЛЬФА СФЕРА ОХОРОНА"</t>
  </si>
  <si>
    <t>ТОВ "АСПО ДНІПРО"</t>
  </si>
  <si>
    <t>ТОВ "ДНІПРОВСЬКІ ЕНЕРГЕТИЧНІ ПОСЛУГИ"</t>
  </si>
  <si>
    <t>ТОВ "М-7 ТРЕЙД"</t>
  </si>
  <si>
    <t>ТОВ "НВО "ДПБЦ"</t>
  </si>
  <si>
    <t>ТОВ "СП ЮКОЙЛ"</t>
  </si>
  <si>
    <t>ТОВАРИСТВО З ОБМЕЖЕНОЮ ВІДПОВІДАЛЬНІСТЮ "АГРОМАК ДНІПРО"</t>
  </si>
  <si>
    <t>ТОВАРИСТВО З ОБМЕЖЕНОЮ ВІДПОВІДАЛЬНІСТЮ "ДНІПРОВСЬКІ ЕНЕРГЕТИЧНІ ПОСЛУГИ"</t>
  </si>
  <si>
    <t>ТОВАРИСТВО З ОБМЕЖЕНОЮ ВІДПОВІДАЛЬНІСТЮ "ЕРНЕРІНГ"</t>
  </si>
  <si>
    <t>ТОВАРИСТВО З ОБМЕЖЕНОЮ ВІДПОВІДАЛЬНІСТЮ "КАРТАС Д"</t>
  </si>
  <si>
    <t>ТОВАРИСТВО З ОБМЕЖЕНОЮ ВІДПОВІДАЛЬНІСТЮ "НЄФТЕК ТРЕЙД"</t>
  </si>
  <si>
    <t>ТОВАРИСТВО З ОБМЕЖЕНОЮ ВІДПОВІДАЛЬНІСТЮ "УКРБУДДЕКОР"</t>
  </si>
  <si>
    <t>ТОВАРИСТВО З ОБМЕЖЕНОЮ ВІДПОВІДАЛЬНІСТЮ "ФГ АГАТ"</t>
  </si>
  <si>
    <t>Так</t>
  </si>
  <si>
    <t>Тип процедури</t>
  </si>
  <si>
    <t>Торф</t>
  </si>
  <si>
    <t>Узагальнена назва закупівлі</t>
  </si>
  <si>
    <t>Укладання договору до (кінцева дата для укладання договору):</t>
  </si>
  <si>
    <t>Укладання договору з (початкова дата для укладання договору):</t>
  </si>
  <si>
    <t>ФОП "ОНІЩЕНКО ГАННА ПИЛИПІВНА"</t>
  </si>
  <si>
    <t>ФОП "ШАПОВАЛ ВАЛЕРІЙ МИКОЛАЙОВИЧ"</t>
  </si>
  <si>
    <t>ФОП Джига Володимир Васильович</t>
  </si>
  <si>
    <t>ФОП КОБЗАР ДМИТРО ЄВГЕНОВИЧ</t>
  </si>
  <si>
    <t>ФОП Марченко Антон Віталійович</t>
  </si>
  <si>
    <t>Фактичний переможець</t>
  </si>
  <si>
    <t>Фарби</t>
  </si>
  <si>
    <t>Цемент 400, цегла рядова</t>
  </si>
  <si>
    <t>Цемент 400; Цегла рядова</t>
  </si>
  <si>
    <t xml:space="preserve">Цемент ; Цегла </t>
  </si>
  <si>
    <t>Цемент, цегла</t>
  </si>
  <si>
    <t>Частини та приладдя до верстатів</t>
  </si>
  <si>
    <t>аукціон не передбачено</t>
  </si>
  <si>
    <t>аукціон не проводився</t>
  </si>
  <si>
    <t>завершено</t>
  </si>
  <si>
    <t>закупівля не відбулась</t>
  </si>
  <si>
    <t>кіловат-година</t>
  </si>
  <si>
    <t>кілограм</t>
  </si>
  <si>
    <t>кілька позицій</t>
  </si>
  <si>
    <t>літр</t>
  </si>
  <si>
    <t>метри кубічні</t>
  </si>
  <si>
    <t>не указано</t>
  </si>
  <si>
    <t>одиниця</t>
  </si>
  <si>
    <t>послуга</t>
  </si>
  <si>
    <t>підписано</t>
  </si>
  <si>
    <t>рулон</t>
  </si>
  <si>
    <t>тонни</t>
  </si>
  <si>
    <t>штуки</t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</si>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</sst>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dd\.mm\.yyyy"/>
    <numFmt numFmtId="166" formatCode="dd\.mm\.yyyy\ hh:mm"/>
  </numFmts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0"/>
      <color rgb="FFFFFF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</patternFill>
    </fill>
  </fills>
  <borders count="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wrapText="1"/>
    </xf>
    <xf numFmtId="1" fontId="1" fillId="0" borderId="0" xfId="0" applyNumberFormat="1" applyFont="1"/>
    <xf numFmtId="165" fontId="1" fillId="0" borderId="0" xfId="0" applyNumberFormat="1" applyFont="1"/>
    <xf numFmtId="4" fontId="1" fillId="0" borderId="0" xfId="0" applyNumberFormat="1" applyFont="1"/>
    <xf numFmtId="166" fontId="1" fillId="0" borderId="0" xfId="0" applyNumberFormat="1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my.zakupki.prom.ua/remote/dispatcher/state_purchase_view/38499685" TargetMode="External"/><Relationship Id="rId18" Type="http://schemas.openxmlformats.org/officeDocument/2006/relationships/hyperlink" Target="https://my.zakupki.prom.ua/remote/dispatcher/state_purchase_view/38173491" TargetMode="External"/><Relationship Id="rId26" Type="http://schemas.openxmlformats.org/officeDocument/2006/relationships/hyperlink" Target="https://my.zakupki.prom.ua/remote/dispatcher/state_purchase_view/37470299" TargetMode="External"/><Relationship Id="rId39" Type="http://schemas.openxmlformats.org/officeDocument/2006/relationships/hyperlink" Target="https://my.zakupki.prom.ua/remote/dispatcher/state_purchase_view/37054547" TargetMode="External"/><Relationship Id="rId21" Type="http://schemas.openxmlformats.org/officeDocument/2006/relationships/hyperlink" Target="https://my.zakupki.prom.ua/remote/dispatcher/state_purchase_view/38135865" TargetMode="External"/><Relationship Id="rId34" Type="http://schemas.openxmlformats.org/officeDocument/2006/relationships/hyperlink" Target="https://auctions.prozorro.gov.ua/tenders/6074e6a28b9f4c338ed547e981bcdaf8" TargetMode="External"/><Relationship Id="rId42" Type="http://schemas.openxmlformats.org/officeDocument/2006/relationships/hyperlink" Target="https://my.zakupki.prom.ua/remote/dispatcher/state_purchase_view/36563478" TargetMode="External"/><Relationship Id="rId47" Type="http://schemas.openxmlformats.org/officeDocument/2006/relationships/hyperlink" Target="https://my.zakupki.prom.ua/remote/dispatcher/state_purchase_view/36358797" TargetMode="External"/><Relationship Id="rId50" Type="http://schemas.openxmlformats.org/officeDocument/2006/relationships/hyperlink" Target="https://my.zakupki.prom.ua/remote/dispatcher/state_purchase_view/34866998" TargetMode="External"/><Relationship Id="rId55" Type="http://schemas.openxmlformats.org/officeDocument/2006/relationships/hyperlink" Target="https://my.zakupki.prom.ua/remote/dispatcher/state_purchase_view/33936794" TargetMode="External"/><Relationship Id="rId7" Type="http://schemas.openxmlformats.org/officeDocument/2006/relationships/hyperlink" Target="https://my.zakupki.prom.ua/remote/dispatcher/state_purchase_view/39075992" TargetMode="External"/><Relationship Id="rId2" Type="http://schemas.openxmlformats.org/officeDocument/2006/relationships/hyperlink" Target="https://my.zakupki.prom.ua/remote/dispatcher/state_purchase_view/39684557" TargetMode="External"/><Relationship Id="rId16" Type="http://schemas.openxmlformats.org/officeDocument/2006/relationships/hyperlink" Target="https://my.zakupki.prom.ua/remote/dispatcher/state_purchase_view/38237365" TargetMode="External"/><Relationship Id="rId29" Type="http://schemas.openxmlformats.org/officeDocument/2006/relationships/hyperlink" Target="https://my.zakupki.prom.ua/remote/dispatcher/state_purchase_view/37246365" TargetMode="External"/><Relationship Id="rId11" Type="http://schemas.openxmlformats.org/officeDocument/2006/relationships/hyperlink" Target="https://my.zakupki.prom.ua/remote/dispatcher/state_purchase_view/38916918" TargetMode="External"/><Relationship Id="rId24" Type="http://schemas.openxmlformats.org/officeDocument/2006/relationships/hyperlink" Target="https://my.zakupki.prom.ua/remote/dispatcher/state_purchase_view/37778451" TargetMode="External"/><Relationship Id="rId32" Type="http://schemas.openxmlformats.org/officeDocument/2006/relationships/hyperlink" Target="https://my.zakupki.prom.ua/remote/dispatcher/state_purchase_view/37246355" TargetMode="External"/><Relationship Id="rId37" Type="http://schemas.openxmlformats.org/officeDocument/2006/relationships/hyperlink" Target="https://my.zakupki.prom.ua/remote/dispatcher/state_purchase_view/37057503" TargetMode="External"/><Relationship Id="rId40" Type="http://schemas.openxmlformats.org/officeDocument/2006/relationships/hyperlink" Target="https://my.zakupki.prom.ua/remote/dispatcher/state_purchase_view/37054881" TargetMode="External"/><Relationship Id="rId45" Type="http://schemas.openxmlformats.org/officeDocument/2006/relationships/hyperlink" Target="https://my.zakupki.prom.ua/remote/dispatcher/state_purchase_view/36531831" TargetMode="External"/><Relationship Id="rId53" Type="http://schemas.openxmlformats.org/officeDocument/2006/relationships/hyperlink" Target="https://my.zakupki.prom.ua/remote/dispatcher/state_purchase_view/34234356" TargetMode="External"/><Relationship Id="rId58" Type="http://schemas.openxmlformats.org/officeDocument/2006/relationships/hyperlink" Target="https://auctions.prozorro.gov.ua/tenders/83f292a101654141b8471558552217f8" TargetMode="External"/><Relationship Id="rId5" Type="http://schemas.openxmlformats.org/officeDocument/2006/relationships/hyperlink" Target="https://my.zakupki.prom.ua/remote/dispatcher/state_purchase_view/39465041" TargetMode="External"/><Relationship Id="rId19" Type="http://schemas.openxmlformats.org/officeDocument/2006/relationships/hyperlink" Target="https://my.zakupki.prom.ua/remote/dispatcher/state_purchase_view/38169465" TargetMode="External"/><Relationship Id="rId4" Type="http://schemas.openxmlformats.org/officeDocument/2006/relationships/hyperlink" Target="https://my.zakupki.prom.ua/remote/dispatcher/state_purchase_view/39465312" TargetMode="External"/><Relationship Id="rId9" Type="http://schemas.openxmlformats.org/officeDocument/2006/relationships/hyperlink" Target="https://my.zakupki.prom.ua/remote/dispatcher/state_purchase_view/39070549" TargetMode="External"/><Relationship Id="rId14" Type="http://schemas.openxmlformats.org/officeDocument/2006/relationships/hyperlink" Target="https://my.zakupki.prom.ua/remote/dispatcher/state_purchase_view/38284364" TargetMode="External"/><Relationship Id="rId22" Type="http://schemas.openxmlformats.org/officeDocument/2006/relationships/hyperlink" Target="https://my.zakupki.prom.ua/remote/dispatcher/state_purchase_view/38135709" TargetMode="External"/><Relationship Id="rId27" Type="http://schemas.openxmlformats.org/officeDocument/2006/relationships/hyperlink" Target="https://my.zakupki.prom.ua/remote/dispatcher/state_purchase_view/37470201" TargetMode="External"/><Relationship Id="rId30" Type="http://schemas.openxmlformats.org/officeDocument/2006/relationships/hyperlink" Target="https://my.zakupki.prom.ua/remote/dispatcher/state_purchase_view/37246341" TargetMode="External"/><Relationship Id="rId35" Type="http://schemas.openxmlformats.org/officeDocument/2006/relationships/hyperlink" Target="https://my.zakupki.prom.ua/remote/dispatcher/state_purchase_view/37057512" TargetMode="External"/><Relationship Id="rId43" Type="http://schemas.openxmlformats.org/officeDocument/2006/relationships/hyperlink" Target="https://my.zakupki.prom.ua/remote/dispatcher/state_purchase_view/36562674" TargetMode="External"/><Relationship Id="rId48" Type="http://schemas.openxmlformats.org/officeDocument/2006/relationships/hyperlink" Target="https://my.zakupki.prom.ua/remote/dispatcher/state_purchase_view/36358558" TargetMode="External"/><Relationship Id="rId56" Type="http://schemas.openxmlformats.org/officeDocument/2006/relationships/hyperlink" Target="https://auctions.prozorro.gov.ua/tenders/df1f76217981434f9f90f979eb4fe8f1" TargetMode="External"/><Relationship Id="rId8" Type="http://schemas.openxmlformats.org/officeDocument/2006/relationships/hyperlink" Target="https://my.zakupki.prom.ua/remote/dispatcher/state_purchase_view/39073775" TargetMode="External"/><Relationship Id="rId51" Type="http://schemas.openxmlformats.org/officeDocument/2006/relationships/hyperlink" Target="https://my.zakupki.prom.ua/remote/dispatcher/state_purchase_view/34664119" TargetMode="External"/><Relationship Id="rId3" Type="http://schemas.openxmlformats.org/officeDocument/2006/relationships/hyperlink" Target="https://my.zakupki.prom.ua/remote/dispatcher/state_purchase_view/39591921" TargetMode="External"/><Relationship Id="rId12" Type="http://schemas.openxmlformats.org/officeDocument/2006/relationships/hyperlink" Target="https://my.zakupki.prom.ua/remote/dispatcher/state_purchase_view/38891768" TargetMode="External"/><Relationship Id="rId17" Type="http://schemas.openxmlformats.org/officeDocument/2006/relationships/hyperlink" Target="https://my.zakupki.prom.ua/remote/dispatcher/state_purchase_view/38174216" TargetMode="External"/><Relationship Id="rId25" Type="http://schemas.openxmlformats.org/officeDocument/2006/relationships/hyperlink" Target="https://my.zakupki.prom.ua/remote/dispatcher/state_purchase_view/37587606" TargetMode="External"/><Relationship Id="rId33" Type="http://schemas.openxmlformats.org/officeDocument/2006/relationships/hyperlink" Target="https://my.zakupki.prom.ua/remote/dispatcher/state_purchase_view/37057629" TargetMode="External"/><Relationship Id="rId38" Type="http://schemas.openxmlformats.org/officeDocument/2006/relationships/hyperlink" Target="https://my.zakupki.prom.ua/remote/dispatcher/state_purchase_view/37054728" TargetMode="External"/><Relationship Id="rId46" Type="http://schemas.openxmlformats.org/officeDocument/2006/relationships/hyperlink" Target="https://my.zakupki.prom.ua/remote/dispatcher/state_purchase_view/36443503" TargetMode="External"/><Relationship Id="rId20" Type="http://schemas.openxmlformats.org/officeDocument/2006/relationships/hyperlink" Target="https://my.zakupki.prom.ua/remote/dispatcher/state_purchase_view/38136420" TargetMode="External"/><Relationship Id="rId41" Type="http://schemas.openxmlformats.org/officeDocument/2006/relationships/hyperlink" Target="https://my.zakupki.prom.ua/remote/dispatcher/state_purchase_view/36661188" TargetMode="External"/><Relationship Id="rId54" Type="http://schemas.openxmlformats.org/officeDocument/2006/relationships/hyperlink" Target="https://my.zakupki.prom.ua/remote/dispatcher/state_purchase_view/34134353" TargetMode="External"/><Relationship Id="rId1" Type="http://schemas.openxmlformats.org/officeDocument/2006/relationships/hyperlink" Target="https://my.zakupki.prom.ua/remote/dispatcher/state_purchase_view/39703510" TargetMode="External"/><Relationship Id="rId6" Type="http://schemas.openxmlformats.org/officeDocument/2006/relationships/hyperlink" Target="https://my.zakupki.prom.ua/remote/dispatcher/state_purchase_view/39462889" TargetMode="External"/><Relationship Id="rId15" Type="http://schemas.openxmlformats.org/officeDocument/2006/relationships/hyperlink" Target="https://my.zakupki.prom.ua/remote/dispatcher/state_purchase_view/38258280" TargetMode="External"/><Relationship Id="rId23" Type="http://schemas.openxmlformats.org/officeDocument/2006/relationships/hyperlink" Target="https://my.zakupki.prom.ua/remote/dispatcher/state_purchase_view/38135540" TargetMode="External"/><Relationship Id="rId28" Type="http://schemas.openxmlformats.org/officeDocument/2006/relationships/hyperlink" Target="https://my.zakupki.prom.ua/remote/dispatcher/state_purchase_view/37470096" TargetMode="External"/><Relationship Id="rId36" Type="http://schemas.openxmlformats.org/officeDocument/2006/relationships/hyperlink" Target="https://auctions.prozorro.gov.ua/tenders/205a165638504cf1a1f9af1d87e1b5d6" TargetMode="External"/><Relationship Id="rId49" Type="http://schemas.openxmlformats.org/officeDocument/2006/relationships/hyperlink" Target="https://my.zakupki.prom.ua/remote/dispatcher/state_purchase_view/36356971" TargetMode="External"/><Relationship Id="rId57" Type="http://schemas.openxmlformats.org/officeDocument/2006/relationships/hyperlink" Target="https://my.zakupki.prom.ua/remote/dispatcher/state_purchase_view/33913143" TargetMode="External"/><Relationship Id="rId10" Type="http://schemas.openxmlformats.org/officeDocument/2006/relationships/hyperlink" Target="https://my.zakupki.prom.ua/remote/dispatcher/state_purchase_view/39068119" TargetMode="External"/><Relationship Id="rId31" Type="http://schemas.openxmlformats.org/officeDocument/2006/relationships/hyperlink" Target="https://my.zakupki.prom.ua/remote/dispatcher/state_purchase_view/37246377" TargetMode="External"/><Relationship Id="rId44" Type="http://schemas.openxmlformats.org/officeDocument/2006/relationships/hyperlink" Target="https://my.zakupki.prom.ua/remote/dispatcher/state_purchase_view/36544428" TargetMode="External"/><Relationship Id="rId52" Type="http://schemas.openxmlformats.org/officeDocument/2006/relationships/hyperlink" Target="https://auctions.prozorro.gov.ua/tenders/7636451f60214b83a9c2c3ccc41a2d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54"/>
  <sheetViews>
    <sheetView tabSelected="1" workbookViewId="0">
      <pane ySplit="1" topLeftCell="A2" activePane="bottomLeft" state="frozen"/>
      <selection pane="bottomLeft" activeCell="E4" sqref="E4"/>
    </sheetView>
  </sheetViews>
  <sheetFormatPr defaultColWidth="11.5546875" defaultRowHeight="14.4" x14ac:dyDescent="0.3"/>
  <cols>
    <col min="1" max="1" width="5"/>
    <col min="2" max="3" width="25"/>
    <col min="4" max="5" width="35"/>
    <col min="6" max="6" width="20"/>
    <col min="7" max="7" width="35"/>
    <col min="8" max="8" width="30"/>
    <col min="9" max="9" width="5"/>
    <col min="10" max="10" width="30"/>
    <col min="11" max="11" width="15"/>
    <col min="12" max="13" width="20"/>
    <col min="14" max="16" width="5"/>
    <col min="17" max="21" width="10"/>
    <col min="22" max="22" width="25"/>
    <col min="23" max="23" width="10"/>
    <col min="24" max="25" width="15"/>
    <col min="26" max="26" width="10"/>
    <col min="27" max="29" width="15"/>
    <col min="30" max="30" width="10"/>
    <col min="31" max="31" width="15"/>
    <col min="32" max="33" width="20"/>
    <col min="34" max="35" width="15"/>
    <col min="36" max="36" width="20"/>
    <col min="37" max="37" width="15"/>
    <col min="38" max="38" width="10"/>
    <col min="39" max="39" width="20"/>
    <col min="40" max="40" width="15"/>
    <col min="41" max="41" width="20"/>
    <col min="42" max="42" width="10"/>
    <col min="43" max="43" width="15"/>
    <col min="44" max="45" width="10"/>
    <col min="46" max="46" width="15"/>
    <col min="47" max="48" width="10"/>
    <col min="49" max="49" width="20"/>
    <col min="50" max="52" width="15"/>
    <col min="53" max="54" width="10"/>
    <col min="55" max="56" width="20"/>
    <col min="57" max="57" width="15"/>
    <col min="58" max="58" width="10"/>
    <col min="59" max="60" width="20"/>
    <col min="61" max="61" width="50"/>
  </cols>
  <sheetData>
    <row r="1" spans="1:61" ht="165.6" x14ac:dyDescent="0.3">
      <c r="A1" s="3" t="s">
        <v>338</v>
      </c>
      <c r="B1" s="3" t="s">
        <v>160</v>
      </c>
      <c r="C1" s="3" t="s">
        <v>161</v>
      </c>
      <c r="D1" s="3" t="s">
        <v>307</v>
      </c>
      <c r="E1" s="3" t="s">
        <v>268</v>
      </c>
      <c r="F1" s="3" t="s">
        <v>278</v>
      </c>
      <c r="G1" s="3" t="s">
        <v>210</v>
      </c>
      <c r="H1" s="3" t="s">
        <v>305</v>
      </c>
      <c r="I1" s="3" t="s">
        <v>205</v>
      </c>
      <c r="J1" s="3" t="s">
        <v>236</v>
      </c>
      <c r="K1" s="3" t="s">
        <v>158</v>
      </c>
      <c r="L1" s="3" t="s">
        <v>237</v>
      </c>
      <c r="M1" s="3" t="s">
        <v>238</v>
      </c>
      <c r="N1" s="3" t="s">
        <v>170</v>
      </c>
      <c r="O1" s="3" t="s">
        <v>171</v>
      </c>
      <c r="P1" s="3" t="s">
        <v>169</v>
      </c>
      <c r="Q1" s="3" t="s">
        <v>184</v>
      </c>
      <c r="R1" s="3" t="s">
        <v>188</v>
      </c>
      <c r="S1" s="3" t="s">
        <v>187</v>
      </c>
      <c r="T1" s="3" t="s">
        <v>270</v>
      </c>
      <c r="U1" s="3" t="s">
        <v>269</v>
      </c>
      <c r="V1" s="3" t="s">
        <v>182</v>
      </c>
      <c r="W1" s="3" t="s">
        <v>218</v>
      </c>
      <c r="X1" s="3" t="s">
        <v>239</v>
      </c>
      <c r="Y1" s="3" t="s">
        <v>240</v>
      </c>
      <c r="Z1" s="3" t="s">
        <v>217</v>
      </c>
      <c r="AA1" s="3" t="s">
        <v>241</v>
      </c>
      <c r="AB1" s="3" t="s">
        <v>234</v>
      </c>
      <c r="AC1" s="3" t="s">
        <v>215</v>
      </c>
      <c r="AD1" s="3" t="s">
        <v>167</v>
      </c>
      <c r="AE1" s="3" t="s">
        <v>201</v>
      </c>
      <c r="AF1" s="3" t="s">
        <v>286</v>
      </c>
      <c r="AG1" s="3" t="s">
        <v>229</v>
      </c>
      <c r="AH1" s="3" t="s">
        <v>272</v>
      </c>
      <c r="AI1" s="3" t="s">
        <v>273</v>
      </c>
      <c r="AJ1" s="3" t="s">
        <v>225</v>
      </c>
      <c r="AK1" s="3" t="s">
        <v>287</v>
      </c>
      <c r="AL1" s="3" t="s">
        <v>0</v>
      </c>
      <c r="AM1" s="3" t="s">
        <v>315</v>
      </c>
      <c r="AN1" s="3" t="s">
        <v>159</v>
      </c>
      <c r="AO1" s="3" t="s">
        <v>199</v>
      </c>
      <c r="AP1" s="3" t="s">
        <v>213</v>
      </c>
      <c r="AQ1" s="3" t="s">
        <v>287</v>
      </c>
      <c r="AR1" s="3" t="s">
        <v>0</v>
      </c>
      <c r="AS1" s="3" t="s">
        <v>245</v>
      </c>
      <c r="AT1" s="3" t="s">
        <v>185</v>
      </c>
      <c r="AU1" s="3" t="s">
        <v>309</v>
      </c>
      <c r="AV1" s="3" t="s">
        <v>308</v>
      </c>
      <c r="AW1" s="3" t="s">
        <v>282</v>
      </c>
      <c r="AX1" s="3" t="s">
        <v>183</v>
      </c>
      <c r="AY1" s="3" t="s">
        <v>230</v>
      </c>
      <c r="AZ1" s="3" t="s">
        <v>288</v>
      </c>
      <c r="BA1" s="3" t="s">
        <v>285</v>
      </c>
      <c r="BB1" s="3" t="s">
        <v>284</v>
      </c>
      <c r="BC1" s="3" t="s">
        <v>186</v>
      </c>
      <c r="BD1" s="3" t="s">
        <v>194</v>
      </c>
      <c r="BE1" s="3" t="s">
        <v>193</v>
      </c>
      <c r="BF1" s="3" t="s">
        <v>283</v>
      </c>
      <c r="BG1" s="3" t="s">
        <v>271</v>
      </c>
      <c r="BH1" s="3" t="s">
        <v>223</v>
      </c>
      <c r="BI1" s="3" t="s">
        <v>172</v>
      </c>
    </row>
    <row r="2" spans="1:61" ht="27.6" x14ac:dyDescent="0.3">
      <c r="A2" s="4">
        <v>1</v>
      </c>
      <c r="B2" s="2" t="str">
        <f>HYPERLINK("https://my.zakupki.prom.ua/remote/dispatcher/state_purchase_view/39703510", "UA-2022-12-23-018343-a")</f>
        <v>UA-2022-12-23-018343-a</v>
      </c>
      <c r="C2" s="2" t="s">
        <v>228</v>
      </c>
      <c r="D2" s="8" t="s">
        <v>250</v>
      </c>
      <c r="E2" s="8" t="s">
        <v>250</v>
      </c>
      <c r="F2" s="1" t="s">
        <v>65</v>
      </c>
      <c r="G2" s="8" t="s">
        <v>130</v>
      </c>
      <c r="H2" s="1" t="s">
        <v>202</v>
      </c>
      <c r="I2" s="1" t="s">
        <v>304</v>
      </c>
      <c r="J2" s="1" t="s">
        <v>206</v>
      </c>
      <c r="K2" s="1" t="s">
        <v>103</v>
      </c>
      <c r="L2" s="1" t="s">
        <v>180</v>
      </c>
      <c r="M2" s="1" t="s">
        <v>180</v>
      </c>
      <c r="N2" s="1" t="s">
        <v>21</v>
      </c>
      <c r="O2" s="1" t="s">
        <v>21</v>
      </c>
      <c r="P2" s="1" t="s">
        <v>21</v>
      </c>
      <c r="Q2" s="5">
        <v>44918</v>
      </c>
      <c r="R2" s="1"/>
      <c r="S2" s="1"/>
      <c r="T2" s="1"/>
      <c r="U2" s="1"/>
      <c r="V2" s="1" t="s">
        <v>322</v>
      </c>
      <c r="W2" s="4">
        <v>1</v>
      </c>
      <c r="X2" s="6">
        <v>52380</v>
      </c>
      <c r="Y2" s="1" t="s">
        <v>228</v>
      </c>
      <c r="Z2" s="4">
        <v>1</v>
      </c>
      <c r="AA2" s="6">
        <v>52380</v>
      </c>
      <c r="AB2" s="1" t="s">
        <v>333</v>
      </c>
      <c r="AC2" s="1" t="s">
        <v>331</v>
      </c>
      <c r="AD2" s="1" t="s">
        <v>148</v>
      </c>
      <c r="AE2" s="1" t="s">
        <v>231</v>
      </c>
      <c r="AF2" s="1" t="s">
        <v>174</v>
      </c>
      <c r="AG2" s="1" t="s">
        <v>231</v>
      </c>
      <c r="AH2" s="6">
        <v>52380</v>
      </c>
      <c r="AI2" s="6">
        <v>52380</v>
      </c>
      <c r="AJ2" s="1"/>
      <c r="AK2" s="1"/>
      <c r="AL2" s="1"/>
      <c r="AM2" s="1" t="s">
        <v>165</v>
      </c>
      <c r="AN2" s="1" t="s">
        <v>79</v>
      </c>
      <c r="AO2" s="1"/>
      <c r="AP2" s="1"/>
      <c r="AQ2" s="1"/>
      <c r="AR2" s="1"/>
      <c r="AS2" s="2"/>
      <c r="AT2" s="1"/>
      <c r="AU2" s="1"/>
      <c r="AV2" s="1"/>
      <c r="AW2" s="1" t="s">
        <v>324</v>
      </c>
      <c r="AX2" s="7">
        <v>44918.660878915362</v>
      </c>
      <c r="AY2" s="1" t="s">
        <v>73</v>
      </c>
      <c r="AZ2" s="6">
        <v>52380</v>
      </c>
      <c r="BA2" s="5">
        <v>44918</v>
      </c>
      <c r="BB2" s="5">
        <v>44921</v>
      </c>
      <c r="BC2" s="5">
        <v>44918</v>
      </c>
      <c r="BD2" s="5">
        <v>44918</v>
      </c>
      <c r="BE2" s="7">
        <v>44926</v>
      </c>
      <c r="BF2" s="1" t="s">
        <v>334</v>
      </c>
      <c r="BG2" s="1"/>
      <c r="BH2" s="1"/>
      <c r="BI2" s="1" t="s">
        <v>19</v>
      </c>
    </row>
    <row r="3" spans="1:61" ht="41.4" x14ac:dyDescent="0.3">
      <c r="A3" s="4">
        <v>2</v>
      </c>
      <c r="B3" s="2" t="str">
        <f>HYPERLINK("https://my.zakupki.prom.ua/remote/dispatcher/state_purchase_view/39684557", "UA-2022-12-23-009009-a")</f>
        <v>UA-2022-12-23-009009-a</v>
      </c>
      <c r="C3" s="2" t="s">
        <v>228</v>
      </c>
      <c r="D3" s="8" t="s">
        <v>246</v>
      </c>
      <c r="E3" s="8" t="s">
        <v>246</v>
      </c>
      <c r="F3" s="1" t="s">
        <v>65</v>
      </c>
      <c r="G3" s="8" t="s">
        <v>133</v>
      </c>
      <c r="H3" s="1" t="s">
        <v>202</v>
      </c>
      <c r="I3" s="1" t="s">
        <v>304</v>
      </c>
      <c r="J3" s="1" t="s">
        <v>206</v>
      </c>
      <c r="K3" s="1" t="s">
        <v>103</v>
      </c>
      <c r="L3" s="1" t="s">
        <v>180</v>
      </c>
      <c r="M3" s="1" t="s">
        <v>180</v>
      </c>
      <c r="N3" s="1" t="s">
        <v>21</v>
      </c>
      <c r="O3" s="1" t="s">
        <v>21</v>
      </c>
      <c r="P3" s="1" t="s">
        <v>21</v>
      </c>
      <c r="Q3" s="5">
        <v>44918</v>
      </c>
      <c r="R3" s="1"/>
      <c r="S3" s="1"/>
      <c r="T3" s="1"/>
      <c r="U3" s="1"/>
      <c r="V3" s="1" t="s">
        <v>322</v>
      </c>
      <c r="W3" s="4">
        <v>1</v>
      </c>
      <c r="X3" s="6">
        <v>98960.2</v>
      </c>
      <c r="Y3" s="1" t="s">
        <v>228</v>
      </c>
      <c r="Z3" s="4">
        <v>1</v>
      </c>
      <c r="AA3" s="6">
        <v>98960.2</v>
      </c>
      <c r="AB3" s="1" t="s">
        <v>333</v>
      </c>
      <c r="AC3" s="1" t="s">
        <v>331</v>
      </c>
      <c r="AD3" s="1" t="s">
        <v>148</v>
      </c>
      <c r="AE3" s="1" t="s">
        <v>231</v>
      </c>
      <c r="AF3" s="1" t="s">
        <v>174</v>
      </c>
      <c r="AG3" s="1" t="s">
        <v>231</v>
      </c>
      <c r="AH3" s="6">
        <v>98960.2</v>
      </c>
      <c r="AI3" s="6">
        <v>98960.2</v>
      </c>
      <c r="AJ3" s="1"/>
      <c r="AK3" s="1"/>
      <c r="AL3" s="1"/>
      <c r="AM3" s="1" t="s">
        <v>224</v>
      </c>
      <c r="AN3" s="1" t="s">
        <v>86</v>
      </c>
      <c r="AO3" s="1"/>
      <c r="AP3" s="1"/>
      <c r="AQ3" s="1"/>
      <c r="AR3" s="1"/>
      <c r="AS3" s="2"/>
      <c r="AT3" s="1"/>
      <c r="AU3" s="1"/>
      <c r="AV3" s="1"/>
      <c r="AW3" s="1" t="s">
        <v>324</v>
      </c>
      <c r="AX3" s="7">
        <v>44918.506463139027</v>
      </c>
      <c r="AY3" s="1" t="s">
        <v>74</v>
      </c>
      <c r="AZ3" s="6">
        <v>98960.2</v>
      </c>
      <c r="BA3" s="5">
        <v>44920</v>
      </c>
      <c r="BB3" s="5">
        <v>44920</v>
      </c>
      <c r="BC3" s="5">
        <v>44918</v>
      </c>
      <c r="BD3" s="5">
        <v>44918</v>
      </c>
      <c r="BE3" s="7">
        <v>44926</v>
      </c>
      <c r="BF3" s="1" t="s">
        <v>334</v>
      </c>
      <c r="BG3" s="1"/>
      <c r="BH3" s="1"/>
      <c r="BI3" s="1" t="s">
        <v>19</v>
      </c>
    </row>
    <row r="4" spans="1:61" ht="69" x14ac:dyDescent="0.3">
      <c r="A4" s="4">
        <v>3</v>
      </c>
      <c r="B4" s="2" t="str">
        <f>HYPERLINK("https://my.zakupki.prom.ua/remote/dispatcher/state_purchase_view/39591921", "UA-2022-12-21-012312-a")</f>
        <v>UA-2022-12-21-012312-a</v>
      </c>
      <c r="C4" s="2" t="s">
        <v>228</v>
      </c>
      <c r="D4" s="8" t="s">
        <v>253</v>
      </c>
      <c r="E4" s="8" t="s">
        <v>253</v>
      </c>
      <c r="F4" s="1" t="s">
        <v>65</v>
      </c>
      <c r="G4" s="8" t="s">
        <v>126</v>
      </c>
      <c r="H4" s="1" t="s">
        <v>202</v>
      </c>
      <c r="I4" s="1" t="s">
        <v>304</v>
      </c>
      <c r="J4" s="1" t="s">
        <v>206</v>
      </c>
      <c r="K4" s="1" t="s">
        <v>103</v>
      </c>
      <c r="L4" s="1" t="s">
        <v>180</v>
      </c>
      <c r="M4" s="1" t="s">
        <v>180</v>
      </c>
      <c r="N4" s="1" t="s">
        <v>21</v>
      </c>
      <c r="O4" s="1" t="s">
        <v>21</v>
      </c>
      <c r="P4" s="1" t="s">
        <v>21</v>
      </c>
      <c r="Q4" s="5">
        <v>44916</v>
      </c>
      <c r="R4" s="1"/>
      <c r="S4" s="1"/>
      <c r="T4" s="1"/>
      <c r="U4" s="1"/>
      <c r="V4" s="1" t="s">
        <v>322</v>
      </c>
      <c r="W4" s="4">
        <v>1</v>
      </c>
      <c r="X4" s="6">
        <v>195406.91</v>
      </c>
      <c r="Y4" s="1" t="s">
        <v>228</v>
      </c>
      <c r="Z4" s="4">
        <v>1</v>
      </c>
      <c r="AA4" s="6">
        <v>195406.91</v>
      </c>
      <c r="AB4" s="1" t="s">
        <v>333</v>
      </c>
      <c r="AC4" s="1" t="s">
        <v>331</v>
      </c>
      <c r="AD4" s="1" t="s">
        <v>148</v>
      </c>
      <c r="AE4" s="1" t="s">
        <v>231</v>
      </c>
      <c r="AF4" s="1" t="s">
        <v>174</v>
      </c>
      <c r="AG4" s="1" t="s">
        <v>231</v>
      </c>
      <c r="AH4" s="6">
        <v>195406.91</v>
      </c>
      <c r="AI4" s="6">
        <v>195406.91</v>
      </c>
      <c r="AJ4" s="1"/>
      <c r="AK4" s="1"/>
      <c r="AL4" s="1"/>
      <c r="AM4" s="1" t="s">
        <v>302</v>
      </c>
      <c r="AN4" s="1" t="s">
        <v>114</v>
      </c>
      <c r="AO4" s="1"/>
      <c r="AP4" s="1"/>
      <c r="AQ4" s="1"/>
      <c r="AR4" s="1"/>
      <c r="AS4" s="2"/>
      <c r="AT4" s="1"/>
      <c r="AU4" s="1"/>
      <c r="AV4" s="1"/>
      <c r="AW4" s="1" t="s">
        <v>324</v>
      </c>
      <c r="AX4" s="7">
        <v>44916.603100186017</v>
      </c>
      <c r="AY4" s="1" t="s">
        <v>64</v>
      </c>
      <c r="AZ4" s="6">
        <v>195406.91</v>
      </c>
      <c r="BA4" s="5">
        <v>44915</v>
      </c>
      <c r="BB4" s="5">
        <v>44921</v>
      </c>
      <c r="BC4" s="5">
        <v>44915</v>
      </c>
      <c r="BD4" s="5">
        <v>44915</v>
      </c>
      <c r="BE4" s="7">
        <v>44926</v>
      </c>
      <c r="BF4" s="1" t="s">
        <v>334</v>
      </c>
      <c r="BG4" s="1"/>
      <c r="BH4" s="1"/>
      <c r="BI4" s="1" t="s">
        <v>19</v>
      </c>
    </row>
    <row r="5" spans="1:61" ht="110.4" x14ac:dyDescent="0.3">
      <c r="A5" s="4">
        <v>4</v>
      </c>
      <c r="B5" s="2" t="str">
        <f>HYPERLINK("https://my.zakupki.prom.ua/remote/dispatcher/state_purchase_view/39465312", "UA-2022-12-17-001270-a")</f>
        <v>UA-2022-12-17-001270-a</v>
      </c>
      <c r="C5" s="2" t="s">
        <v>228</v>
      </c>
      <c r="D5" s="8" t="s">
        <v>247</v>
      </c>
      <c r="E5" s="8" t="s">
        <v>248</v>
      </c>
      <c r="F5" s="1" t="s">
        <v>65</v>
      </c>
      <c r="G5" s="8" t="s">
        <v>138</v>
      </c>
      <c r="H5" s="1" t="s">
        <v>202</v>
      </c>
      <c r="I5" s="1" t="s">
        <v>304</v>
      </c>
      <c r="J5" s="1" t="s">
        <v>206</v>
      </c>
      <c r="K5" s="1" t="s">
        <v>103</v>
      </c>
      <c r="L5" s="1" t="s">
        <v>180</v>
      </c>
      <c r="M5" s="1" t="s">
        <v>180</v>
      </c>
      <c r="N5" s="1" t="s">
        <v>21</v>
      </c>
      <c r="O5" s="1" t="s">
        <v>21</v>
      </c>
      <c r="P5" s="1" t="s">
        <v>21</v>
      </c>
      <c r="Q5" s="5">
        <v>44912</v>
      </c>
      <c r="R5" s="1"/>
      <c r="S5" s="1"/>
      <c r="T5" s="1"/>
      <c r="U5" s="1"/>
      <c r="V5" s="1" t="s">
        <v>322</v>
      </c>
      <c r="W5" s="4">
        <v>1</v>
      </c>
      <c r="X5" s="6">
        <v>99999.71</v>
      </c>
      <c r="Y5" s="1" t="s">
        <v>228</v>
      </c>
      <c r="Z5" s="4">
        <v>1</v>
      </c>
      <c r="AA5" s="6">
        <v>99999.71</v>
      </c>
      <c r="AB5" s="1" t="s">
        <v>333</v>
      </c>
      <c r="AC5" s="1" t="s">
        <v>331</v>
      </c>
      <c r="AD5" s="1" t="s">
        <v>148</v>
      </c>
      <c r="AE5" s="1" t="s">
        <v>304</v>
      </c>
      <c r="AF5" s="1" t="s">
        <v>174</v>
      </c>
      <c r="AG5" s="1" t="s">
        <v>231</v>
      </c>
      <c r="AH5" s="6">
        <v>99999.71</v>
      </c>
      <c r="AI5" s="6">
        <v>99999.71</v>
      </c>
      <c r="AJ5" s="1"/>
      <c r="AK5" s="1"/>
      <c r="AL5" s="1"/>
      <c r="AM5" s="1" t="s">
        <v>300</v>
      </c>
      <c r="AN5" s="1" t="s">
        <v>125</v>
      </c>
      <c r="AO5" s="1"/>
      <c r="AP5" s="1"/>
      <c r="AQ5" s="1"/>
      <c r="AR5" s="1"/>
      <c r="AS5" s="2"/>
      <c r="AT5" s="1"/>
      <c r="AU5" s="1"/>
      <c r="AV5" s="1"/>
      <c r="AW5" s="1" t="s">
        <v>324</v>
      </c>
      <c r="AX5" s="7">
        <v>44912.686483695848</v>
      </c>
      <c r="AY5" s="1" t="s">
        <v>49</v>
      </c>
      <c r="AZ5" s="6">
        <v>99999.71</v>
      </c>
      <c r="BA5" s="5">
        <v>44910</v>
      </c>
      <c r="BB5" s="5">
        <v>44914</v>
      </c>
      <c r="BC5" s="5">
        <v>44909</v>
      </c>
      <c r="BD5" s="5">
        <v>44909</v>
      </c>
      <c r="BE5" s="7">
        <v>44926</v>
      </c>
      <c r="BF5" s="1" t="s">
        <v>334</v>
      </c>
      <c r="BG5" s="1"/>
      <c r="BH5" s="1"/>
      <c r="BI5" s="1" t="s">
        <v>19</v>
      </c>
    </row>
    <row r="6" spans="1:61" ht="110.4" x14ac:dyDescent="0.3">
      <c r="A6" s="4">
        <v>5</v>
      </c>
      <c r="B6" s="2" t="str">
        <f>HYPERLINK("https://my.zakupki.prom.ua/remote/dispatcher/state_purchase_view/39465041", "UA-2022-12-17-001211-a")</f>
        <v>UA-2022-12-17-001211-a</v>
      </c>
      <c r="C6" s="2" t="s">
        <v>228</v>
      </c>
      <c r="D6" s="8" t="s">
        <v>254</v>
      </c>
      <c r="E6" s="8" t="s">
        <v>255</v>
      </c>
      <c r="F6" s="1" t="s">
        <v>65</v>
      </c>
      <c r="G6" s="8" t="s">
        <v>145</v>
      </c>
      <c r="H6" s="1" t="s">
        <v>202</v>
      </c>
      <c r="I6" s="1" t="s">
        <v>304</v>
      </c>
      <c r="J6" s="1" t="s">
        <v>206</v>
      </c>
      <c r="K6" s="1" t="s">
        <v>103</v>
      </c>
      <c r="L6" s="1" t="s">
        <v>180</v>
      </c>
      <c r="M6" s="1" t="s">
        <v>180</v>
      </c>
      <c r="N6" s="1" t="s">
        <v>21</v>
      </c>
      <c r="O6" s="1" t="s">
        <v>21</v>
      </c>
      <c r="P6" s="1" t="s">
        <v>21</v>
      </c>
      <c r="Q6" s="5">
        <v>44912</v>
      </c>
      <c r="R6" s="1"/>
      <c r="S6" s="1"/>
      <c r="T6" s="1"/>
      <c r="U6" s="1"/>
      <c r="V6" s="1" t="s">
        <v>322</v>
      </c>
      <c r="W6" s="4">
        <v>1</v>
      </c>
      <c r="X6" s="6">
        <v>99996.68</v>
      </c>
      <c r="Y6" s="1" t="s">
        <v>228</v>
      </c>
      <c r="Z6" s="4">
        <v>1</v>
      </c>
      <c r="AA6" s="6">
        <v>99996.68</v>
      </c>
      <c r="AB6" s="1" t="s">
        <v>333</v>
      </c>
      <c r="AC6" s="1" t="s">
        <v>331</v>
      </c>
      <c r="AD6" s="1" t="s">
        <v>148</v>
      </c>
      <c r="AE6" s="1" t="s">
        <v>304</v>
      </c>
      <c r="AF6" s="1" t="s">
        <v>174</v>
      </c>
      <c r="AG6" s="1" t="s">
        <v>231</v>
      </c>
      <c r="AH6" s="6">
        <v>99996.68</v>
      </c>
      <c r="AI6" s="6">
        <v>99996.68</v>
      </c>
      <c r="AJ6" s="1"/>
      <c r="AK6" s="1"/>
      <c r="AL6" s="1"/>
      <c r="AM6" s="1" t="s">
        <v>300</v>
      </c>
      <c r="AN6" s="1" t="s">
        <v>125</v>
      </c>
      <c r="AO6" s="1"/>
      <c r="AP6" s="1"/>
      <c r="AQ6" s="1"/>
      <c r="AR6" s="1"/>
      <c r="AS6" s="2"/>
      <c r="AT6" s="1"/>
      <c r="AU6" s="1"/>
      <c r="AV6" s="1"/>
      <c r="AW6" s="1" t="s">
        <v>324</v>
      </c>
      <c r="AX6" s="7">
        <v>44912.675329485159</v>
      </c>
      <c r="AY6" s="1" t="s">
        <v>48</v>
      </c>
      <c r="AZ6" s="6">
        <v>99996.68</v>
      </c>
      <c r="BA6" s="5">
        <v>44910</v>
      </c>
      <c r="BB6" s="5">
        <v>44914</v>
      </c>
      <c r="BC6" s="5">
        <v>44909</v>
      </c>
      <c r="BD6" s="5">
        <v>44909</v>
      </c>
      <c r="BE6" s="7">
        <v>44926</v>
      </c>
      <c r="BF6" s="1" t="s">
        <v>334</v>
      </c>
      <c r="BG6" s="1"/>
      <c r="BH6" s="1"/>
      <c r="BI6" s="1" t="s">
        <v>19</v>
      </c>
    </row>
    <row r="7" spans="1:61" ht="82.8" x14ac:dyDescent="0.3">
      <c r="A7" s="4">
        <v>6</v>
      </c>
      <c r="B7" s="2" t="str">
        <f>HYPERLINK("https://my.zakupki.prom.ua/remote/dispatcher/state_purchase_view/39462889", "UA-2022-12-17-000253-a")</f>
        <v>UA-2022-12-17-000253-a</v>
      </c>
      <c r="C7" s="2" t="s">
        <v>228</v>
      </c>
      <c r="D7" s="8" t="s">
        <v>260</v>
      </c>
      <c r="E7" s="8" t="s">
        <v>261</v>
      </c>
      <c r="F7" s="1" t="s">
        <v>65</v>
      </c>
      <c r="G7" s="8" t="s">
        <v>137</v>
      </c>
      <c r="H7" s="1" t="s">
        <v>202</v>
      </c>
      <c r="I7" s="1" t="s">
        <v>304</v>
      </c>
      <c r="J7" s="1" t="s">
        <v>206</v>
      </c>
      <c r="K7" s="1" t="s">
        <v>103</v>
      </c>
      <c r="L7" s="1" t="s">
        <v>181</v>
      </c>
      <c r="M7" s="1" t="s">
        <v>181</v>
      </c>
      <c r="N7" s="1" t="s">
        <v>21</v>
      </c>
      <c r="O7" s="1" t="s">
        <v>21</v>
      </c>
      <c r="P7" s="1" t="s">
        <v>21</v>
      </c>
      <c r="Q7" s="5">
        <v>44912</v>
      </c>
      <c r="R7" s="1"/>
      <c r="S7" s="1"/>
      <c r="T7" s="1"/>
      <c r="U7" s="1"/>
      <c r="V7" s="1" t="s">
        <v>322</v>
      </c>
      <c r="W7" s="4">
        <v>1</v>
      </c>
      <c r="X7" s="6">
        <v>87305</v>
      </c>
      <c r="Y7" s="1" t="s">
        <v>228</v>
      </c>
      <c r="Z7" s="4">
        <v>1</v>
      </c>
      <c r="AA7" s="6">
        <v>87305</v>
      </c>
      <c r="AB7" s="1" t="s">
        <v>333</v>
      </c>
      <c r="AC7" s="1" t="s">
        <v>331</v>
      </c>
      <c r="AD7" s="1" t="s">
        <v>148</v>
      </c>
      <c r="AE7" s="1" t="s">
        <v>304</v>
      </c>
      <c r="AF7" s="1" t="s">
        <v>174</v>
      </c>
      <c r="AG7" s="1" t="s">
        <v>231</v>
      </c>
      <c r="AH7" s="6">
        <v>87305</v>
      </c>
      <c r="AI7" s="6">
        <v>87305</v>
      </c>
      <c r="AJ7" s="1"/>
      <c r="AK7" s="1"/>
      <c r="AL7" s="1"/>
      <c r="AM7" s="1" t="s">
        <v>297</v>
      </c>
      <c r="AN7" s="1" t="s">
        <v>112</v>
      </c>
      <c r="AO7" s="1"/>
      <c r="AP7" s="1"/>
      <c r="AQ7" s="1"/>
      <c r="AR7" s="1"/>
      <c r="AS7" s="2"/>
      <c r="AT7" s="1"/>
      <c r="AU7" s="1"/>
      <c r="AV7" s="1"/>
      <c r="AW7" s="1" t="s">
        <v>324</v>
      </c>
      <c r="AX7" s="7">
        <v>44912.581717172303</v>
      </c>
      <c r="AY7" s="1" t="s">
        <v>46</v>
      </c>
      <c r="AZ7" s="6">
        <v>87305</v>
      </c>
      <c r="BA7" s="5">
        <v>44908</v>
      </c>
      <c r="BB7" s="5">
        <v>44915</v>
      </c>
      <c r="BC7" s="5">
        <v>44908</v>
      </c>
      <c r="BD7" s="5">
        <v>44908</v>
      </c>
      <c r="BE7" s="7">
        <v>44926</v>
      </c>
      <c r="BF7" s="1" t="s">
        <v>334</v>
      </c>
      <c r="BG7" s="1"/>
      <c r="BH7" s="1"/>
      <c r="BI7" s="1" t="s">
        <v>19</v>
      </c>
    </row>
    <row r="8" spans="1:61" ht="41.4" x14ac:dyDescent="0.3">
      <c r="A8" s="4">
        <v>7</v>
      </c>
      <c r="B8" s="2" t="str">
        <f>HYPERLINK("https://my.zakupki.prom.ua/remote/dispatcher/state_purchase_view/39075992", "UA-2022-12-06-014674-a")</f>
        <v>UA-2022-12-06-014674-a</v>
      </c>
      <c r="C8" s="2" t="s">
        <v>228</v>
      </c>
      <c r="D8" s="1" t="s">
        <v>204</v>
      </c>
      <c r="E8" s="1" t="s">
        <v>204</v>
      </c>
      <c r="F8" s="1" t="s">
        <v>65</v>
      </c>
      <c r="G8" s="8" t="s">
        <v>120</v>
      </c>
      <c r="H8" s="1" t="s">
        <v>202</v>
      </c>
      <c r="I8" s="1" t="s">
        <v>304</v>
      </c>
      <c r="J8" s="1" t="s">
        <v>206</v>
      </c>
      <c r="K8" s="1" t="s">
        <v>103</v>
      </c>
      <c r="L8" s="1" t="s">
        <v>181</v>
      </c>
      <c r="M8" s="1" t="s">
        <v>181</v>
      </c>
      <c r="N8" s="1" t="s">
        <v>21</v>
      </c>
      <c r="O8" s="1" t="s">
        <v>21</v>
      </c>
      <c r="P8" s="1" t="s">
        <v>21</v>
      </c>
      <c r="Q8" s="5">
        <v>44901</v>
      </c>
      <c r="R8" s="1"/>
      <c r="S8" s="1"/>
      <c r="T8" s="1"/>
      <c r="U8" s="1"/>
      <c r="V8" s="1" t="s">
        <v>322</v>
      </c>
      <c r="W8" s="4">
        <v>1</v>
      </c>
      <c r="X8" s="6">
        <v>10276.5</v>
      </c>
      <c r="Y8" s="1" t="s">
        <v>228</v>
      </c>
      <c r="Z8" s="4">
        <v>894</v>
      </c>
      <c r="AA8" s="6">
        <v>11.49</v>
      </c>
      <c r="AB8" s="1" t="s">
        <v>337</v>
      </c>
      <c r="AC8" s="1" t="s">
        <v>331</v>
      </c>
      <c r="AD8" s="1" t="s">
        <v>148</v>
      </c>
      <c r="AE8" s="1" t="s">
        <v>231</v>
      </c>
      <c r="AF8" s="1" t="s">
        <v>174</v>
      </c>
      <c r="AG8" s="1" t="s">
        <v>231</v>
      </c>
      <c r="AH8" s="6">
        <v>10276.5</v>
      </c>
      <c r="AI8" s="6">
        <v>11.49496644295302</v>
      </c>
      <c r="AJ8" s="1"/>
      <c r="AK8" s="1"/>
      <c r="AL8" s="1"/>
      <c r="AM8" s="1" t="s">
        <v>232</v>
      </c>
      <c r="AN8" s="1" t="s">
        <v>58</v>
      </c>
      <c r="AO8" s="1"/>
      <c r="AP8" s="1" t="s">
        <v>11</v>
      </c>
      <c r="AQ8" s="1"/>
      <c r="AR8" s="1"/>
      <c r="AS8" s="2"/>
      <c r="AT8" s="1"/>
      <c r="AU8" s="1"/>
      <c r="AV8" s="1"/>
      <c r="AW8" s="1" t="s">
        <v>324</v>
      </c>
      <c r="AX8" s="7">
        <v>44901.651584269268</v>
      </c>
      <c r="AY8" s="1" t="s">
        <v>27</v>
      </c>
      <c r="AZ8" s="6">
        <v>10276.5</v>
      </c>
      <c r="BA8" s="1"/>
      <c r="BB8" s="5">
        <v>44924</v>
      </c>
      <c r="BC8" s="5">
        <v>44901</v>
      </c>
      <c r="BD8" s="5">
        <v>44901</v>
      </c>
      <c r="BE8" s="7">
        <v>44926</v>
      </c>
      <c r="BF8" s="1" t="s">
        <v>334</v>
      </c>
      <c r="BG8" s="1"/>
      <c r="BH8" s="1"/>
      <c r="BI8" s="1" t="s">
        <v>19</v>
      </c>
    </row>
    <row r="9" spans="1:61" ht="41.4" x14ac:dyDescent="0.3">
      <c r="A9" s="4">
        <v>8</v>
      </c>
      <c r="B9" s="2" t="str">
        <f>HYPERLINK("https://my.zakupki.prom.ua/remote/dispatcher/state_purchase_view/39073775", "UA-2022-12-06-013857-a")</f>
        <v>UA-2022-12-06-013857-a</v>
      </c>
      <c r="C9" s="2" t="s">
        <v>228</v>
      </c>
      <c r="D9" s="8" t="s">
        <v>198</v>
      </c>
      <c r="E9" s="1" t="s">
        <v>179</v>
      </c>
      <c r="F9" s="1" t="s">
        <v>65</v>
      </c>
      <c r="G9" s="8" t="s">
        <v>93</v>
      </c>
      <c r="H9" s="1" t="s">
        <v>202</v>
      </c>
      <c r="I9" s="1" t="s">
        <v>304</v>
      </c>
      <c r="J9" s="1" t="s">
        <v>206</v>
      </c>
      <c r="K9" s="1" t="s">
        <v>103</v>
      </c>
      <c r="L9" s="1" t="s">
        <v>181</v>
      </c>
      <c r="M9" s="1" t="s">
        <v>181</v>
      </c>
      <c r="N9" s="1" t="s">
        <v>21</v>
      </c>
      <c r="O9" s="1" t="s">
        <v>21</v>
      </c>
      <c r="P9" s="1" t="s">
        <v>21</v>
      </c>
      <c r="Q9" s="5">
        <v>44901</v>
      </c>
      <c r="R9" s="1"/>
      <c r="S9" s="1"/>
      <c r="T9" s="1"/>
      <c r="U9" s="1"/>
      <c r="V9" s="1" t="s">
        <v>322</v>
      </c>
      <c r="W9" s="4">
        <v>1</v>
      </c>
      <c r="X9" s="6">
        <v>76110</v>
      </c>
      <c r="Y9" s="1" t="s">
        <v>228</v>
      </c>
      <c r="Z9" s="1" t="s">
        <v>328</v>
      </c>
      <c r="AA9" s="1" t="s">
        <v>328</v>
      </c>
      <c r="AB9" s="1" t="s">
        <v>328</v>
      </c>
      <c r="AC9" s="1" t="s">
        <v>331</v>
      </c>
      <c r="AD9" s="1" t="s">
        <v>148</v>
      </c>
      <c r="AE9" s="1" t="s">
        <v>231</v>
      </c>
      <c r="AF9" s="1" t="s">
        <v>174</v>
      </c>
      <c r="AG9" s="1" t="s">
        <v>231</v>
      </c>
      <c r="AH9" s="6">
        <v>76110</v>
      </c>
      <c r="AI9" s="1" t="s">
        <v>328</v>
      </c>
      <c r="AJ9" s="1"/>
      <c r="AK9" s="1"/>
      <c r="AL9" s="1"/>
      <c r="AM9" s="1" t="s">
        <v>233</v>
      </c>
      <c r="AN9" s="1" t="s">
        <v>102</v>
      </c>
      <c r="AO9" s="1"/>
      <c r="AP9" s="1"/>
      <c r="AQ9" s="1"/>
      <c r="AR9" s="1"/>
      <c r="AS9" s="2"/>
      <c r="AT9" s="1"/>
      <c r="AU9" s="1"/>
      <c r="AV9" s="1"/>
      <c r="AW9" s="1" t="s">
        <v>324</v>
      </c>
      <c r="AX9" s="7">
        <v>44901.636618435477</v>
      </c>
      <c r="AY9" s="1" t="s">
        <v>30</v>
      </c>
      <c r="AZ9" s="6">
        <v>76110</v>
      </c>
      <c r="BA9" s="1"/>
      <c r="BB9" s="5">
        <v>44924</v>
      </c>
      <c r="BC9" s="5">
        <v>44901</v>
      </c>
      <c r="BD9" s="5">
        <v>44901</v>
      </c>
      <c r="BE9" s="7">
        <v>44926</v>
      </c>
      <c r="BF9" s="1" t="s">
        <v>334</v>
      </c>
      <c r="BG9" s="1"/>
      <c r="BH9" s="1"/>
      <c r="BI9" s="1" t="s">
        <v>19</v>
      </c>
    </row>
    <row r="10" spans="1:61" ht="55.2" x14ac:dyDescent="0.3">
      <c r="A10" s="4">
        <v>9</v>
      </c>
      <c r="B10" s="2" t="str">
        <f>HYPERLINK("https://my.zakupki.prom.ua/remote/dispatcher/state_purchase_view/39070549", "UA-2022-12-06-012207-a")</f>
        <v>UA-2022-12-06-012207-a</v>
      </c>
      <c r="C10" s="2" t="s">
        <v>228</v>
      </c>
      <c r="D10" s="1" t="s">
        <v>211</v>
      </c>
      <c r="E10" s="1" t="s">
        <v>212</v>
      </c>
      <c r="F10" s="1" t="s">
        <v>65</v>
      </c>
      <c r="G10" s="8" t="s">
        <v>97</v>
      </c>
      <c r="H10" s="1" t="s">
        <v>202</v>
      </c>
      <c r="I10" s="1" t="s">
        <v>304</v>
      </c>
      <c r="J10" s="1" t="s">
        <v>206</v>
      </c>
      <c r="K10" s="1" t="s">
        <v>103</v>
      </c>
      <c r="L10" s="1" t="s">
        <v>181</v>
      </c>
      <c r="M10" s="1" t="s">
        <v>181</v>
      </c>
      <c r="N10" s="1" t="s">
        <v>21</v>
      </c>
      <c r="O10" s="1" t="s">
        <v>21</v>
      </c>
      <c r="P10" s="1" t="s">
        <v>21</v>
      </c>
      <c r="Q10" s="5">
        <v>44901</v>
      </c>
      <c r="R10" s="1"/>
      <c r="S10" s="1"/>
      <c r="T10" s="1"/>
      <c r="U10" s="1"/>
      <c r="V10" s="1" t="s">
        <v>322</v>
      </c>
      <c r="W10" s="4">
        <v>1</v>
      </c>
      <c r="X10" s="6">
        <v>24240</v>
      </c>
      <c r="Y10" s="1" t="s">
        <v>228</v>
      </c>
      <c r="Z10" s="4">
        <v>20</v>
      </c>
      <c r="AA10" s="6">
        <v>1212</v>
      </c>
      <c r="AB10" s="1" t="s">
        <v>337</v>
      </c>
      <c r="AC10" s="1" t="s">
        <v>331</v>
      </c>
      <c r="AD10" s="1" t="s">
        <v>148</v>
      </c>
      <c r="AE10" s="1" t="s">
        <v>231</v>
      </c>
      <c r="AF10" s="1" t="s">
        <v>174</v>
      </c>
      <c r="AG10" s="1" t="s">
        <v>231</v>
      </c>
      <c r="AH10" s="6">
        <v>24240</v>
      </c>
      <c r="AI10" s="6">
        <v>1212</v>
      </c>
      <c r="AJ10" s="1"/>
      <c r="AK10" s="1"/>
      <c r="AL10" s="1"/>
      <c r="AM10" s="1" t="s">
        <v>233</v>
      </c>
      <c r="AN10" s="1" t="s">
        <v>102</v>
      </c>
      <c r="AO10" s="1"/>
      <c r="AP10" s="1" t="s">
        <v>11</v>
      </c>
      <c r="AQ10" s="1"/>
      <c r="AR10" s="1"/>
      <c r="AS10" s="2"/>
      <c r="AT10" s="1"/>
      <c r="AU10" s="1"/>
      <c r="AV10" s="1"/>
      <c r="AW10" s="1" t="s">
        <v>324</v>
      </c>
      <c r="AX10" s="7">
        <v>44901.610793770407</v>
      </c>
      <c r="AY10" s="1" t="s">
        <v>28</v>
      </c>
      <c r="AZ10" s="6">
        <v>24240</v>
      </c>
      <c r="BA10" s="1"/>
      <c r="BB10" s="5">
        <v>44924</v>
      </c>
      <c r="BC10" s="5">
        <v>44901</v>
      </c>
      <c r="BD10" s="5">
        <v>44901</v>
      </c>
      <c r="BE10" s="7">
        <v>44926</v>
      </c>
      <c r="BF10" s="1" t="s">
        <v>334</v>
      </c>
      <c r="BG10" s="1"/>
      <c r="BH10" s="1"/>
      <c r="BI10" s="1" t="s">
        <v>19</v>
      </c>
    </row>
    <row r="11" spans="1:61" x14ac:dyDescent="0.3">
      <c r="A11" s="4">
        <v>10</v>
      </c>
      <c r="B11" s="2" t="str">
        <f>HYPERLINK("https://my.zakupki.prom.ua/remote/dispatcher/state_purchase_view/39068119", "UA-2022-12-06-011283-a")</f>
        <v>UA-2022-12-06-011283-a</v>
      </c>
      <c r="C11" s="2" t="s">
        <v>228</v>
      </c>
      <c r="D11" s="1" t="s">
        <v>221</v>
      </c>
      <c r="E11" s="1" t="s">
        <v>235</v>
      </c>
      <c r="F11" s="1" t="s">
        <v>65</v>
      </c>
      <c r="G11" s="1" t="s">
        <v>38</v>
      </c>
      <c r="H11" s="1" t="s">
        <v>202</v>
      </c>
      <c r="I11" s="1" t="s">
        <v>304</v>
      </c>
      <c r="J11" s="1" t="s">
        <v>206</v>
      </c>
      <c r="K11" s="1" t="s">
        <v>103</v>
      </c>
      <c r="L11" s="1" t="s">
        <v>181</v>
      </c>
      <c r="M11" s="1" t="s">
        <v>181</v>
      </c>
      <c r="N11" s="1" t="s">
        <v>21</v>
      </c>
      <c r="O11" s="1" t="s">
        <v>21</v>
      </c>
      <c r="P11" s="1" t="s">
        <v>21</v>
      </c>
      <c r="Q11" s="5">
        <v>44901</v>
      </c>
      <c r="R11" s="1"/>
      <c r="S11" s="1"/>
      <c r="T11" s="1"/>
      <c r="U11" s="1"/>
      <c r="V11" s="1" t="s">
        <v>322</v>
      </c>
      <c r="W11" s="4">
        <v>1</v>
      </c>
      <c r="X11" s="6">
        <v>19803</v>
      </c>
      <c r="Y11" s="1" t="s">
        <v>228</v>
      </c>
      <c r="Z11" s="4">
        <v>92</v>
      </c>
      <c r="AA11" s="6">
        <v>215.25</v>
      </c>
      <c r="AB11" s="1" t="s">
        <v>328</v>
      </c>
      <c r="AC11" s="1" t="s">
        <v>331</v>
      </c>
      <c r="AD11" s="1" t="s">
        <v>148</v>
      </c>
      <c r="AE11" s="1" t="s">
        <v>231</v>
      </c>
      <c r="AF11" s="1" t="s">
        <v>174</v>
      </c>
      <c r="AG11" s="1" t="s">
        <v>231</v>
      </c>
      <c r="AH11" s="6">
        <v>19803</v>
      </c>
      <c r="AI11" s="6">
        <v>215.25</v>
      </c>
      <c r="AJ11" s="1"/>
      <c r="AK11" s="1"/>
      <c r="AL11" s="1"/>
      <c r="AM11" s="1" t="s">
        <v>233</v>
      </c>
      <c r="AN11" s="1" t="s">
        <v>102</v>
      </c>
      <c r="AO11" s="1"/>
      <c r="AP11" s="1" t="s">
        <v>11</v>
      </c>
      <c r="AQ11" s="1"/>
      <c r="AR11" s="1"/>
      <c r="AS11" s="2"/>
      <c r="AT11" s="1"/>
      <c r="AU11" s="1"/>
      <c r="AV11" s="1"/>
      <c r="AW11" s="1" t="s">
        <v>324</v>
      </c>
      <c r="AX11" s="7">
        <v>44901.598222146422</v>
      </c>
      <c r="AY11" s="1" t="s">
        <v>29</v>
      </c>
      <c r="AZ11" s="6">
        <v>19803</v>
      </c>
      <c r="BA11" s="1"/>
      <c r="BB11" s="5">
        <v>44924</v>
      </c>
      <c r="BC11" s="5">
        <v>44901</v>
      </c>
      <c r="BD11" s="5">
        <v>44901</v>
      </c>
      <c r="BE11" s="7">
        <v>44926</v>
      </c>
      <c r="BF11" s="1" t="s">
        <v>334</v>
      </c>
      <c r="BG11" s="1"/>
      <c r="BH11" s="1"/>
      <c r="BI11" s="1" t="s">
        <v>19</v>
      </c>
    </row>
    <row r="12" spans="1:61" ht="41.4" x14ac:dyDescent="0.3">
      <c r="A12" s="4">
        <v>11</v>
      </c>
      <c r="B12" s="2" t="str">
        <f>HYPERLINK("https://my.zakupki.prom.ua/remote/dispatcher/state_purchase_view/38916918", "UA-2022-11-30-009754-a")</f>
        <v>UA-2022-11-30-009754-a</v>
      </c>
      <c r="C12" s="2" t="s">
        <v>228</v>
      </c>
      <c r="D12" s="1" t="s">
        <v>219</v>
      </c>
      <c r="E12" s="8" t="s">
        <v>220</v>
      </c>
      <c r="F12" s="9">
        <v>2022</v>
      </c>
      <c r="G12" s="1" t="s">
        <v>38</v>
      </c>
      <c r="H12" s="1" t="s">
        <v>202</v>
      </c>
      <c r="I12" s="1" t="s">
        <v>304</v>
      </c>
      <c r="J12" s="1" t="s">
        <v>206</v>
      </c>
      <c r="K12" s="1" t="s">
        <v>103</v>
      </c>
      <c r="L12" s="1" t="s">
        <v>181</v>
      </c>
      <c r="M12" s="1" t="s">
        <v>181</v>
      </c>
      <c r="N12" s="1" t="s">
        <v>21</v>
      </c>
      <c r="O12" s="1" t="s">
        <v>21</v>
      </c>
      <c r="P12" s="1" t="s">
        <v>21</v>
      </c>
      <c r="Q12" s="5">
        <v>44895</v>
      </c>
      <c r="R12" s="1"/>
      <c r="S12" s="1"/>
      <c r="T12" s="1"/>
      <c r="U12" s="1"/>
      <c r="V12" s="1" t="s">
        <v>322</v>
      </c>
      <c r="W12" s="4">
        <v>1</v>
      </c>
      <c r="X12" s="6">
        <v>4170</v>
      </c>
      <c r="Y12" s="1" t="s">
        <v>228</v>
      </c>
      <c r="Z12" s="4">
        <v>25</v>
      </c>
      <c r="AA12" s="6">
        <v>166.8</v>
      </c>
      <c r="AB12" s="1" t="s">
        <v>337</v>
      </c>
      <c r="AC12" s="1" t="s">
        <v>331</v>
      </c>
      <c r="AD12" s="1" t="s">
        <v>148</v>
      </c>
      <c r="AE12" s="1" t="s">
        <v>304</v>
      </c>
      <c r="AF12" s="1" t="s">
        <v>174</v>
      </c>
      <c r="AG12" s="1" t="s">
        <v>231</v>
      </c>
      <c r="AH12" s="6">
        <v>4170</v>
      </c>
      <c r="AI12" s="6">
        <v>166.8</v>
      </c>
      <c r="AJ12" s="1"/>
      <c r="AK12" s="1"/>
      <c r="AL12" s="1"/>
      <c r="AM12" s="1" t="s">
        <v>296</v>
      </c>
      <c r="AN12" s="1" t="s">
        <v>94</v>
      </c>
      <c r="AO12" s="1" t="s">
        <v>147</v>
      </c>
      <c r="AP12" s="1" t="s">
        <v>104</v>
      </c>
      <c r="AQ12" s="1"/>
      <c r="AR12" s="1"/>
      <c r="AS12" s="2"/>
      <c r="AT12" s="1"/>
      <c r="AU12" s="1"/>
      <c r="AV12" s="1"/>
      <c r="AW12" s="1" t="s">
        <v>324</v>
      </c>
      <c r="AX12" s="7">
        <v>44896.628218596925</v>
      </c>
      <c r="AY12" s="1" t="s">
        <v>95</v>
      </c>
      <c r="AZ12" s="6">
        <v>4170</v>
      </c>
      <c r="BA12" s="5">
        <v>44897</v>
      </c>
      <c r="BB12" s="5">
        <v>44924</v>
      </c>
      <c r="BC12" s="5">
        <v>44896</v>
      </c>
      <c r="BD12" s="5">
        <v>44896</v>
      </c>
      <c r="BE12" s="7">
        <v>44926</v>
      </c>
      <c r="BF12" s="1" t="s">
        <v>334</v>
      </c>
      <c r="BG12" s="1"/>
      <c r="BH12" s="1"/>
      <c r="BI12" s="1" t="s">
        <v>19</v>
      </c>
    </row>
    <row r="13" spans="1:61" x14ac:dyDescent="0.3">
      <c r="A13" s="4">
        <v>12</v>
      </c>
      <c r="B13" s="2" t="str">
        <f>HYPERLINK("https://my.zakupki.prom.ua/remote/dispatcher/state_purchase_view/38891768", "UA-2022-11-29-013491-a")</f>
        <v>UA-2022-11-29-013491-a</v>
      </c>
      <c r="C13" s="2" t="s">
        <v>228</v>
      </c>
      <c r="D13" s="1" t="s">
        <v>191</v>
      </c>
      <c r="E13" s="1" t="s">
        <v>190</v>
      </c>
      <c r="F13" s="1" t="s">
        <v>65</v>
      </c>
      <c r="G13" s="1" t="s">
        <v>78</v>
      </c>
      <c r="H13" s="1" t="s">
        <v>202</v>
      </c>
      <c r="I13" s="1" t="s">
        <v>304</v>
      </c>
      <c r="J13" s="1" t="s">
        <v>206</v>
      </c>
      <c r="K13" s="1" t="s">
        <v>103</v>
      </c>
      <c r="L13" s="1" t="s">
        <v>181</v>
      </c>
      <c r="M13" s="1" t="s">
        <v>181</v>
      </c>
      <c r="N13" s="1" t="s">
        <v>21</v>
      </c>
      <c r="O13" s="1" t="s">
        <v>21</v>
      </c>
      <c r="P13" s="1" t="s">
        <v>21</v>
      </c>
      <c r="Q13" s="5">
        <v>44894</v>
      </c>
      <c r="R13" s="1"/>
      <c r="S13" s="1"/>
      <c r="T13" s="1"/>
      <c r="U13" s="1"/>
      <c r="V13" s="1" t="s">
        <v>322</v>
      </c>
      <c r="W13" s="4">
        <v>1</v>
      </c>
      <c r="X13" s="6">
        <v>17640</v>
      </c>
      <c r="Y13" s="1" t="s">
        <v>228</v>
      </c>
      <c r="Z13" s="4">
        <v>0</v>
      </c>
      <c r="AA13" s="4">
        <v>0</v>
      </c>
      <c r="AB13" s="1" t="s">
        <v>336</v>
      </c>
      <c r="AC13" s="1" t="s">
        <v>331</v>
      </c>
      <c r="AD13" s="1" t="s">
        <v>148</v>
      </c>
      <c r="AE13" s="1" t="s">
        <v>304</v>
      </c>
      <c r="AF13" s="1" t="s">
        <v>174</v>
      </c>
      <c r="AG13" s="1" t="s">
        <v>231</v>
      </c>
      <c r="AH13" s="6">
        <v>17640</v>
      </c>
      <c r="AI13" s="1"/>
      <c r="AJ13" s="1"/>
      <c r="AK13" s="1"/>
      <c r="AL13" s="1"/>
      <c r="AM13" s="1" t="s">
        <v>303</v>
      </c>
      <c r="AN13" s="1" t="s">
        <v>89</v>
      </c>
      <c r="AO13" s="1"/>
      <c r="AP13" s="1" t="s">
        <v>18</v>
      </c>
      <c r="AQ13" s="1"/>
      <c r="AR13" s="1"/>
      <c r="AS13" s="2"/>
      <c r="AT13" s="1"/>
      <c r="AU13" s="1"/>
      <c r="AV13" s="1"/>
      <c r="AW13" s="1" t="s">
        <v>324</v>
      </c>
      <c r="AX13" s="7">
        <v>44894.69193407477</v>
      </c>
      <c r="AY13" s="1" t="s">
        <v>43</v>
      </c>
      <c r="AZ13" s="6">
        <v>17640</v>
      </c>
      <c r="BA13" s="1"/>
      <c r="BB13" s="5">
        <v>44924</v>
      </c>
      <c r="BC13" s="5">
        <v>44894</v>
      </c>
      <c r="BD13" s="5">
        <v>44894</v>
      </c>
      <c r="BE13" s="7">
        <v>44926</v>
      </c>
      <c r="BF13" s="1" t="s">
        <v>334</v>
      </c>
      <c r="BG13" s="1"/>
      <c r="BH13" s="1"/>
      <c r="BI13" s="1" t="s">
        <v>19</v>
      </c>
    </row>
    <row r="14" spans="1:61" x14ac:dyDescent="0.3">
      <c r="A14" s="4">
        <v>13</v>
      </c>
      <c r="B14" s="2" t="str">
        <f>HYPERLINK("https://my.zakupki.prom.ua/remote/dispatcher/state_purchase_view/38499685", "UA-2022-11-11-002447-a")</f>
        <v>UA-2022-11-11-002447-a</v>
      </c>
      <c r="C14" s="2" t="s">
        <v>228</v>
      </c>
      <c r="D14" s="1" t="s">
        <v>306</v>
      </c>
      <c r="E14" s="1" t="s">
        <v>306</v>
      </c>
      <c r="F14" s="1" t="s">
        <v>65</v>
      </c>
      <c r="G14" s="1" t="s">
        <v>36</v>
      </c>
      <c r="H14" s="1" t="s">
        <v>202</v>
      </c>
      <c r="I14" s="1" t="s">
        <v>304</v>
      </c>
      <c r="J14" s="1" t="s">
        <v>206</v>
      </c>
      <c r="K14" s="1" t="s">
        <v>103</v>
      </c>
      <c r="L14" s="1" t="s">
        <v>180</v>
      </c>
      <c r="M14" s="1" t="s">
        <v>180</v>
      </c>
      <c r="N14" s="1" t="s">
        <v>21</v>
      </c>
      <c r="O14" s="1" t="s">
        <v>21</v>
      </c>
      <c r="P14" s="1" t="s">
        <v>21</v>
      </c>
      <c r="Q14" s="5">
        <v>44876</v>
      </c>
      <c r="R14" s="1"/>
      <c r="S14" s="1"/>
      <c r="T14" s="1"/>
      <c r="U14" s="1"/>
      <c r="V14" s="1" t="s">
        <v>322</v>
      </c>
      <c r="W14" s="4">
        <v>1</v>
      </c>
      <c r="X14" s="6">
        <v>34560</v>
      </c>
      <c r="Y14" s="1" t="s">
        <v>228</v>
      </c>
      <c r="Z14" s="4">
        <v>48</v>
      </c>
      <c r="AA14" s="6">
        <v>720</v>
      </c>
      <c r="AB14" s="1" t="s">
        <v>337</v>
      </c>
      <c r="AC14" s="1" t="s">
        <v>331</v>
      </c>
      <c r="AD14" s="1" t="s">
        <v>148</v>
      </c>
      <c r="AE14" s="1" t="s">
        <v>231</v>
      </c>
      <c r="AF14" s="1" t="s">
        <v>174</v>
      </c>
      <c r="AG14" s="1" t="s">
        <v>231</v>
      </c>
      <c r="AH14" s="6">
        <v>34560</v>
      </c>
      <c r="AI14" s="6">
        <v>720</v>
      </c>
      <c r="AJ14" s="1"/>
      <c r="AK14" s="1"/>
      <c r="AL14" s="1"/>
      <c r="AM14" s="1" t="s">
        <v>209</v>
      </c>
      <c r="AN14" s="1" t="s">
        <v>63</v>
      </c>
      <c r="AO14" s="1"/>
      <c r="AP14" s="1" t="s">
        <v>32</v>
      </c>
      <c r="AQ14" s="1"/>
      <c r="AR14" s="1"/>
      <c r="AS14" s="2"/>
      <c r="AT14" s="1"/>
      <c r="AU14" s="1"/>
      <c r="AV14" s="1"/>
      <c r="AW14" s="1" t="s">
        <v>324</v>
      </c>
      <c r="AX14" s="7">
        <v>44876.430473198452</v>
      </c>
      <c r="AY14" s="1" t="s">
        <v>41</v>
      </c>
      <c r="AZ14" s="6">
        <v>34560</v>
      </c>
      <c r="BA14" s="1"/>
      <c r="BB14" s="5">
        <v>44885</v>
      </c>
      <c r="BC14" s="5">
        <v>44875</v>
      </c>
      <c r="BD14" s="5">
        <v>44875</v>
      </c>
      <c r="BE14" s="7">
        <v>44926</v>
      </c>
      <c r="BF14" s="1" t="s">
        <v>334</v>
      </c>
      <c r="BG14" s="1"/>
      <c r="BH14" s="1"/>
      <c r="BI14" s="1" t="s">
        <v>19</v>
      </c>
    </row>
    <row r="15" spans="1:61" x14ac:dyDescent="0.3">
      <c r="A15" s="4">
        <v>14</v>
      </c>
      <c r="B15" s="2" t="str">
        <f>HYPERLINK("https://my.zakupki.prom.ua/remote/dispatcher/state_purchase_view/38284364", "UA-2022-11-01-011858-a")</f>
        <v>UA-2022-11-01-011858-a</v>
      </c>
      <c r="C15" s="2" t="s">
        <v>228</v>
      </c>
      <c r="D15" s="1" t="s">
        <v>164</v>
      </c>
      <c r="E15" s="1" t="s">
        <v>164</v>
      </c>
      <c r="F15" s="1" t="s">
        <v>65</v>
      </c>
      <c r="G15" s="1" t="s">
        <v>57</v>
      </c>
      <c r="H15" s="1" t="s">
        <v>202</v>
      </c>
      <c r="I15" s="1" t="s">
        <v>304</v>
      </c>
      <c r="J15" s="1" t="s">
        <v>206</v>
      </c>
      <c r="K15" s="1" t="s">
        <v>103</v>
      </c>
      <c r="L15" s="1" t="s">
        <v>180</v>
      </c>
      <c r="M15" s="1" t="s">
        <v>180</v>
      </c>
      <c r="N15" s="1" t="s">
        <v>21</v>
      </c>
      <c r="O15" s="1" t="s">
        <v>21</v>
      </c>
      <c r="P15" s="1" t="s">
        <v>21</v>
      </c>
      <c r="Q15" s="5">
        <v>44866</v>
      </c>
      <c r="R15" s="1"/>
      <c r="S15" s="1"/>
      <c r="T15" s="1"/>
      <c r="U15" s="1"/>
      <c r="V15" s="1" t="s">
        <v>322</v>
      </c>
      <c r="W15" s="4">
        <v>1</v>
      </c>
      <c r="X15" s="6">
        <v>61640</v>
      </c>
      <c r="Y15" s="1" t="s">
        <v>228</v>
      </c>
      <c r="Z15" s="4">
        <v>333</v>
      </c>
      <c r="AA15" s="6">
        <v>185.11</v>
      </c>
      <c r="AB15" s="1" t="s">
        <v>332</v>
      </c>
      <c r="AC15" s="1" t="s">
        <v>331</v>
      </c>
      <c r="AD15" s="1" t="s">
        <v>148</v>
      </c>
      <c r="AE15" s="1" t="s">
        <v>231</v>
      </c>
      <c r="AF15" s="1" t="s">
        <v>174</v>
      </c>
      <c r="AG15" s="1" t="s">
        <v>231</v>
      </c>
      <c r="AH15" s="6">
        <v>61640</v>
      </c>
      <c r="AI15" s="6">
        <v>185.10510510510511</v>
      </c>
      <c r="AJ15" s="1"/>
      <c r="AK15" s="1"/>
      <c r="AL15" s="1"/>
      <c r="AM15" s="1" t="s">
        <v>289</v>
      </c>
      <c r="AN15" s="1" t="s">
        <v>80</v>
      </c>
      <c r="AO15" s="1"/>
      <c r="AP15" s="1" t="s">
        <v>26</v>
      </c>
      <c r="AQ15" s="1"/>
      <c r="AR15" s="1"/>
      <c r="AS15" s="2"/>
      <c r="AT15" s="1"/>
      <c r="AU15" s="1"/>
      <c r="AV15" s="1"/>
      <c r="AW15" s="1" t="s">
        <v>324</v>
      </c>
      <c r="AX15" s="7">
        <v>44866.721259480924</v>
      </c>
      <c r="AY15" s="1" t="s">
        <v>83</v>
      </c>
      <c r="AZ15" s="6">
        <v>61640</v>
      </c>
      <c r="BA15" s="1"/>
      <c r="BB15" s="5">
        <v>44885</v>
      </c>
      <c r="BC15" s="5">
        <v>44861</v>
      </c>
      <c r="BD15" s="5">
        <v>44861</v>
      </c>
      <c r="BE15" s="7">
        <v>44926</v>
      </c>
      <c r="BF15" s="1" t="s">
        <v>334</v>
      </c>
      <c r="BG15" s="1"/>
      <c r="BH15" s="1"/>
      <c r="BI15" s="1" t="s">
        <v>19</v>
      </c>
    </row>
    <row r="16" spans="1:61" ht="27.6" x14ac:dyDescent="0.3">
      <c r="A16" s="4">
        <v>15</v>
      </c>
      <c r="B16" s="2" t="str">
        <f>HYPERLINK("https://my.zakupki.prom.ua/remote/dispatcher/state_purchase_view/38258280", "UA-2022-11-01-009254-a")</f>
        <v>UA-2022-11-01-009254-a</v>
      </c>
      <c r="C16" s="2" t="s">
        <v>228</v>
      </c>
      <c r="D16" s="1" t="s">
        <v>275</v>
      </c>
      <c r="E16" s="1" t="s">
        <v>275</v>
      </c>
      <c r="F16" s="1" t="s">
        <v>65</v>
      </c>
      <c r="G16" s="8" t="s">
        <v>50</v>
      </c>
      <c r="H16" s="1" t="s">
        <v>202</v>
      </c>
      <c r="I16" s="1" t="s">
        <v>304</v>
      </c>
      <c r="J16" s="1" t="s">
        <v>206</v>
      </c>
      <c r="K16" s="1" t="s">
        <v>103</v>
      </c>
      <c r="L16" s="1" t="s">
        <v>180</v>
      </c>
      <c r="M16" s="1" t="s">
        <v>180</v>
      </c>
      <c r="N16" s="1" t="s">
        <v>21</v>
      </c>
      <c r="O16" s="1" t="s">
        <v>21</v>
      </c>
      <c r="P16" s="1" t="s">
        <v>21</v>
      </c>
      <c r="Q16" s="5">
        <v>44866</v>
      </c>
      <c r="R16" s="1"/>
      <c r="S16" s="1"/>
      <c r="T16" s="1"/>
      <c r="U16" s="1"/>
      <c r="V16" s="1" t="s">
        <v>322</v>
      </c>
      <c r="W16" s="4">
        <v>1</v>
      </c>
      <c r="X16" s="6">
        <v>18810</v>
      </c>
      <c r="Y16" s="1" t="s">
        <v>228</v>
      </c>
      <c r="Z16" s="4">
        <v>38</v>
      </c>
      <c r="AA16" s="6">
        <v>495</v>
      </c>
      <c r="AB16" s="1" t="s">
        <v>336</v>
      </c>
      <c r="AC16" s="1" t="s">
        <v>331</v>
      </c>
      <c r="AD16" s="1" t="s">
        <v>148</v>
      </c>
      <c r="AE16" s="1" t="s">
        <v>231</v>
      </c>
      <c r="AF16" s="1" t="s">
        <v>174</v>
      </c>
      <c r="AG16" s="1" t="s">
        <v>231</v>
      </c>
      <c r="AH16" s="6">
        <v>18810</v>
      </c>
      <c r="AI16" s="6">
        <v>495</v>
      </c>
      <c r="AJ16" s="1"/>
      <c r="AK16" s="1"/>
      <c r="AL16" s="1"/>
      <c r="AM16" s="1" t="s">
        <v>233</v>
      </c>
      <c r="AN16" s="1" t="s">
        <v>102</v>
      </c>
      <c r="AO16" s="1"/>
      <c r="AP16" s="1" t="s">
        <v>31</v>
      </c>
      <c r="AQ16" s="1"/>
      <c r="AR16" s="1"/>
      <c r="AS16" s="2"/>
      <c r="AT16" s="1"/>
      <c r="AU16" s="1"/>
      <c r="AV16" s="1"/>
      <c r="AW16" s="1" t="s">
        <v>324</v>
      </c>
      <c r="AX16" s="7">
        <v>44866.640236936692</v>
      </c>
      <c r="AY16" s="1" t="s">
        <v>87</v>
      </c>
      <c r="AZ16" s="6">
        <v>18810</v>
      </c>
      <c r="BA16" s="1"/>
      <c r="BB16" s="5">
        <v>44885</v>
      </c>
      <c r="BC16" s="5">
        <v>44861</v>
      </c>
      <c r="BD16" s="5">
        <v>44861</v>
      </c>
      <c r="BE16" s="7">
        <v>44926</v>
      </c>
      <c r="BF16" s="1" t="s">
        <v>334</v>
      </c>
      <c r="BG16" s="1"/>
      <c r="BH16" s="1"/>
      <c r="BI16" s="1" t="s">
        <v>19</v>
      </c>
    </row>
    <row r="17" spans="1:61" x14ac:dyDescent="0.3">
      <c r="A17" s="4">
        <v>16</v>
      </c>
      <c r="B17" s="2" t="str">
        <f>HYPERLINK("https://my.zakupki.prom.ua/remote/dispatcher/state_purchase_view/38237365", "UA-2022-10-28-010852-a")</f>
        <v>UA-2022-10-28-010852-a</v>
      </c>
      <c r="C17" s="2" t="s">
        <v>228</v>
      </c>
      <c r="D17" s="1" t="s">
        <v>280</v>
      </c>
      <c r="E17" s="1" t="s">
        <v>280</v>
      </c>
      <c r="F17" s="1" t="s">
        <v>65</v>
      </c>
      <c r="G17" s="1" t="s">
        <v>56</v>
      </c>
      <c r="H17" s="1" t="s">
        <v>202</v>
      </c>
      <c r="I17" s="1" t="s">
        <v>304</v>
      </c>
      <c r="J17" s="1" t="s">
        <v>206</v>
      </c>
      <c r="K17" s="1" t="s">
        <v>103</v>
      </c>
      <c r="L17" s="1" t="s">
        <v>180</v>
      </c>
      <c r="M17" s="1" t="s">
        <v>180</v>
      </c>
      <c r="N17" s="1" t="s">
        <v>21</v>
      </c>
      <c r="O17" s="1" t="s">
        <v>21</v>
      </c>
      <c r="P17" s="1" t="s">
        <v>21</v>
      </c>
      <c r="Q17" s="5">
        <v>44862</v>
      </c>
      <c r="R17" s="1"/>
      <c r="S17" s="1"/>
      <c r="T17" s="1"/>
      <c r="U17" s="1"/>
      <c r="V17" s="1" t="s">
        <v>322</v>
      </c>
      <c r="W17" s="4">
        <v>1</v>
      </c>
      <c r="X17" s="6">
        <v>74140</v>
      </c>
      <c r="Y17" s="1" t="s">
        <v>228</v>
      </c>
      <c r="Z17" s="4">
        <v>88</v>
      </c>
      <c r="AA17" s="6">
        <v>842.5</v>
      </c>
      <c r="AB17" s="1" t="s">
        <v>337</v>
      </c>
      <c r="AC17" s="1" t="s">
        <v>331</v>
      </c>
      <c r="AD17" s="1" t="s">
        <v>148</v>
      </c>
      <c r="AE17" s="1" t="s">
        <v>231</v>
      </c>
      <c r="AF17" s="1" t="s">
        <v>174</v>
      </c>
      <c r="AG17" s="1" t="s">
        <v>231</v>
      </c>
      <c r="AH17" s="6">
        <v>74140</v>
      </c>
      <c r="AI17" s="6">
        <v>842.5</v>
      </c>
      <c r="AJ17" s="1"/>
      <c r="AK17" s="1"/>
      <c r="AL17" s="1"/>
      <c r="AM17" s="1" t="s">
        <v>289</v>
      </c>
      <c r="AN17" s="1" t="s">
        <v>80</v>
      </c>
      <c r="AO17" s="1"/>
      <c r="AP17" s="1" t="s">
        <v>26</v>
      </c>
      <c r="AQ17" s="1"/>
      <c r="AR17" s="1"/>
      <c r="AS17" s="2"/>
      <c r="AT17" s="1"/>
      <c r="AU17" s="1"/>
      <c r="AV17" s="1"/>
      <c r="AW17" s="1" t="s">
        <v>324</v>
      </c>
      <c r="AX17" s="7">
        <v>44862.75421431072</v>
      </c>
      <c r="AY17" s="1" t="s">
        <v>82</v>
      </c>
      <c r="AZ17" s="6">
        <v>74140</v>
      </c>
      <c r="BA17" s="1"/>
      <c r="BB17" s="5">
        <v>44885</v>
      </c>
      <c r="BC17" s="5">
        <v>44861</v>
      </c>
      <c r="BD17" s="5">
        <v>44861</v>
      </c>
      <c r="BE17" s="7">
        <v>44926</v>
      </c>
      <c r="BF17" s="1" t="s">
        <v>334</v>
      </c>
      <c r="BG17" s="1"/>
      <c r="BH17" s="1"/>
      <c r="BI17" s="1" t="s">
        <v>19</v>
      </c>
    </row>
    <row r="18" spans="1:61" x14ac:dyDescent="0.3">
      <c r="A18" s="4">
        <v>17</v>
      </c>
      <c r="B18" s="2" t="str">
        <f>HYPERLINK("https://my.zakupki.prom.ua/remote/dispatcher/state_purchase_view/38174216", "UA-2022-10-26-005685-a")</f>
        <v>UA-2022-10-26-005685-a</v>
      </c>
      <c r="C18" s="2" t="s">
        <v>228</v>
      </c>
      <c r="D18" s="1" t="s">
        <v>177</v>
      </c>
      <c r="E18" s="1" t="s">
        <v>178</v>
      </c>
      <c r="F18" s="1" t="s">
        <v>65</v>
      </c>
      <c r="G18" s="1" t="s">
        <v>92</v>
      </c>
      <c r="H18" s="1" t="s">
        <v>202</v>
      </c>
      <c r="I18" s="1" t="s">
        <v>304</v>
      </c>
      <c r="J18" s="1" t="s">
        <v>206</v>
      </c>
      <c r="K18" s="1" t="s">
        <v>103</v>
      </c>
      <c r="L18" s="1" t="s">
        <v>180</v>
      </c>
      <c r="M18" s="1" t="s">
        <v>180</v>
      </c>
      <c r="N18" s="1" t="s">
        <v>21</v>
      </c>
      <c r="O18" s="1" t="s">
        <v>21</v>
      </c>
      <c r="P18" s="1" t="s">
        <v>21</v>
      </c>
      <c r="Q18" s="5">
        <v>44860</v>
      </c>
      <c r="R18" s="1"/>
      <c r="S18" s="1"/>
      <c r="T18" s="1"/>
      <c r="U18" s="1"/>
      <c r="V18" s="1" t="s">
        <v>322</v>
      </c>
      <c r="W18" s="4">
        <v>1</v>
      </c>
      <c r="X18" s="6">
        <v>20000</v>
      </c>
      <c r="Y18" s="1" t="s">
        <v>228</v>
      </c>
      <c r="Z18" s="4">
        <v>1</v>
      </c>
      <c r="AA18" s="6">
        <v>20000</v>
      </c>
      <c r="AB18" s="1" t="s">
        <v>337</v>
      </c>
      <c r="AC18" s="1" t="s">
        <v>331</v>
      </c>
      <c r="AD18" s="1" t="s">
        <v>148</v>
      </c>
      <c r="AE18" s="1" t="s">
        <v>231</v>
      </c>
      <c r="AF18" s="1" t="s">
        <v>174</v>
      </c>
      <c r="AG18" s="1" t="s">
        <v>231</v>
      </c>
      <c r="AH18" s="6">
        <v>20000</v>
      </c>
      <c r="AI18" s="6">
        <v>20000</v>
      </c>
      <c r="AJ18" s="1"/>
      <c r="AK18" s="1"/>
      <c r="AL18" s="1"/>
      <c r="AM18" s="1" t="s">
        <v>232</v>
      </c>
      <c r="AN18" s="1" t="s">
        <v>58</v>
      </c>
      <c r="AO18" s="1"/>
      <c r="AP18" s="1" t="s">
        <v>31</v>
      </c>
      <c r="AQ18" s="1"/>
      <c r="AR18" s="1"/>
      <c r="AS18" s="2"/>
      <c r="AT18" s="1"/>
      <c r="AU18" s="1"/>
      <c r="AV18" s="1"/>
      <c r="AW18" s="1" t="s">
        <v>324</v>
      </c>
      <c r="AX18" s="7">
        <v>44860.540897321611</v>
      </c>
      <c r="AY18" s="1" t="s">
        <v>77</v>
      </c>
      <c r="AZ18" s="6">
        <v>20000</v>
      </c>
      <c r="BA18" s="1"/>
      <c r="BB18" s="5">
        <v>44885</v>
      </c>
      <c r="BC18" s="5">
        <v>44858</v>
      </c>
      <c r="BD18" s="5">
        <v>44858</v>
      </c>
      <c r="BE18" s="7">
        <v>44926</v>
      </c>
      <c r="BF18" s="1" t="s">
        <v>334</v>
      </c>
      <c r="BG18" s="1"/>
      <c r="BH18" s="1"/>
      <c r="BI18" s="1" t="s">
        <v>19</v>
      </c>
    </row>
    <row r="19" spans="1:61" ht="27.6" x14ac:dyDescent="0.3">
      <c r="A19" s="4">
        <v>18</v>
      </c>
      <c r="B19" s="2" t="str">
        <f>HYPERLINK("https://my.zakupki.prom.ua/remote/dispatcher/state_purchase_view/38173491", "UA-2022-10-26-005331-a")</f>
        <v>UA-2022-10-26-005331-a</v>
      </c>
      <c r="C19" s="2" t="s">
        <v>228</v>
      </c>
      <c r="D19" s="1" t="s">
        <v>243</v>
      </c>
      <c r="E19" s="1" t="s">
        <v>243</v>
      </c>
      <c r="F19" s="1" t="s">
        <v>65</v>
      </c>
      <c r="G19" s="8" t="s">
        <v>60</v>
      </c>
      <c r="H19" s="1" t="s">
        <v>202</v>
      </c>
      <c r="I19" s="1" t="s">
        <v>304</v>
      </c>
      <c r="J19" s="1" t="s">
        <v>206</v>
      </c>
      <c r="K19" s="1" t="s">
        <v>103</v>
      </c>
      <c r="L19" s="1" t="s">
        <v>180</v>
      </c>
      <c r="M19" s="1" t="s">
        <v>180</v>
      </c>
      <c r="N19" s="1" t="s">
        <v>21</v>
      </c>
      <c r="O19" s="1" t="s">
        <v>21</v>
      </c>
      <c r="P19" s="1" t="s">
        <v>21</v>
      </c>
      <c r="Q19" s="5">
        <v>44860</v>
      </c>
      <c r="R19" s="1"/>
      <c r="S19" s="1"/>
      <c r="T19" s="1"/>
      <c r="U19" s="1"/>
      <c r="V19" s="1" t="s">
        <v>322</v>
      </c>
      <c r="W19" s="4">
        <v>1</v>
      </c>
      <c r="X19" s="6">
        <v>45246</v>
      </c>
      <c r="Y19" s="1" t="s">
        <v>228</v>
      </c>
      <c r="Z19" s="4">
        <v>402</v>
      </c>
      <c r="AA19" s="6">
        <v>112.55</v>
      </c>
      <c r="AB19" s="1" t="s">
        <v>335</v>
      </c>
      <c r="AC19" s="1" t="s">
        <v>331</v>
      </c>
      <c r="AD19" s="1" t="s">
        <v>148</v>
      </c>
      <c r="AE19" s="1" t="s">
        <v>231</v>
      </c>
      <c r="AF19" s="1" t="s">
        <v>174</v>
      </c>
      <c r="AG19" s="1" t="s">
        <v>231</v>
      </c>
      <c r="AH19" s="6">
        <v>45246</v>
      </c>
      <c r="AI19" s="6">
        <v>112.55223880597015</v>
      </c>
      <c r="AJ19" s="1"/>
      <c r="AK19" s="1"/>
      <c r="AL19" s="1"/>
      <c r="AM19" s="1" t="s">
        <v>233</v>
      </c>
      <c r="AN19" s="1" t="s">
        <v>102</v>
      </c>
      <c r="AO19" s="1"/>
      <c r="AP19" s="1" t="s">
        <v>31</v>
      </c>
      <c r="AQ19" s="1"/>
      <c r="AR19" s="1"/>
      <c r="AS19" s="2"/>
      <c r="AT19" s="1"/>
      <c r="AU19" s="1"/>
      <c r="AV19" s="1"/>
      <c r="AW19" s="1" t="s">
        <v>324</v>
      </c>
      <c r="AX19" s="7">
        <v>44860.528203275739</v>
      </c>
      <c r="AY19" s="1" t="s">
        <v>76</v>
      </c>
      <c r="AZ19" s="6">
        <v>45246</v>
      </c>
      <c r="BA19" s="1"/>
      <c r="BB19" s="5">
        <v>44885</v>
      </c>
      <c r="BC19" s="5">
        <v>44858</v>
      </c>
      <c r="BD19" s="5">
        <v>44858</v>
      </c>
      <c r="BE19" s="7">
        <v>44926</v>
      </c>
      <c r="BF19" s="1" t="s">
        <v>334</v>
      </c>
      <c r="BG19" s="1"/>
      <c r="BH19" s="1"/>
      <c r="BI19" s="1" t="s">
        <v>19</v>
      </c>
    </row>
    <row r="20" spans="1:61" x14ac:dyDescent="0.3">
      <c r="A20" s="4">
        <v>19</v>
      </c>
      <c r="B20" s="2" t="str">
        <f>HYPERLINK("https://my.zakupki.prom.ua/remote/dispatcher/state_purchase_view/38169465", "UA-2022-10-26-003374-a")</f>
        <v>UA-2022-10-26-003374-a</v>
      </c>
      <c r="C20" s="2" t="s">
        <v>228</v>
      </c>
      <c r="D20" s="1" t="s">
        <v>279</v>
      </c>
      <c r="E20" s="1" t="s">
        <v>279</v>
      </c>
      <c r="F20" s="1" t="s">
        <v>65</v>
      </c>
      <c r="G20" s="1" t="s">
        <v>52</v>
      </c>
      <c r="H20" s="1" t="s">
        <v>202</v>
      </c>
      <c r="I20" s="1" t="s">
        <v>304</v>
      </c>
      <c r="J20" s="1" t="s">
        <v>206</v>
      </c>
      <c r="K20" s="1" t="s">
        <v>103</v>
      </c>
      <c r="L20" s="1" t="s">
        <v>180</v>
      </c>
      <c r="M20" s="1" t="s">
        <v>180</v>
      </c>
      <c r="N20" s="1" t="s">
        <v>21</v>
      </c>
      <c r="O20" s="1" t="s">
        <v>21</v>
      </c>
      <c r="P20" s="1" t="s">
        <v>21</v>
      </c>
      <c r="Q20" s="5">
        <v>44860</v>
      </c>
      <c r="R20" s="1"/>
      <c r="S20" s="1"/>
      <c r="T20" s="1"/>
      <c r="U20" s="1"/>
      <c r="V20" s="1" t="s">
        <v>322</v>
      </c>
      <c r="W20" s="4">
        <v>1</v>
      </c>
      <c r="X20" s="6">
        <v>36560</v>
      </c>
      <c r="Y20" s="1" t="s">
        <v>228</v>
      </c>
      <c r="Z20" s="4">
        <v>5</v>
      </c>
      <c r="AA20" s="6">
        <v>7312</v>
      </c>
      <c r="AB20" s="1" t="s">
        <v>337</v>
      </c>
      <c r="AC20" s="1" t="s">
        <v>331</v>
      </c>
      <c r="AD20" s="1" t="s">
        <v>148</v>
      </c>
      <c r="AE20" s="1" t="s">
        <v>231</v>
      </c>
      <c r="AF20" s="1" t="s">
        <v>174</v>
      </c>
      <c r="AG20" s="1" t="s">
        <v>231</v>
      </c>
      <c r="AH20" s="6">
        <v>36560</v>
      </c>
      <c r="AI20" s="6">
        <v>7312</v>
      </c>
      <c r="AJ20" s="1"/>
      <c r="AK20" s="1"/>
      <c r="AL20" s="1"/>
      <c r="AM20" s="1" t="s">
        <v>233</v>
      </c>
      <c r="AN20" s="1" t="s">
        <v>102</v>
      </c>
      <c r="AO20" s="1"/>
      <c r="AP20" s="1" t="s">
        <v>31</v>
      </c>
      <c r="AQ20" s="1"/>
      <c r="AR20" s="1"/>
      <c r="AS20" s="2"/>
      <c r="AT20" s="1"/>
      <c r="AU20" s="1"/>
      <c r="AV20" s="1"/>
      <c r="AW20" s="1" t="s">
        <v>324</v>
      </c>
      <c r="AX20" s="7">
        <v>44860.466401686113</v>
      </c>
      <c r="AY20" s="1" t="s">
        <v>75</v>
      </c>
      <c r="AZ20" s="6">
        <v>36560</v>
      </c>
      <c r="BA20" s="1"/>
      <c r="BB20" s="5">
        <v>44885</v>
      </c>
      <c r="BC20" s="5">
        <v>44858</v>
      </c>
      <c r="BD20" s="5">
        <v>44858</v>
      </c>
      <c r="BE20" s="7">
        <v>44926</v>
      </c>
      <c r="BF20" s="1" t="s">
        <v>334</v>
      </c>
      <c r="BG20" s="1"/>
      <c r="BH20" s="1"/>
      <c r="BI20" s="1" t="s">
        <v>19</v>
      </c>
    </row>
    <row r="21" spans="1:61" ht="27.6" x14ac:dyDescent="0.3">
      <c r="A21" s="4">
        <v>20</v>
      </c>
      <c r="B21" s="2" t="str">
        <f>HYPERLINK("https://my.zakupki.prom.ua/remote/dispatcher/state_purchase_view/38136420", "UA-2022-10-24-011947-a")</f>
        <v>UA-2022-10-24-011947-a</v>
      </c>
      <c r="C21" s="2" t="s">
        <v>228</v>
      </c>
      <c r="D21" s="1" t="s">
        <v>175</v>
      </c>
      <c r="E21" s="1" t="s">
        <v>175</v>
      </c>
      <c r="F21" s="1" t="s">
        <v>65</v>
      </c>
      <c r="G21" s="8" t="s">
        <v>50</v>
      </c>
      <c r="H21" s="1" t="s">
        <v>202</v>
      </c>
      <c r="I21" s="1" t="s">
        <v>304</v>
      </c>
      <c r="J21" s="1" t="s">
        <v>206</v>
      </c>
      <c r="K21" s="1" t="s">
        <v>103</v>
      </c>
      <c r="L21" s="1" t="s">
        <v>180</v>
      </c>
      <c r="M21" s="1" t="s">
        <v>180</v>
      </c>
      <c r="N21" s="1" t="s">
        <v>21</v>
      </c>
      <c r="O21" s="1" t="s">
        <v>21</v>
      </c>
      <c r="P21" s="1" t="s">
        <v>21</v>
      </c>
      <c r="Q21" s="5">
        <v>44858</v>
      </c>
      <c r="R21" s="1"/>
      <c r="S21" s="1"/>
      <c r="T21" s="1"/>
      <c r="U21" s="1"/>
      <c r="V21" s="1" t="s">
        <v>322</v>
      </c>
      <c r="W21" s="4">
        <v>1</v>
      </c>
      <c r="X21" s="6">
        <v>6480</v>
      </c>
      <c r="Y21" s="1" t="s">
        <v>228</v>
      </c>
      <c r="Z21" s="4">
        <v>6000</v>
      </c>
      <c r="AA21" s="6">
        <v>1.08</v>
      </c>
      <c r="AB21" s="1" t="s">
        <v>336</v>
      </c>
      <c r="AC21" s="1" t="s">
        <v>331</v>
      </c>
      <c r="AD21" s="1" t="s">
        <v>148</v>
      </c>
      <c r="AE21" s="1" t="s">
        <v>231</v>
      </c>
      <c r="AF21" s="1" t="s">
        <v>174</v>
      </c>
      <c r="AG21" s="1" t="s">
        <v>231</v>
      </c>
      <c r="AH21" s="6">
        <v>6480</v>
      </c>
      <c r="AI21" s="6">
        <v>1.08</v>
      </c>
      <c r="AJ21" s="1"/>
      <c r="AK21" s="1"/>
      <c r="AL21" s="1"/>
      <c r="AM21" s="1" t="s">
        <v>232</v>
      </c>
      <c r="AN21" s="1" t="s">
        <v>58</v>
      </c>
      <c r="AO21" s="1"/>
      <c r="AP21" s="1" t="s">
        <v>31</v>
      </c>
      <c r="AQ21" s="1"/>
      <c r="AR21" s="1"/>
      <c r="AS21" s="2"/>
      <c r="AT21" s="1"/>
      <c r="AU21" s="1"/>
      <c r="AV21" s="1"/>
      <c r="AW21" s="1" t="s">
        <v>324</v>
      </c>
      <c r="AX21" s="7">
        <v>44858.818809402699</v>
      </c>
      <c r="AY21" s="1" t="s">
        <v>69</v>
      </c>
      <c r="AZ21" s="6">
        <v>6480</v>
      </c>
      <c r="BA21" s="1"/>
      <c r="BB21" s="5">
        <v>44885</v>
      </c>
      <c r="BC21" s="5">
        <v>44855</v>
      </c>
      <c r="BD21" s="5">
        <v>44855</v>
      </c>
      <c r="BE21" s="7">
        <v>44926</v>
      </c>
      <c r="BF21" s="1" t="s">
        <v>334</v>
      </c>
      <c r="BG21" s="1"/>
      <c r="BH21" s="1"/>
      <c r="BI21" s="1" t="s">
        <v>19</v>
      </c>
    </row>
    <row r="22" spans="1:61" ht="27.6" x14ac:dyDescent="0.3">
      <c r="A22" s="4">
        <v>21</v>
      </c>
      <c r="B22" s="2" t="str">
        <f>HYPERLINK("https://my.zakupki.prom.ua/remote/dispatcher/state_purchase_view/38135865", "UA-2022-10-24-011666-a")</f>
        <v>UA-2022-10-24-011666-a</v>
      </c>
      <c r="C22" s="2" t="s">
        <v>228</v>
      </c>
      <c r="D22" s="1" t="s">
        <v>276</v>
      </c>
      <c r="E22" s="1" t="s">
        <v>276</v>
      </c>
      <c r="F22" s="1" t="s">
        <v>65</v>
      </c>
      <c r="G22" s="8" t="s">
        <v>106</v>
      </c>
      <c r="H22" s="1" t="s">
        <v>202</v>
      </c>
      <c r="I22" s="1" t="s">
        <v>304</v>
      </c>
      <c r="J22" s="1" t="s">
        <v>206</v>
      </c>
      <c r="K22" s="1" t="s">
        <v>103</v>
      </c>
      <c r="L22" s="1" t="s">
        <v>180</v>
      </c>
      <c r="M22" s="1" t="s">
        <v>180</v>
      </c>
      <c r="N22" s="1" t="s">
        <v>21</v>
      </c>
      <c r="O22" s="1" t="s">
        <v>21</v>
      </c>
      <c r="P22" s="1" t="s">
        <v>21</v>
      </c>
      <c r="Q22" s="5">
        <v>44858</v>
      </c>
      <c r="R22" s="1"/>
      <c r="S22" s="1"/>
      <c r="T22" s="1"/>
      <c r="U22" s="1"/>
      <c r="V22" s="1" t="s">
        <v>322</v>
      </c>
      <c r="W22" s="4">
        <v>1</v>
      </c>
      <c r="X22" s="6">
        <v>12000</v>
      </c>
      <c r="Y22" s="1" t="s">
        <v>228</v>
      </c>
      <c r="Z22" s="4">
        <v>2</v>
      </c>
      <c r="AA22" s="6">
        <v>6000</v>
      </c>
      <c r="AB22" s="1" t="s">
        <v>337</v>
      </c>
      <c r="AC22" s="1" t="s">
        <v>331</v>
      </c>
      <c r="AD22" s="1" t="s">
        <v>148</v>
      </c>
      <c r="AE22" s="1" t="s">
        <v>231</v>
      </c>
      <c r="AF22" s="1" t="s">
        <v>174</v>
      </c>
      <c r="AG22" s="1" t="s">
        <v>231</v>
      </c>
      <c r="AH22" s="6">
        <v>12000</v>
      </c>
      <c r="AI22" s="6">
        <v>6000</v>
      </c>
      <c r="AJ22" s="1"/>
      <c r="AK22" s="1"/>
      <c r="AL22" s="1"/>
      <c r="AM22" s="1" t="s">
        <v>233</v>
      </c>
      <c r="AN22" s="1" t="s">
        <v>102</v>
      </c>
      <c r="AO22" s="1"/>
      <c r="AP22" s="1" t="s">
        <v>31</v>
      </c>
      <c r="AQ22" s="1"/>
      <c r="AR22" s="1"/>
      <c r="AS22" s="2"/>
      <c r="AT22" s="1"/>
      <c r="AU22" s="1"/>
      <c r="AV22" s="1"/>
      <c r="AW22" s="1" t="s">
        <v>324</v>
      </c>
      <c r="AX22" s="7">
        <v>44858.822423021971</v>
      </c>
      <c r="AY22" s="1" t="s">
        <v>68</v>
      </c>
      <c r="AZ22" s="6">
        <v>12000</v>
      </c>
      <c r="BA22" s="1"/>
      <c r="BB22" s="5">
        <v>44885</v>
      </c>
      <c r="BC22" s="5">
        <v>44855</v>
      </c>
      <c r="BD22" s="5">
        <v>44855</v>
      </c>
      <c r="BE22" s="7">
        <v>44926</v>
      </c>
      <c r="BF22" s="1" t="s">
        <v>334</v>
      </c>
      <c r="BG22" s="1"/>
      <c r="BH22" s="1"/>
      <c r="BI22" s="1" t="s">
        <v>19</v>
      </c>
    </row>
    <row r="23" spans="1:61" x14ac:dyDescent="0.3">
      <c r="A23" s="4">
        <v>22</v>
      </c>
      <c r="B23" s="2" t="str">
        <f>HYPERLINK("https://my.zakupki.prom.ua/remote/dispatcher/state_purchase_view/38135709", "UA-2022-10-24-011608-a")</f>
        <v>UA-2022-10-24-011608-a</v>
      </c>
      <c r="C23" s="2" t="s">
        <v>228</v>
      </c>
      <c r="D23" s="1" t="s">
        <v>277</v>
      </c>
      <c r="E23" s="1" t="s">
        <v>277</v>
      </c>
      <c r="F23" s="1" t="s">
        <v>65</v>
      </c>
      <c r="G23" s="1" t="s">
        <v>121</v>
      </c>
      <c r="H23" s="1" t="s">
        <v>202</v>
      </c>
      <c r="I23" s="1" t="s">
        <v>304</v>
      </c>
      <c r="J23" s="1" t="s">
        <v>206</v>
      </c>
      <c r="K23" s="1" t="s">
        <v>103</v>
      </c>
      <c r="L23" s="1" t="s">
        <v>180</v>
      </c>
      <c r="M23" s="1" t="s">
        <v>180</v>
      </c>
      <c r="N23" s="1" t="s">
        <v>21</v>
      </c>
      <c r="O23" s="1" t="s">
        <v>21</v>
      </c>
      <c r="P23" s="1" t="s">
        <v>21</v>
      </c>
      <c r="Q23" s="5">
        <v>44858</v>
      </c>
      <c r="R23" s="1"/>
      <c r="S23" s="1"/>
      <c r="T23" s="1"/>
      <c r="U23" s="1"/>
      <c r="V23" s="1" t="s">
        <v>322</v>
      </c>
      <c r="W23" s="4">
        <v>1</v>
      </c>
      <c r="X23" s="6">
        <v>19817.599999999999</v>
      </c>
      <c r="Y23" s="1" t="s">
        <v>228</v>
      </c>
      <c r="Z23" s="4">
        <v>17</v>
      </c>
      <c r="AA23" s="6">
        <v>1165.74</v>
      </c>
      <c r="AB23" s="1" t="s">
        <v>337</v>
      </c>
      <c r="AC23" s="1" t="s">
        <v>331</v>
      </c>
      <c r="AD23" s="1" t="s">
        <v>148</v>
      </c>
      <c r="AE23" s="1" t="s">
        <v>231</v>
      </c>
      <c r="AF23" s="1" t="s">
        <v>174</v>
      </c>
      <c r="AG23" s="1" t="s">
        <v>231</v>
      </c>
      <c r="AH23" s="6">
        <v>19817.599999999999</v>
      </c>
      <c r="AI23" s="6">
        <v>1165.7411764705882</v>
      </c>
      <c r="AJ23" s="1"/>
      <c r="AK23" s="1"/>
      <c r="AL23" s="1"/>
      <c r="AM23" s="1" t="s">
        <v>232</v>
      </c>
      <c r="AN23" s="1" t="s">
        <v>58</v>
      </c>
      <c r="AO23" s="1"/>
      <c r="AP23" s="1" t="s">
        <v>31</v>
      </c>
      <c r="AQ23" s="1"/>
      <c r="AR23" s="1"/>
      <c r="AS23" s="2"/>
      <c r="AT23" s="1"/>
      <c r="AU23" s="1"/>
      <c r="AV23" s="1"/>
      <c r="AW23" s="1" t="s">
        <v>324</v>
      </c>
      <c r="AX23" s="7">
        <v>44858.82204687631</v>
      </c>
      <c r="AY23" s="1" t="s">
        <v>67</v>
      </c>
      <c r="AZ23" s="6">
        <v>19817.599999999999</v>
      </c>
      <c r="BA23" s="1"/>
      <c r="BB23" s="5">
        <v>44885</v>
      </c>
      <c r="BC23" s="5">
        <v>44855</v>
      </c>
      <c r="BD23" s="5">
        <v>44855</v>
      </c>
      <c r="BE23" s="7">
        <v>44926</v>
      </c>
      <c r="BF23" s="1" t="s">
        <v>334</v>
      </c>
      <c r="BG23" s="1"/>
      <c r="BH23" s="1"/>
      <c r="BI23" s="1" t="s">
        <v>19</v>
      </c>
    </row>
    <row r="24" spans="1:61" ht="27.6" x14ac:dyDescent="0.3">
      <c r="A24" s="4">
        <v>23</v>
      </c>
      <c r="B24" s="2" t="str">
        <f>HYPERLINK("https://my.zakupki.prom.ua/remote/dispatcher/state_purchase_view/38135540", "UA-2022-10-24-011510-a")</f>
        <v>UA-2022-10-24-011510-a</v>
      </c>
      <c r="C24" s="2" t="s">
        <v>228</v>
      </c>
      <c r="D24" s="1" t="s">
        <v>321</v>
      </c>
      <c r="E24" s="1" t="s">
        <v>321</v>
      </c>
      <c r="F24" s="1" t="s">
        <v>65</v>
      </c>
      <c r="G24" s="8" t="s">
        <v>115</v>
      </c>
      <c r="H24" s="1" t="s">
        <v>202</v>
      </c>
      <c r="I24" s="1" t="s">
        <v>304</v>
      </c>
      <c r="J24" s="1" t="s">
        <v>206</v>
      </c>
      <c r="K24" s="1" t="s">
        <v>103</v>
      </c>
      <c r="L24" s="1" t="s">
        <v>180</v>
      </c>
      <c r="M24" s="1" t="s">
        <v>180</v>
      </c>
      <c r="N24" s="1" t="s">
        <v>21</v>
      </c>
      <c r="O24" s="1" t="s">
        <v>21</v>
      </c>
      <c r="P24" s="1" t="s">
        <v>21</v>
      </c>
      <c r="Q24" s="5">
        <v>44858</v>
      </c>
      <c r="R24" s="1"/>
      <c r="S24" s="1"/>
      <c r="T24" s="1"/>
      <c r="U24" s="1"/>
      <c r="V24" s="1" t="s">
        <v>322</v>
      </c>
      <c r="W24" s="4">
        <v>1</v>
      </c>
      <c r="X24" s="6">
        <v>7660</v>
      </c>
      <c r="Y24" s="1" t="s">
        <v>228</v>
      </c>
      <c r="Z24" s="4">
        <v>45</v>
      </c>
      <c r="AA24" s="6">
        <v>170.22</v>
      </c>
      <c r="AB24" s="1" t="s">
        <v>337</v>
      </c>
      <c r="AC24" s="1" t="s">
        <v>331</v>
      </c>
      <c r="AD24" s="1" t="s">
        <v>148</v>
      </c>
      <c r="AE24" s="1" t="s">
        <v>231</v>
      </c>
      <c r="AF24" s="1" t="s">
        <v>174</v>
      </c>
      <c r="AG24" s="1" t="s">
        <v>231</v>
      </c>
      <c r="AH24" s="6">
        <v>7660</v>
      </c>
      <c r="AI24" s="6">
        <v>170.22222222222223</v>
      </c>
      <c r="AJ24" s="1"/>
      <c r="AK24" s="1"/>
      <c r="AL24" s="1"/>
      <c r="AM24" s="1" t="s">
        <v>233</v>
      </c>
      <c r="AN24" s="1" t="s">
        <v>102</v>
      </c>
      <c r="AO24" s="1"/>
      <c r="AP24" s="1" t="s">
        <v>31</v>
      </c>
      <c r="AQ24" s="1"/>
      <c r="AR24" s="1"/>
      <c r="AS24" s="2"/>
      <c r="AT24" s="1"/>
      <c r="AU24" s="1"/>
      <c r="AV24" s="1"/>
      <c r="AW24" s="1" t="s">
        <v>324</v>
      </c>
      <c r="AX24" s="7">
        <v>44858.823899525647</v>
      </c>
      <c r="AY24" s="1" t="s">
        <v>66</v>
      </c>
      <c r="AZ24" s="6">
        <v>7660</v>
      </c>
      <c r="BA24" s="1"/>
      <c r="BB24" s="5">
        <v>44885</v>
      </c>
      <c r="BC24" s="5">
        <v>44855</v>
      </c>
      <c r="BD24" s="5">
        <v>44855</v>
      </c>
      <c r="BE24" s="7">
        <v>44926</v>
      </c>
      <c r="BF24" s="1" t="s">
        <v>334</v>
      </c>
      <c r="BG24" s="1"/>
      <c r="BH24" s="1"/>
      <c r="BI24" s="1" t="s">
        <v>19</v>
      </c>
    </row>
    <row r="25" spans="1:61" ht="41.4" x14ac:dyDescent="0.3">
      <c r="A25" s="4">
        <v>24</v>
      </c>
      <c r="B25" s="2" t="str">
        <f>HYPERLINK("https://my.zakupki.prom.ua/remote/dispatcher/state_purchase_view/37778451", "UA-2022-10-03-010522-a")</f>
        <v>UA-2022-10-03-010522-a</v>
      </c>
      <c r="C25" s="2" t="s">
        <v>228</v>
      </c>
      <c r="D25" s="1" t="s">
        <v>258</v>
      </c>
      <c r="E25" s="1" t="s">
        <v>258</v>
      </c>
      <c r="F25" s="1" t="s">
        <v>65</v>
      </c>
      <c r="G25" s="8" t="s">
        <v>129</v>
      </c>
      <c r="H25" s="1" t="s">
        <v>281</v>
      </c>
      <c r="I25" s="1" t="s">
        <v>304</v>
      </c>
      <c r="J25" s="1" t="s">
        <v>206</v>
      </c>
      <c r="K25" s="1" t="s">
        <v>103</v>
      </c>
      <c r="L25" s="1" t="s">
        <v>180</v>
      </c>
      <c r="M25" s="1" t="s">
        <v>180</v>
      </c>
      <c r="N25" s="1" t="s">
        <v>21</v>
      </c>
      <c r="O25" s="1" t="s">
        <v>21</v>
      </c>
      <c r="P25" s="1" t="s">
        <v>21</v>
      </c>
      <c r="Q25" s="5">
        <v>44837</v>
      </c>
      <c r="R25" s="5">
        <v>44837</v>
      </c>
      <c r="S25" s="5">
        <v>44841</v>
      </c>
      <c r="T25" s="5">
        <v>44841</v>
      </c>
      <c r="U25" s="5">
        <v>44848</v>
      </c>
      <c r="V25" s="1" t="s">
        <v>323</v>
      </c>
      <c r="W25" s="4">
        <v>1</v>
      </c>
      <c r="X25" s="6">
        <v>645000</v>
      </c>
      <c r="Y25" s="1" t="s">
        <v>228</v>
      </c>
      <c r="Z25" s="4">
        <v>1</v>
      </c>
      <c r="AA25" s="6">
        <v>645000</v>
      </c>
      <c r="AB25" s="1" t="s">
        <v>333</v>
      </c>
      <c r="AC25" s="6">
        <v>6450</v>
      </c>
      <c r="AD25" s="1" t="s">
        <v>148</v>
      </c>
      <c r="AE25" s="1" t="s">
        <v>304</v>
      </c>
      <c r="AF25" s="1" t="s">
        <v>174</v>
      </c>
      <c r="AG25" s="1" t="s">
        <v>231</v>
      </c>
      <c r="AH25" s="6">
        <v>642135.88</v>
      </c>
      <c r="AI25" s="6">
        <v>642135.88</v>
      </c>
      <c r="AJ25" s="1" t="s">
        <v>290</v>
      </c>
      <c r="AK25" s="6">
        <v>2864.1199999999953</v>
      </c>
      <c r="AL25" s="6">
        <v>4.4404961240310003E-3</v>
      </c>
      <c r="AM25" s="1" t="s">
        <v>290</v>
      </c>
      <c r="AN25" s="1" t="s">
        <v>122</v>
      </c>
      <c r="AO25" s="1" t="s">
        <v>151</v>
      </c>
      <c r="AP25" s="1" t="s">
        <v>13</v>
      </c>
      <c r="AQ25" s="6">
        <v>2864.1199999999953</v>
      </c>
      <c r="AR25" s="6">
        <v>4.4404961240310003E-3</v>
      </c>
      <c r="AS25" s="2"/>
      <c r="AT25" s="7">
        <v>44848.694211240705</v>
      </c>
      <c r="AU25" s="5">
        <v>44849</v>
      </c>
      <c r="AV25" s="5">
        <v>44868</v>
      </c>
      <c r="AW25" s="1" t="s">
        <v>324</v>
      </c>
      <c r="AX25" s="7">
        <v>44854.488774594145</v>
      </c>
      <c r="AY25" s="1" t="s">
        <v>54</v>
      </c>
      <c r="AZ25" s="6">
        <v>642135.88</v>
      </c>
      <c r="BA25" s="1"/>
      <c r="BB25" s="5">
        <v>44885</v>
      </c>
      <c r="BC25" s="5">
        <v>44851</v>
      </c>
      <c r="BD25" s="5">
        <v>44851</v>
      </c>
      <c r="BE25" s="7">
        <v>44926</v>
      </c>
      <c r="BF25" s="1" t="s">
        <v>334</v>
      </c>
      <c r="BG25" s="1"/>
      <c r="BH25" s="1"/>
      <c r="BI25" s="1" t="s">
        <v>123</v>
      </c>
    </row>
    <row r="26" spans="1:61" ht="27.6" x14ac:dyDescent="0.3">
      <c r="A26" s="4">
        <v>25</v>
      </c>
      <c r="B26" s="2" t="str">
        <f>HYPERLINK("https://my.zakupki.prom.ua/remote/dispatcher/state_purchase_view/37587606", "UA-2022-09-20-012667-a")</f>
        <v>UA-2022-09-20-012667-a</v>
      </c>
      <c r="C26" s="2" t="s">
        <v>228</v>
      </c>
      <c r="D26" s="1" t="s">
        <v>267</v>
      </c>
      <c r="E26" s="1" t="s">
        <v>267</v>
      </c>
      <c r="F26" s="1" t="s">
        <v>65</v>
      </c>
      <c r="G26" s="8" t="s">
        <v>127</v>
      </c>
      <c r="H26" s="1" t="s">
        <v>281</v>
      </c>
      <c r="I26" s="1" t="s">
        <v>304</v>
      </c>
      <c r="J26" s="1" t="s">
        <v>206</v>
      </c>
      <c r="K26" s="1" t="s">
        <v>103</v>
      </c>
      <c r="L26" s="1" t="s">
        <v>180</v>
      </c>
      <c r="M26" s="1" t="s">
        <v>180</v>
      </c>
      <c r="N26" s="1" t="s">
        <v>21</v>
      </c>
      <c r="O26" s="1" t="s">
        <v>21</v>
      </c>
      <c r="P26" s="1" t="s">
        <v>21</v>
      </c>
      <c r="Q26" s="5">
        <v>44824</v>
      </c>
      <c r="R26" s="5">
        <v>44824</v>
      </c>
      <c r="S26" s="5">
        <v>44828</v>
      </c>
      <c r="T26" s="5">
        <v>44828</v>
      </c>
      <c r="U26" s="5">
        <v>44833</v>
      </c>
      <c r="V26" s="1" t="s">
        <v>323</v>
      </c>
      <c r="W26" s="4">
        <v>1</v>
      </c>
      <c r="X26" s="6">
        <v>3351742</v>
      </c>
      <c r="Y26" s="1" t="s">
        <v>228</v>
      </c>
      <c r="Z26" s="4">
        <v>1</v>
      </c>
      <c r="AA26" s="6">
        <v>3351742</v>
      </c>
      <c r="AB26" s="1" t="s">
        <v>333</v>
      </c>
      <c r="AC26" s="6">
        <v>33517.42</v>
      </c>
      <c r="AD26" s="1" t="s">
        <v>148</v>
      </c>
      <c r="AE26" s="1" t="s">
        <v>304</v>
      </c>
      <c r="AF26" s="1" t="s">
        <v>174</v>
      </c>
      <c r="AG26" s="1" t="s">
        <v>231</v>
      </c>
      <c r="AH26" s="6">
        <v>3200137.8</v>
      </c>
      <c r="AI26" s="6">
        <v>3200137.8</v>
      </c>
      <c r="AJ26" s="1" t="s">
        <v>295</v>
      </c>
      <c r="AK26" s="6">
        <v>151604.20000000019</v>
      </c>
      <c r="AL26" s="6">
        <v>4.5231464712976177E-2</v>
      </c>
      <c r="AM26" s="1" t="s">
        <v>295</v>
      </c>
      <c r="AN26" s="1" t="s">
        <v>108</v>
      </c>
      <c r="AO26" s="1" t="s">
        <v>155</v>
      </c>
      <c r="AP26" s="1" t="s">
        <v>14</v>
      </c>
      <c r="AQ26" s="6">
        <v>151604.20000000019</v>
      </c>
      <c r="AR26" s="6">
        <v>4.5231464712976177E-2</v>
      </c>
      <c r="AS26" s="2"/>
      <c r="AT26" s="7">
        <v>44833.790189757558</v>
      </c>
      <c r="AU26" s="5">
        <v>44834</v>
      </c>
      <c r="AV26" s="5">
        <v>44853</v>
      </c>
      <c r="AW26" s="1" t="s">
        <v>324</v>
      </c>
      <c r="AX26" s="7">
        <v>44847.438069640055</v>
      </c>
      <c r="AY26" s="1" t="s">
        <v>44</v>
      </c>
      <c r="AZ26" s="6">
        <v>3200137.8</v>
      </c>
      <c r="BA26" s="1"/>
      <c r="BB26" s="5">
        <v>44915</v>
      </c>
      <c r="BC26" s="5">
        <v>44845</v>
      </c>
      <c r="BD26" s="5">
        <v>44845</v>
      </c>
      <c r="BE26" s="7">
        <v>44926</v>
      </c>
      <c r="BF26" s="1" t="s">
        <v>334</v>
      </c>
      <c r="BG26" s="1"/>
      <c r="BH26" s="1"/>
      <c r="BI26" s="1" t="s">
        <v>109</v>
      </c>
    </row>
    <row r="27" spans="1:61" x14ac:dyDescent="0.3">
      <c r="A27" s="4">
        <v>26</v>
      </c>
      <c r="B27" s="2" t="str">
        <f>HYPERLINK("https://my.zakupki.prom.ua/remote/dispatcher/state_purchase_view/37470299", "UA-2022-09-12-010512-a")</f>
        <v>UA-2022-09-12-010512-a</v>
      </c>
      <c r="C27" s="2" t="s">
        <v>228</v>
      </c>
      <c r="D27" s="1" t="s">
        <v>317</v>
      </c>
      <c r="E27" s="1" t="s">
        <v>318</v>
      </c>
      <c r="F27" s="1" t="s">
        <v>65</v>
      </c>
      <c r="G27" s="1" t="s">
        <v>116</v>
      </c>
      <c r="H27" s="1" t="s">
        <v>202</v>
      </c>
      <c r="I27" s="1" t="s">
        <v>304</v>
      </c>
      <c r="J27" s="1" t="s">
        <v>206</v>
      </c>
      <c r="K27" s="1" t="s">
        <v>103</v>
      </c>
      <c r="L27" s="1" t="s">
        <v>180</v>
      </c>
      <c r="M27" s="1" t="s">
        <v>180</v>
      </c>
      <c r="N27" s="1" t="s">
        <v>21</v>
      </c>
      <c r="O27" s="1" t="s">
        <v>21</v>
      </c>
      <c r="P27" s="1" t="s">
        <v>21</v>
      </c>
      <c r="Q27" s="5">
        <v>44816</v>
      </c>
      <c r="R27" s="1"/>
      <c r="S27" s="1"/>
      <c r="T27" s="1"/>
      <c r="U27" s="1"/>
      <c r="V27" s="1" t="s">
        <v>322</v>
      </c>
      <c r="W27" s="4">
        <v>1</v>
      </c>
      <c r="X27" s="6">
        <v>12280</v>
      </c>
      <c r="Y27" s="1" t="s">
        <v>228</v>
      </c>
      <c r="Z27" s="1" t="s">
        <v>328</v>
      </c>
      <c r="AA27" s="1" t="s">
        <v>328</v>
      </c>
      <c r="AB27" s="1" t="s">
        <v>328</v>
      </c>
      <c r="AC27" s="1" t="s">
        <v>331</v>
      </c>
      <c r="AD27" s="1" t="s">
        <v>148</v>
      </c>
      <c r="AE27" s="1" t="s">
        <v>231</v>
      </c>
      <c r="AF27" s="1" t="s">
        <v>174</v>
      </c>
      <c r="AG27" s="1" t="s">
        <v>231</v>
      </c>
      <c r="AH27" s="6">
        <v>12280</v>
      </c>
      <c r="AI27" s="1" t="s">
        <v>328</v>
      </c>
      <c r="AJ27" s="1"/>
      <c r="AK27" s="1"/>
      <c r="AL27" s="1"/>
      <c r="AM27" s="1" t="s">
        <v>232</v>
      </c>
      <c r="AN27" s="1" t="s">
        <v>58</v>
      </c>
      <c r="AO27" s="1"/>
      <c r="AP27" s="1" t="s">
        <v>31</v>
      </c>
      <c r="AQ27" s="1"/>
      <c r="AR27" s="1"/>
      <c r="AS27" s="2"/>
      <c r="AT27" s="1"/>
      <c r="AU27" s="1"/>
      <c r="AV27" s="1"/>
      <c r="AW27" s="1" t="s">
        <v>324</v>
      </c>
      <c r="AX27" s="7">
        <v>44816.840071005281</v>
      </c>
      <c r="AY27" s="1" t="s">
        <v>35</v>
      </c>
      <c r="AZ27" s="6">
        <v>12280</v>
      </c>
      <c r="BA27" s="1"/>
      <c r="BB27" s="5">
        <v>44834</v>
      </c>
      <c r="BC27" s="5">
        <v>44812</v>
      </c>
      <c r="BD27" s="5">
        <v>44812</v>
      </c>
      <c r="BE27" s="7">
        <v>44926</v>
      </c>
      <c r="BF27" s="1" t="s">
        <v>334</v>
      </c>
      <c r="BG27" s="1"/>
      <c r="BH27" s="1"/>
      <c r="BI27" s="1" t="s">
        <v>19</v>
      </c>
    </row>
    <row r="28" spans="1:61" ht="27.6" x14ac:dyDescent="0.3">
      <c r="A28" s="4">
        <v>27</v>
      </c>
      <c r="B28" s="2" t="str">
        <f>HYPERLINK("https://my.zakupki.prom.ua/remote/dispatcher/state_purchase_view/37470201", "UA-2022-09-12-010464-a")</f>
        <v>UA-2022-09-12-010464-a</v>
      </c>
      <c r="C28" s="2" t="s">
        <v>228</v>
      </c>
      <c r="D28" s="1" t="s">
        <v>274</v>
      </c>
      <c r="E28" s="1" t="s">
        <v>274</v>
      </c>
      <c r="F28" s="1" t="s">
        <v>65</v>
      </c>
      <c r="G28" s="8" t="s">
        <v>50</v>
      </c>
      <c r="H28" s="1" t="s">
        <v>202</v>
      </c>
      <c r="I28" s="1" t="s">
        <v>304</v>
      </c>
      <c r="J28" s="1" t="s">
        <v>206</v>
      </c>
      <c r="K28" s="1" t="s">
        <v>103</v>
      </c>
      <c r="L28" s="1" t="s">
        <v>180</v>
      </c>
      <c r="M28" s="1" t="s">
        <v>180</v>
      </c>
      <c r="N28" s="1" t="s">
        <v>21</v>
      </c>
      <c r="O28" s="1" t="s">
        <v>21</v>
      </c>
      <c r="P28" s="1" t="s">
        <v>21</v>
      </c>
      <c r="Q28" s="5">
        <v>44816</v>
      </c>
      <c r="R28" s="1"/>
      <c r="S28" s="1"/>
      <c r="T28" s="1"/>
      <c r="U28" s="1"/>
      <c r="V28" s="1" t="s">
        <v>322</v>
      </c>
      <c r="W28" s="4">
        <v>1</v>
      </c>
      <c r="X28" s="6">
        <v>2610</v>
      </c>
      <c r="Y28" s="1" t="s">
        <v>228</v>
      </c>
      <c r="Z28" s="4">
        <v>3000</v>
      </c>
      <c r="AA28" s="6">
        <v>0.87</v>
      </c>
      <c r="AB28" s="1" t="s">
        <v>327</v>
      </c>
      <c r="AC28" s="1" t="s">
        <v>331</v>
      </c>
      <c r="AD28" s="1" t="s">
        <v>148</v>
      </c>
      <c r="AE28" s="1" t="s">
        <v>231</v>
      </c>
      <c r="AF28" s="1" t="s">
        <v>174</v>
      </c>
      <c r="AG28" s="1" t="s">
        <v>231</v>
      </c>
      <c r="AH28" s="6">
        <v>2610</v>
      </c>
      <c r="AI28" s="6">
        <v>0.87</v>
      </c>
      <c r="AJ28" s="1"/>
      <c r="AK28" s="1"/>
      <c r="AL28" s="1"/>
      <c r="AM28" s="1" t="s">
        <v>233</v>
      </c>
      <c r="AN28" s="1" t="s">
        <v>102</v>
      </c>
      <c r="AO28" s="1"/>
      <c r="AP28" s="1" t="s">
        <v>31</v>
      </c>
      <c r="AQ28" s="1"/>
      <c r="AR28" s="1"/>
      <c r="AS28" s="2"/>
      <c r="AT28" s="1"/>
      <c r="AU28" s="1"/>
      <c r="AV28" s="1"/>
      <c r="AW28" s="1" t="s">
        <v>324</v>
      </c>
      <c r="AX28" s="7">
        <v>44816.817368437092</v>
      </c>
      <c r="AY28" s="1" t="s">
        <v>34</v>
      </c>
      <c r="AZ28" s="6">
        <v>2610</v>
      </c>
      <c r="BA28" s="1"/>
      <c r="BB28" s="5">
        <v>44834</v>
      </c>
      <c r="BC28" s="5">
        <v>44812</v>
      </c>
      <c r="BD28" s="5">
        <v>44812</v>
      </c>
      <c r="BE28" s="7">
        <v>44926</v>
      </c>
      <c r="BF28" s="1" t="s">
        <v>334</v>
      </c>
      <c r="BG28" s="1"/>
      <c r="BH28" s="1"/>
      <c r="BI28" s="1" t="s">
        <v>19</v>
      </c>
    </row>
    <row r="29" spans="1:61" ht="27.6" x14ac:dyDescent="0.3">
      <c r="A29" s="4">
        <v>28</v>
      </c>
      <c r="B29" s="2" t="str">
        <f>HYPERLINK("https://my.zakupki.prom.ua/remote/dispatcher/state_purchase_view/37470096", "UA-2022-09-12-010409-a")</f>
        <v>UA-2022-09-12-010409-a</v>
      </c>
      <c r="C29" s="2" t="s">
        <v>228</v>
      </c>
      <c r="D29" s="1" t="s">
        <v>222</v>
      </c>
      <c r="E29" s="8" t="s">
        <v>222</v>
      </c>
      <c r="F29" s="1" t="s">
        <v>65</v>
      </c>
      <c r="G29" s="1" t="s">
        <v>53</v>
      </c>
      <c r="H29" s="1" t="s">
        <v>202</v>
      </c>
      <c r="I29" s="1" t="s">
        <v>304</v>
      </c>
      <c r="J29" s="1" t="s">
        <v>206</v>
      </c>
      <c r="K29" s="1" t="s">
        <v>103</v>
      </c>
      <c r="L29" s="1" t="s">
        <v>180</v>
      </c>
      <c r="M29" s="1" t="s">
        <v>180</v>
      </c>
      <c r="N29" s="1" t="s">
        <v>21</v>
      </c>
      <c r="O29" s="1" t="s">
        <v>21</v>
      </c>
      <c r="P29" s="1" t="s">
        <v>21</v>
      </c>
      <c r="Q29" s="5">
        <v>44816</v>
      </c>
      <c r="R29" s="1"/>
      <c r="S29" s="1"/>
      <c r="T29" s="1"/>
      <c r="U29" s="1"/>
      <c r="V29" s="1" t="s">
        <v>322</v>
      </c>
      <c r="W29" s="4">
        <v>1</v>
      </c>
      <c r="X29" s="6">
        <v>9780</v>
      </c>
      <c r="Y29" s="1" t="s">
        <v>228</v>
      </c>
      <c r="Z29" s="4">
        <v>2</v>
      </c>
      <c r="AA29" s="6">
        <v>4890</v>
      </c>
      <c r="AB29" s="1" t="s">
        <v>337</v>
      </c>
      <c r="AC29" s="1" t="s">
        <v>331</v>
      </c>
      <c r="AD29" s="1" t="s">
        <v>148</v>
      </c>
      <c r="AE29" s="1" t="s">
        <v>231</v>
      </c>
      <c r="AF29" s="1" t="s">
        <v>174</v>
      </c>
      <c r="AG29" s="1" t="s">
        <v>231</v>
      </c>
      <c r="AH29" s="6">
        <v>9780</v>
      </c>
      <c r="AI29" s="6">
        <v>4890</v>
      </c>
      <c r="AJ29" s="1"/>
      <c r="AK29" s="1"/>
      <c r="AL29" s="1"/>
      <c r="AM29" s="1" t="s">
        <v>233</v>
      </c>
      <c r="AN29" s="1" t="s">
        <v>102</v>
      </c>
      <c r="AO29" s="1"/>
      <c r="AP29" s="1" t="s">
        <v>31</v>
      </c>
      <c r="AQ29" s="1"/>
      <c r="AR29" s="1"/>
      <c r="AS29" s="2"/>
      <c r="AT29" s="1"/>
      <c r="AU29" s="1"/>
      <c r="AV29" s="1"/>
      <c r="AW29" s="1" t="s">
        <v>324</v>
      </c>
      <c r="AX29" s="7">
        <v>44816.797126874066</v>
      </c>
      <c r="AY29" s="1" t="s">
        <v>33</v>
      </c>
      <c r="AZ29" s="6">
        <v>9780</v>
      </c>
      <c r="BA29" s="1"/>
      <c r="BB29" s="5">
        <v>44834</v>
      </c>
      <c r="BC29" s="5">
        <v>44812</v>
      </c>
      <c r="BD29" s="5">
        <v>44812</v>
      </c>
      <c r="BE29" s="7">
        <v>44926</v>
      </c>
      <c r="BF29" s="1" t="s">
        <v>334</v>
      </c>
      <c r="BG29" s="1"/>
      <c r="BH29" s="1"/>
      <c r="BI29" s="1" t="s">
        <v>19</v>
      </c>
    </row>
    <row r="30" spans="1:61" ht="27.6" x14ac:dyDescent="0.3">
      <c r="A30" s="4">
        <v>29</v>
      </c>
      <c r="B30" s="2" t="str">
        <f>HYPERLINK("https://my.zakupki.prom.ua/remote/dispatcher/state_purchase_view/37246365", "UA-2022-08-26-009055-a")</f>
        <v>UA-2022-08-26-009055-a</v>
      </c>
      <c r="C30" s="2" t="s">
        <v>228</v>
      </c>
      <c r="D30" s="1" t="s">
        <v>274</v>
      </c>
      <c r="E30" s="1" t="s">
        <v>274</v>
      </c>
      <c r="F30" s="9">
        <v>2022</v>
      </c>
      <c r="G30" s="8" t="s">
        <v>50</v>
      </c>
      <c r="H30" s="1" t="s">
        <v>281</v>
      </c>
      <c r="I30" s="1" t="s">
        <v>304</v>
      </c>
      <c r="J30" s="1" t="s">
        <v>206</v>
      </c>
      <c r="K30" s="1" t="s">
        <v>103</v>
      </c>
      <c r="L30" s="1" t="s">
        <v>181</v>
      </c>
      <c r="M30" s="1" t="s">
        <v>181</v>
      </c>
      <c r="N30" s="1" t="s">
        <v>21</v>
      </c>
      <c r="O30" s="1" t="s">
        <v>21</v>
      </c>
      <c r="P30" s="1" t="s">
        <v>21</v>
      </c>
      <c r="Q30" s="5">
        <v>44799</v>
      </c>
      <c r="R30" s="5">
        <v>44799</v>
      </c>
      <c r="S30" s="5">
        <v>44805</v>
      </c>
      <c r="T30" s="5">
        <v>44805</v>
      </c>
      <c r="U30" s="5">
        <v>44810</v>
      </c>
      <c r="V30" s="1" t="s">
        <v>323</v>
      </c>
      <c r="W30" s="4">
        <v>0</v>
      </c>
      <c r="X30" s="6">
        <v>3500</v>
      </c>
      <c r="Y30" s="1" t="s">
        <v>228</v>
      </c>
      <c r="Z30" s="4">
        <v>2800</v>
      </c>
      <c r="AA30" s="6">
        <v>1.25</v>
      </c>
      <c r="AB30" s="1" t="s">
        <v>327</v>
      </c>
      <c r="AC30" s="6">
        <v>17.5</v>
      </c>
      <c r="AD30" s="1" t="s">
        <v>148</v>
      </c>
      <c r="AE30" s="1" t="s">
        <v>304</v>
      </c>
      <c r="AF30" s="1" t="s">
        <v>174</v>
      </c>
      <c r="AG30" s="1" t="s">
        <v>231</v>
      </c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2"/>
      <c r="AT30" s="1"/>
      <c r="AU30" s="1"/>
      <c r="AV30" s="1"/>
      <c r="AW30" s="1" t="s">
        <v>325</v>
      </c>
      <c r="AX30" s="7">
        <v>44810.376007925246</v>
      </c>
      <c r="AY30" s="1"/>
      <c r="AZ30" s="1"/>
      <c r="BA30" s="1"/>
      <c r="BB30" s="5">
        <v>44834</v>
      </c>
      <c r="BC30" s="1" t="s">
        <v>20</v>
      </c>
      <c r="BD30" s="1" t="s">
        <v>20</v>
      </c>
      <c r="BE30" s="1"/>
      <c r="BF30" s="1"/>
      <c r="BG30" s="1"/>
      <c r="BH30" s="1"/>
      <c r="BI30" s="1"/>
    </row>
    <row r="31" spans="1:61" x14ac:dyDescent="0.3">
      <c r="A31" s="4">
        <v>30</v>
      </c>
      <c r="B31" s="2" t="str">
        <f>HYPERLINK("https://my.zakupki.prom.ua/remote/dispatcher/state_purchase_view/37246341", "UA-2022-08-26-009050-a")</f>
        <v>UA-2022-08-26-009050-a</v>
      </c>
      <c r="C31" s="2" t="s">
        <v>228</v>
      </c>
      <c r="D31" s="1" t="s">
        <v>214</v>
      </c>
      <c r="E31" s="1" t="s">
        <v>214</v>
      </c>
      <c r="F31" s="9">
        <v>2022</v>
      </c>
      <c r="G31" s="1" t="s">
        <v>53</v>
      </c>
      <c r="H31" s="1" t="s">
        <v>281</v>
      </c>
      <c r="I31" s="1" t="s">
        <v>304</v>
      </c>
      <c r="J31" s="1" t="s">
        <v>206</v>
      </c>
      <c r="K31" s="1" t="s">
        <v>103</v>
      </c>
      <c r="L31" s="1" t="s">
        <v>181</v>
      </c>
      <c r="M31" s="1" t="s">
        <v>181</v>
      </c>
      <c r="N31" s="1" t="s">
        <v>21</v>
      </c>
      <c r="O31" s="1" t="s">
        <v>21</v>
      </c>
      <c r="P31" s="1" t="s">
        <v>21</v>
      </c>
      <c r="Q31" s="5">
        <v>44799</v>
      </c>
      <c r="R31" s="5">
        <v>44799</v>
      </c>
      <c r="S31" s="5">
        <v>44805</v>
      </c>
      <c r="T31" s="5">
        <v>44805</v>
      </c>
      <c r="U31" s="5">
        <v>44810</v>
      </c>
      <c r="V31" s="1" t="s">
        <v>323</v>
      </c>
      <c r="W31" s="4">
        <v>0</v>
      </c>
      <c r="X31" s="6">
        <v>8000</v>
      </c>
      <c r="Y31" s="1" t="s">
        <v>228</v>
      </c>
      <c r="Z31" s="4">
        <v>2</v>
      </c>
      <c r="AA31" s="6">
        <v>4000</v>
      </c>
      <c r="AB31" s="1" t="s">
        <v>337</v>
      </c>
      <c r="AC31" s="6">
        <v>40</v>
      </c>
      <c r="AD31" s="1" t="s">
        <v>148</v>
      </c>
      <c r="AE31" s="1" t="s">
        <v>304</v>
      </c>
      <c r="AF31" s="1" t="s">
        <v>174</v>
      </c>
      <c r="AG31" s="1" t="s">
        <v>231</v>
      </c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2"/>
      <c r="AT31" s="1"/>
      <c r="AU31" s="1"/>
      <c r="AV31" s="1"/>
      <c r="AW31" s="1" t="s">
        <v>325</v>
      </c>
      <c r="AX31" s="7">
        <v>44810.334560456802</v>
      </c>
      <c r="AY31" s="1"/>
      <c r="AZ31" s="1"/>
      <c r="BA31" s="1"/>
      <c r="BB31" s="5">
        <v>44834</v>
      </c>
      <c r="BC31" s="1" t="s">
        <v>20</v>
      </c>
      <c r="BD31" s="1" t="s">
        <v>20</v>
      </c>
      <c r="BE31" s="1"/>
      <c r="BF31" s="1"/>
      <c r="BG31" s="1"/>
      <c r="BH31" s="1"/>
      <c r="BI31" s="1"/>
    </row>
    <row r="32" spans="1:61" x14ac:dyDescent="0.3">
      <c r="A32" s="4">
        <v>31</v>
      </c>
      <c r="B32" s="2" t="str">
        <f>HYPERLINK("https://my.zakupki.prom.ua/remote/dispatcher/state_purchase_view/37246377", "UA-2022-08-26-009036-a")</f>
        <v>UA-2022-08-26-009036-a</v>
      </c>
      <c r="C32" s="2" t="s">
        <v>228</v>
      </c>
      <c r="D32" s="1" t="s">
        <v>320</v>
      </c>
      <c r="E32" s="1" t="s">
        <v>319</v>
      </c>
      <c r="F32" s="9">
        <v>2022</v>
      </c>
      <c r="G32" s="1" t="s">
        <v>117</v>
      </c>
      <c r="H32" s="1" t="s">
        <v>281</v>
      </c>
      <c r="I32" s="1" t="s">
        <v>304</v>
      </c>
      <c r="J32" s="1" t="s">
        <v>206</v>
      </c>
      <c r="K32" s="1" t="s">
        <v>103</v>
      </c>
      <c r="L32" s="1" t="s">
        <v>181</v>
      </c>
      <c r="M32" s="1" t="s">
        <v>181</v>
      </c>
      <c r="N32" s="1" t="s">
        <v>21</v>
      </c>
      <c r="O32" s="1" t="s">
        <v>21</v>
      </c>
      <c r="P32" s="1" t="s">
        <v>21</v>
      </c>
      <c r="Q32" s="5">
        <v>44799</v>
      </c>
      <c r="R32" s="5">
        <v>44799</v>
      </c>
      <c r="S32" s="5">
        <v>44805</v>
      </c>
      <c r="T32" s="5">
        <v>44805</v>
      </c>
      <c r="U32" s="5">
        <v>44810</v>
      </c>
      <c r="V32" s="1" t="s">
        <v>323</v>
      </c>
      <c r="W32" s="4">
        <v>0</v>
      </c>
      <c r="X32" s="6">
        <v>9400</v>
      </c>
      <c r="Y32" s="1" t="s">
        <v>228</v>
      </c>
      <c r="Z32" s="1" t="s">
        <v>328</v>
      </c>
      <c r="AA32" s="1" t="s">
        <v>328</v>
      </c>
      <c r="AB32" s="1" t="s">
        <v>328</v>
      </c>
      <c r="AC32" s="6">
        <v>47</v>
      </c>
      <c r="AD32" s="1" t="s">
        <v>148</v>
      </c>
      <c r="AE32" s="1" t="s">
        <v>304</v>
      </c>
      <c r="AF32" s="1" t="s">
        <v>174</v>
      </c>
      <c r="AG32" s="1" t="s">
        <v>231</v>
      </c>
      <c r="AH32" s="1"/>
      <c r="AI32" s="1" t="s">
        <v>328</v>
      </c>
      <c r="AJ32" s="1"/>
      <c r="AK32" s="1"/>
      <c r="AL32" s="1"/>
      <c r="AM32" s="1"/>
      <c r="AN32" s="1"/>
      <c r="AO32" s="1"/>
      <c r="AP32" s="1"/>
      <c r="AQ32" s="1"/>
      <c r="AR32" s="1"/>
      <c r="AS32" s="2"/>
      <c r="AT32" s="1"/>
      <c r="AU32" s="1"/>
      <c r="AV32" s="1"/>
      <c r="AW32" s="1" t="s">
        <v>325</v>
      </c>
      <c r="AX32" s="7">
        <v>44810.375370827118</v>
      </c>
      <c r="AY32" s="1"/>
      <c r="AZ32" s="1"/>
      <c r="BA32" s="1"/>
      <c r="BB32" s="5">
        <v>44834</v>
      </c>
      <c r="BC32" s="1" t="s">
        <v>20</v>
      </c>
      <c r="BD32" s="1" t="s">
        <v>20</v>
      </c>
      <c r="BE32" s="1"/>
      <c r="BF32" s="1"/>
      <c r="BG32" s="1"/>
      <c r="BH32" s="1"/>
      <c r="BI32" s="1"/>
    </row>
    <row r="33" spans="1:61" ht="69" x14ac:dyDescent="0.3">
      <c r="A33" s="4">
        <v>32</v>
      </c>
      <c r="B33" s="2" t="str">
        <f>HYPERLINK("https://my.zakupki.prom.ua/remote/dispatcher/state_purchase_view/37246355", "UA-2022-08-26-009028-a")</f>
        <v>UA-2022-08-26-009028-a</v>
      </c>
      <c r="C33" s="2" t="s">
        <v>228</v>
      </c>
      <c r="D33" s="1" t="s">
        <v>189</v>
      </c>
      <c r="E33" s="8" t="s">
        <v>192</v>
      </c>
      <c r="F33" s="9">
        <v>2022</v>
      </c>
      <c r="G33" s="1" t="s">
        <v>78</v>
      </c>
      <c r="H33" s="1" t="s">
        <v>281</v>
      </c>
      <c r="I33" s="1" t="s">
        <v>304</v>
      </c>
      <c r="J33" s="1" t="s">
        <v>206</v>
      </c>
      <c r="K33" s="1" t="s">
        <v>103</v>
      </c>
      <c r="L33" s="1" t="s">
        <v>181</v>
      </c>
      <c r="M33" s="1" t="s">
        <v>181</v>
      </c>
      <c r="N33" s="1" t="s">
        <v>21</v>
      </c>
      <c r="O33" s="1" t="s">
        <v>21</v>
      </c>
      <c r="P33" s="1" t="s">
        <v>21</v>
      </c>
      <c r="Q33" s="5">
        <v>44799</v>
      </c>
      <c r="R33" s="5">
        <v>44799</v>
      </c>
      <c r="S33" s="5">
        <v>44805</v>
      </c>
      <c r="T33" s="5">
        <v>44805</v>
      </c>
      <c r="U33" s="5">
        <v>44810</v>
      </c>
      <c r="V33" s="1" t="s">
        <v>323</v>
      </c>
      <c r="W33" s="4">
        <v>1</v>
      </c>
      <c r="X33" s="6">
        <v>19800</v>
      </c>
      <c r="Y33" s="1" t="s">
        <v>228</v>
      </c>
      <c r="Z33" s="1" t="s">
        <v>328</v>
      </c>
      <c r="AA33" s="1" t="s">
        <v>328</v>
      </c>
      <c r="AB33" s="1" t="s">
        <v>328</v>
      </c>
      <c r="AC33" s="6">
        <v>99</v>
      </c>
      <c r="AD33" s="1" t="s">
        <v>148</v>
      </c>
      <c r="AE33" s="1" t="s">
        <v>304</v>
      </c>
      <c r="AF33" s="1" t="s">
        <v>174</v>
      </c>
      <c r="AG33" s="1" t="s">
        <v>231</v>
      </c>
      <c r="AH33" s="6">
        <v>19750</v>
      </c>
      <c r="AI33" s="1" t="s">
        <v>328</v>
      </c>
      <c r="AJ33" s="1" t="s">
        <v>314</v>
      </c>
      <c r="AK33" s="6">
        <v>50</v>
      </c>
      <c r="AL33" s="6">
        <v>2.5252525252525255E-3</v>
      </c>
      <c r="AM33" s="1" t="s">
        <v>314</v>
      </c>
      <c r="AN33" s="1" t="s">
        <v>90</v>
      </c>
      <c r="AO33" s="1" t="s">
        <v>153</v>
      </c>
      <c r="AP33" s="1" t="s">
        <v>1</v>
      </c>
      <c r="AQ33" s="6">
        <v>50</v>
      </c>
      <c r="AR33" s="6">
        <v>2.5252525252525255E-3</v>
      </c>
      <c r="AS33" s="2"/>
      <c r="AT33" s="7">
        <v>44810.733713204398</v>
      </c>
      <c r="AU33" s="5">
        <v>44811</v>
      </c>
      <c r="AV33" s="5">
        <v>44830</v>
      </c>
      <c r="AW33" s="1" t="s">
        <v>324</v>
      </c>
      <c r="AX33" s="7">
        <v>44818.653238396575</v>
      </c>
      <c r="AY33" s="1" t="s">
        <v>45</v>
      </c>
      <c r="AZ33" s="6">
        <v>19750</v>
      </c>
      <c r="BA33" s="1"/>
      <c r="BB33" s="5">
        <v>44834</v>
      </c>
      <c r="BC33" s="5">
        <v>44816</v>
      </c>
      <c r="BD33" s="5">
        <v>44816</v>
      </c>
      <c r="BE33" s="7">
        <v>44926</v>
      </c>
      <c r="BF33" s="1" t="s">
        <v>334</v>
      </c>
      <c r="BG33" s="1"/>
      <c r="BH33" s="1"/>
      <c r="BI33" s="1" t="s">
        <v>91</v>
      </c>
    </row>
    <row r="34" spans="1:61" x14ac:dyDescent="0.3">
      <c r="A34" s="4">
        <v>33</v>
      </c>
      <c r="B34" s="2" t="str">
        <f>HYPERLINK("https://my.zakupki.prom.ua/remote/dispatcher/state_purchase_view/37057629", "UA-2022-08-16-010293-a")</f>
        <v>UA-2022-08-16-010293-a</v>
      </c>
      <c r="C34" s="2" t="s">
        <v>228</v>
      </c>
      <c r="D34" s="1" t="s">
        <v>203</v>
      </c>
      <c r="E34" s="1" t="s">
        <v>203</v>
      </c>
      <c r="F34" s="1" t="s">
        <v>65</v>
      </c>
      <c r="G34" s="1" t="s">
        <v>121</v>
      </c>
      <c r="H34" s="1" t="s">
        <v>281</v>
      </c>
      <c r="I34" s="1" t="s">
        <v>304</v>
      </c>
      <c r="J34" s="1" t="s">
        <v>206</v>
      </c>
      <c r="K34" s="1" t="s">
        <v>103</v>
      </c>
      <c r="L34" s="1" t="s">
        <v>181</v>
      </c>
      <c r="M34" s="1" t="s">
        <v>181</v>
      </c>
      <c r="N34" s="1" t="s">
        <v>21</v>
      </c>
      <c r="O34" s="1" t="s">
        <v>21</v>
      </c>
      <c r="P34" s="1" t="s">
        <v>21</v>
      </c>
      <c r="Q34" s="5">
        <v>44789</v>
      </c>
      <c r="R34" s="5">
        <v>44789</v>
      </c>
      <c r="S34" s="5">
        <v>44795</v>
      </c>
      <c r="T34" s="5">
        <v>44795</v>
      </c>
      <c r="U34" s="5">
        <v>44798</v>
      </c>
      <c r="V34" s="7">
        <v>44799.542986111112</v>
      </c>
      <c r="W34" s="4">
        <v>2</v>
      </c>
      <c r="X34" s="6">
        <v>18330</v>
      </c>
      <c r="Y34" s="1" t="s">
        <v>228</v>
      </c>
      <c r="Z34" s="4">
        <v>60</v>
      </c>
      <c r="AA34" s="6">
        <v>305.5</v>
      </c>
      <c r="AB34" s="1" t="s">
        <v>337</v>
      </c>
      <c r="AC34" s="6">
        <v>91.65</v>
      </c>
      <c r="AD34" s="1" t="s">
        <v>148</v>
      </c>
      <c r="AE34" s="1" t="s">
        <v>304</v>
      </c>
      <c r="AF34" s="1" t="s">
        <v>174</v>
      </c>
      <c r="AG34" s="1" t="s">
        <v>231</v>
      </c>
      <c r="AH34" s="6">
        <v>17500</v>
      </c>
      <c r="AI34" s="6">
        <v>291.66666666666669</v>
      </c>
      <c r="AJ34" s="1" t="s">
        <v>310</v>
      </c>
      <c r="AK34" s="6">
        <v>830</v>
      </c>
      <c r="AL34" s="6">
        <v>4.5280960174577195E-2</v>
      </c>
      <c r="AM34" s="1" t="s">
        <v>310</v>
      </c>
      <c r="AN34" s="1" t="s">
        <v>58</v>
      </c>
      <c r="AO34" s="1" t="s">
        <v>156</v>
      </c>
      <c r="AP34" s="1" t="s">
        <v>11</v>
      </c>
      <c r="AQ34" s="6">
        <v>830</v>
      </c>
      <c r="AR34" s="6">
        <v>4.5280960174577195E-2</v>
      </c>
      <c r="AS34" s="2" t="str">
        <f>HYPERLINK("https://auctions.prozorro.gov.ua/tenders/6074e6a28b9f4c338ed547e981bcdaf8")</f>
        <v>https://auctions.prozorro.gov.ua/tenders/6074e6a28b9f4c338ed547e981bcdaf8</v>
      </c>
      <c r="AT34" s="7">
        <v>44804.584167868532</v>
      </c>
      <c r="AU34" s="5">
        <v>44805</v>
      </c>
      <c r="AV34" s="5">
        <v>44824</v>
      </c>
      <c r="AW34" s="1" t="s">
        <v>324</v>
      </c>
      <c r="AX34" s="7">
        <v>44809.767000921958</v>
      </c>
      <c r="AY34" s="1" t="s">
        <v>42</v>
      </c>
      <c r="AZ34" s="6">
        <v>17500</v>
      </c>
      <c r="BA34" s="1"/>
      <c r="BB34" s="5">
        <v>44834</v>
      </c>
      <c r="BC34" s="5">
        <v>44805</v>
      </c>
      <c r="BD34" s="5">
        <v>44805</v>
      </c>
      <c r="BE34" s="7">
        <v>44926</v>
      </c>
      <c r="BF34" s="1" t="s">
        <v>334</v>
      </c>
      <c r="BG34" s="1"/>
      <c r="BH34" s="1"/>
      <c r="BI34" s="1" t="s">
        <v>59</v>
      </c>
    </row>
    <row r="35" spans="1:61" ht="27.6" x14ac:dyDescent="0.3">
      <c r="A35" s="4">
        <v>34</v>
      </c>
      <c r="B35" s="2" t="str">
        <f>HYPERLINK("https://my.zakupki.prom.ua/remote/dispatcher/state_purchase_view/37057512", "UA-2022-08-16-010187-a")</f>
        <v>UA-2022-08-16-010187-a</v>
      </c>
      <c r="C35" s="2" t="s">
        <v>228</v>
      </c>
      <c r="D35" s="1" t="s">
        <v>316</v>
      </c>
      <c r="E35" s="8" t="s">
        <v>200</v>
      </c>
      <c r="F35" s="1" t="s">
        <v>65</v>
      </c>
      <c r="G35" s="1" t="s">
        <v>124</v>
      </c>
      <c r="H35" s="1" t="s">
        <v>281</v>
      </c>
      <c r="I35" s="1" t="s">
        <v>304</v>
      </c>
      <c r="J35" s="1" t="s">
        <v>206</v>
      </c>
      <c r="K35" s="1" t="s">
        <v>103</v>
      </c>
      <c r="L35" s="1" t="s">
        <v>181</v>
      </c>
      <c r="M35" s="1" t="s">
        <v>181</v>
      </c>
      <c r="N35" s="1" t="s">
        <v>40</v>
      </c>
      <c r="O35" s="1" t="s">
        <v>21</v>
      </c>
      <c r="P35" s="1" t="s">
        <v>21</v>
      </c>
      <c r="Q35" s="5">
        <v>44789</v>
      </c>
      <c r="R35" s="5">
        <v>44789</v>
      </c>
      <c r="S35" s="5">
        <v>44795</v>
      </c>
      <c r="T35" s="5">
        <v>44795</v>
      </c>
      <c r="U35" s="5">
        <v>44803</v>
      </c>
      <c r="V35" s="7">
        <v>44804.537106481483</v>
      </c>
      <c r="W35" s="4">
        <v>5</v>
      </c>
      <c r="X35" s="6">
        <v>21750</v>
      </c>
      <c r="Y35" s="1" t="s">
        <v>228</v>
      </c>
      <c r="Z35" s="4">
        <v>55</v>
      </c>
      <c r="AA35" s="6">
        <v>395.45</v>
      </c>
      <c r="AB35" s="1" t="s">
        <v>337</v>
      </c>
      <c r="AC35" s="6">
        <v>108.75</v>
      </c>
      <c r="AD35" s="1" t="s">
        <v>148</v>
      </c>
      <c r="AE35" s="1" t="s">
        <v>304</v>
      </c>
      <c r="AF35" s="1" t="s">
        <v>174</v>
      </c>
      <c r="AG35" s="1" t="s">
        <v>231</v>
      </c>
      <c r="AH35" s="6">
        <v>12999</v>
      </c>
      <c r="AI35" s="6">
        <v>236.34545454545454</v>
      </c>
      <c r="AJ35" s="1" t="s">
        <v>311</v>
      </c>
      <c r="AK35" s="6">
        <v>8751</v>
      </c>
      <c r="AL35" s="6">
        <v>0.40234482758620688</v>
      </c>
      <c r="AM35" s="1" t="s">
        <v>311</v>
      </c>
      <c r="AN35" s="1" t="s">
        <v>84</v>
      </c>
      <c r="AO35" s="1" t="s">
        <v>150</v>
      </c>
      <c r="AP35" s="1" t="s">
        <v>7</v>
      </c>
      <c r="AQ35" s="6">
        <v>8751</v>
      </c>
      <c r="AR35" s="6">
        <v>0.40234482758620688</v>
      </c>
      <c r="AS35" s="2" t="str">
        <f>HYPERLINK("https://auctions.prozorro.gov.ua/tenders/205a165638504cf1a1f9af1d87e1b5d6")</f>
        <v>https://auctions.prozorro.gov.ua/tenders/205a165638504cf1a1f9af1d87e1b5d6</v>
      </c>
      <c r="AT35" s="7">
        <v>44806.621196735032</v>
      </c>
      <c r="AU35" s="5">
        <v>44807</v>
      </c>
      <c r="AV35" s="5">
        <v>44826</v>
      </c>
      <c r="AW35" s="1" t="s">
        <v>324</v>
      </c>
      <c r="AX35" s="7">
        <v>44810.710528977223</v>
      </c>
      <c r="AY35" s="1" t="s">
        <v>25</v>
      </c>
      <c r="AZ35" s="6">
        <v>12999</v>
      </c>
      <c r="BA35" s="1"/>
      <c r="BB35" s="5">
        <v>44834</v>
      </c>
      <c r="BC35" s="5">
        <v>44809</v>
      </c>
      <c r="BD35" s="5">
        <v>44809</v>
      </c>
      <c r="BE35" s="7">
        <v>44926</v>
      </c>
      <c r="BF35" s="1" t="s">
        <v>334</v>
      </c>
      <c r="BG35" s="1"/>
      <c r="BH35" s="1"/>
      <c r="BI35" s="1" t="s">
        <v>85</v>
      </c>
    </row>
    <row r="36" spans="1:61" ht="69" x14ac:dyDescent="0.3">
      <c r="A36" s="4">
        <v>35</v>
      </c>
      <c r="B36" s="2" t="str">
        <f>HYPERLINK("https://my.zakupki.prom.ua/remote/dispatcher/state_purchase_view/37057503", "UA-2022-08-16-010090-a")</f>
        <v>UA-2022-08-16-010090-a</v>
      </c>
      <c r="C36" s="2" t="s">
        <v>228</v>
      </c>
      <c r="D36" s="1" t="s">
        <v>189</v>
      </c>
      <c r="E36" s="8" t="s">
        <v>192</v>
      </c>
      <c r="F36" s="1" t="s">
        <v>65</v>
      </c>
      <c r="G36" s="1" t="s">
        <v>78</v>
      </c>
      <c r="H36" s="1" t="s">
        <v>281</v>
      </c>
      <c r="I36" s="1" t="s">
        <v>304</v>
      </c>
      <c r="J36" s="1" t="s">
        <v>206</v>
      </c>
      <c r="K36" s="1" t="s">
        <v>103</v>
      </c>
      <c r="L36" s="1" t="s">
        <v>181</v>
      </c>
      <c r="M36" s="1" t="s">
        <v>181</v>
      </c>
      <c r="N36" s="1" t="s">
        <v>21</v>
      </c>
      <c r="O36" s="1" t="s">
        <v>21</v>
      </c>
      <c r="P36" s="1" t="s">
        <v>21</v>
      </c>
      <c r="Q36" s="5">
        <v>44789</v>
      </c>
      <c r="R36" s="5">
        <v>44789</v>
      </c>
      <c r="S36" s="5">
        <v>44795</v>
      </c>
      <c r="T36" s="5">
        <v>44795</v>
      </c>
      <c r="U36" s="5">
        <v>44798</v>
      </c>
      <c r="V36" s="1" t="s">
        <v>323</v>
      </c>
      <c r="W36" s="4">
        <v>0</v>
      </c>
      <c r="X36" s="6">
        <v>19800</v>
      </c>
      <c r="Y36" s="1" t="s">
        <v>228</v>
      </c>
      <c r="Z36" s="1" t="s">
        <v>328</v>
      </c>
      <c r="AA36" s="1" t="s">
        <v>328</v>
      </c>
      <c r="AB36" s="1" t="s">
        <v>328</v>
      </c>
      <c r="AC36" s="6">
        <v>99</v>
      </c>
      <c r="AD36" s="1" t="s">
        <v>148</v>
      </c>
      <c r="AE36" s="1" t="s">
        <v>304</v>
      </c>
      <c r="AF36" s="1" t="s">
        <v>174</v>
      </c>
      <c r="AG36" s="1" t="s">
        <v>231</v>
      </c>
      <c r="AH36" s="1"/>
      <c r="AI36" s="1" t="s">
        <v>328</v>
      </c>
      <c r="AJ36" s="1"/>
      <c r="AK36" s="1"/>
      <c r="AL36" s="1"/>
      <c r="AM36" s="1"/>
      <c r="AN36" s="1"/>
      <c r="AO36" s="1"/>
      <c r="AP36" s="1"/>
      <c r="AQ36" s="1"/>
      <c r="AR36" s="1"/>
      <c r="AS36" s="2"/>
      <c r="AT36" s="1"/>
      <c r="AU36" s="1"/>
      <c r="AV36" s="1"/>
      <c r="AW36" s="1" t="s">
        <v>325</v>
      </c>
      <c r="AX36" s="7">
        <v>44798.376597812035</v>
      </c>
      <c r="AY36" s="1"/>
      <c r="AZ36" s="1"/>
      <c r="BA36" s="1"/>
      <c r="BB36" s="5">
        <v>44834</v>
      </c>
      <c r="BC36" s="1" t="s">
        <v>20</v>
      </c>
      <c r="BD36" s="1" t="s">
        <v>20</v>
      </c>
      <c r="BE36" s="1"/>
      <c r="BF36" s="1"/>
      <c r="BG36" s="1"/>
      <c r="BH36" s="1"/>
      <c r="BI36" s="1"/>
    </row>
    <row r="37" spans="1:61" x14ac:dyDescent="0.3">
      <c r="A37" s="4">
        <v>36</v>
      </c>
      <c r="B37" s="2" t="str">
        <f>HYPERLINK("https://my.zakupki.prom.ua/remote/dispatcher/state_purchase_view/37054728", "UA-2022-08-16-010040-a")</f>
        <v>UA-2022-08-16-010040-a</v>
      </c>
      <c r="C37" s="2" t="s">
        <v>228</v>
      </c>
      <c r="D37" s="1" t="s">
        <v>320</v>
      </c>
      <c r="E37" s="1" t="s">
        <v>319</v>
      </c>
      <c r="F37" s="1" t="s">
        <v>65</v>
      </c>
      <c r="G37" s="1" t="s">
        <v>117</v>
      </c>
      <c r="H37" s="1" t="s">
        <v>281</v>
      </c>
      <c r="I37" s="1" t="s">
        <v>304</v>
      </c>
      <c r="J37" s="1" t="s">
        <v>206</v>
      </c>
      <c r="K37" s="1" t="s">
        <v>103</v>
      </c>
      <c r="L37" s="1" t="s">
        <v>181</v>
      </c>
      <c r="M37" s="1" t="s">
        <v>181</v>
      </c>
      <c r="N37" s="1" t="s">
        <v>21</v>
      </c>
      <c r="O37" s="1" t="s">
        <v>21</v>
      </c>
      <c r="P37" s="1" t="s">
        <v>21</v>
      </c>
      <c r="Q37" s="5">
        <v>44789</v>
      </c>
      <c r="R37" s="5">
        <v>44789</v>
      </c>
      <c r="S37" s="5">
        <v>44795</v>
      </c>
      <c r="T37" s="5">
        <v>44795</v>
      </c>
      <c r="U37" s="5">
        <v>44798</v>
      </c>
      <c r="V37" s="1" t="s">
        <v>323</v>
      </c>
      <c r="W37" s="4">
        <v>0</v>
      </c>
      <c r="X37" s="6">
        <v>9400</v>
      </c>
      <c r="Y37" s="1" t="s">
        <v>228</v>
      </c>
      <c r="Z37" s="1" t="s">
        <v>328</v>
      </c>
      <c r="AA37" s="1" t="s">
        <v>328</v>
      </c>
      <c r="AB37" s="1" t="s">
        <v>328</v>
      </c>
      <c r="AC37" s="6">
        <v>47</v>
      </c>
      <c r="AD37" s="1" t="s">
        <v>148</v>
      </c>
      <c r="AE37" s="1" t="s">
        <v>304</v>
      </c>
      <c r="AF37" s="1" t="s">
        <v>174</v>
      </c>
      <c r="AG37" s="1" t="s">
        <v>231</v>
      </c>
      <c r="AH37" s="1"/>
      <c r="AI37" s="1" t="s">
        <v>328</v>
      </c>
      <c r="AJ37" s="1"/>
      <c r="AK37" s="1"/>
      <c r="AL37" s="1"/>
      <c r="AM37" s="1"/>
      <c r="AN37" s="1"/>
      <c r="AO37" s="1"/>
      <c r="AP37" s="1"/>
      <c r="AQ37" s="1"/>
      <c r="AR37" s="1"/>
      <c r="AS37" s="2"/>
      <c r="AT37" s="1"/>
      <c r="AU37" s="1"/>
      <c r="AV37" s="1"/>
      <c r="AW37" s="1" t="s">
        <v>325</v>
      </c>
      <c r="AX37" s="7">
        <v>44798.377928576956</v>
      </c>
      <c r="AY37" s="1"/>
      <c r="AZ37" s="1"/>
      <c r="BA37" s="1"/>
      <c r="BB37" s="5">
        <v>44834</v>
      </c>
      <c r="BC37" s="1" t="s">
        <v>20</v>
      </c>
      <c r="BD37" s="1" t="s">
        <v>20</v>
      </c>
      <c r="BE37" s="1"/>
      <c r="BF37" s="1"/>
      <c r="BG37" s="1"/>
      <c r="BH37" s="1"/>
      <c r="BI37" s="1"/>
    </row>
    <row r="38" spans="1:61" x14ac:dyDescent="0.3">
      <c r="A38" s="4">
        <v>37</v>
      </c>
      <c r="B38" s="2" t="str">
        <f>HYPERLINK("https://my.zakupki.prom.ua/remote/dispatcher/state_purchase_view/37054547", "UA-2022-08-16-009972-a")</f>
        <v>UA-2022-08-16-009972-a</v>
      </c>
      <c r="C38" s="2" t="s">
        <v>228</v>
      </c>
      <c r="D38" s="1" t="s">
        <v>274</v>
      </c>
      <c r="E38" s="1" t="s">
        <v>274</v>
      </c>
      <c r="F38" s="1" t="s">
        <v>65</v>
      </c>
      <c r="G38" s="1" t="s">
        <v>50</v>
      </c>
      <c r="H38" s="1" t="s">
        <v>281</v>
      </c>
      <c r="I38" s="1" t="s">
        <v>304</v>
      </c>
      <c r="J38" s="1" t="s">
        <v>206</v>
      </c>
      <c r="K38" s="1" t="s">
        <v>103</v>
      </c>
      <c r="L38" s="1" t="s">
        <v>181</v>
      </c>
      <c r="M38" s="1" t="s">
        <v>181</v>
      </c>
      <c r="N38" s="1" t="s">
        <v>21</v>
      </c>
      <c r="O38" s="1" t="s">
        <v>21</v>
      </c>
      <c r="P38" s="1" t="s">
        <v>21</v>
      </c>
      <c r="Q38" s="5">
        <v>44789</v>
      </c>
      <c r="R38" s="5">
        <v>44789</v>
      </c>
      <c r="S38" s="5">
        <v>44795</v>
      </c>
      <c r="T38" s="5">
        <v>44795</v>
      </c>
      <c r="U38" s="5">
        <v>44798</v>
      </c>
      <c r="V38" s="1" t="s">
        <v>323</v>
      </c>
      <c r="W38" s="4">
        <v>0</v>
      </c>
      <c r="X38" s="6">
        <v>3500</v>
      </c>
      <c r="Y38" s="1" t="s">
        <v>228</v>
      </c>
      <c r="Z38" s="4">
        <v>2800</v>
      </c>
      <c r="AA38" s="6">
        <v>1.25</v>
      </c>
      <c r="AB38" s="1" t="s">
        <v>327</v>
      </c>
      <c r="AC38" s="6">
        <v>17.5</v>
      </c>
      <c r="AD38" s="1" t="s">
        <v>148</v>
      </c>
      <c r="AE38" s="1" t="s">
        <v>304</v>
      </c>
      <c r="AF38" s="1" t="s">
        <v>174</v>
      </c>
      <c r="AG38" s="1" t="s">
        <v>231</v>
      </c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2"/>
      <c r="AT38" s="1"/>
      <c r="AU38" s="1"/>
      <c r="AV38" s="1"/>
      <c r="AW38" s="1" t="s">
        <v>325</v>
      </c>
      <c r="AX38" s="7">
        <v>44798.37541694066</v>
      </c>
      <c r="AY38" s="1"/>
      <c r="AZ38" s="1"/>
      <c r="BA38" s="1"/>
      <c r="BB38" s="5">
        <v>44834</v>
      </c>
      <c r="BC38" s="1" t="s">
        <v>20</v>
      </c>
      <c r="BD38" s="1" t="s">
        <v>20</v>
      </c>
      <c r="BE38" s="1"/>
      <c r="BF38" s="1"/>
      <c r="BG38" s="1"/>
      <c r="BH38" s="1"/>
      <c r="BI38" s="1"/>
    </row>
    <row r="39" spans="1:61" x14ac:dyDescent="0.3">
      <c r="A39" s="4">
        <v>38</v>
      </c>
      <c r="B39" s="2" t="str">
        <f>HYPERLINK("https://my.zakupki.prom.ua/remote/dispatcher/state_purchase_view/37054881", "UA-2022-08-16-009934-a")</f>
        <v>UA-2022-08-16-009934-a</v>
      </c>
      <c r="C39" s="2" t="s">
        <v>228</v>
      </c>
      <c r="D39" s="1" t="s">
        <v>214</v>
      </c>
      <c r="E39" s="1" t="s">
        <v>214</v>
      </c>
      <c r="F39" s="1" t="s">
        <v>65</v>
      </c>
      <c r="G39" s="1" t="s">
        <v>53</v>
      </c>
      <c r="H39" s="1" t="s">
        <v>281</v>
      </c>
      <c r="I39" s="1" t="s">
        <v>304</v>
      </c>
      <c r="J39" s="1" t="s">
        <v>206</v>
      </c>
      <c r="K39" s="1" t="s">
        <v>103</v>
      </c>
      <c r="L39" s="1" t="s">
        <v>181</v>
      </c>
      <c r="M39" s="1" t="s">
        <v>181</v>
      </c>
      <c r="N39" s="1" t="s">
        <v>21</v>
      </c>
      <c r="O39" s="1" t="s">
        <v>21</v>
      </c>
      <c r="P39" s="1" t="s">
        <v>21</v>
      </c>
      <c r="Q39" s="5">
        <v>44789</v>
      </c>
      <c r="R39" s="5">
        <v>44789</v>
      </c>
      <c r="S39" s="5">
        <v>44795</v>
      </c>
      <c r="T39" s="5">
        <v>44795</v>
      </c>
      <c r="U39" s="5">
        <v>44798</v>
      </c>
      <c r="V39" s="1" t="s">
        <v>323</v>
      </c>
      <c r="W39" s="4">
        <v>0</v>
      </c>
      <c r="X39" s="6">
        <v>8000</v>
      </c>
      <c r="Y39" s="1" t="s">
        <v>228</v>
      </c>
      <c r="Z39" s="4">
        <v>2</v>
      </c>
      <c r="AA39" s="6">
        <v>4000</v>
      </c>
      <c r="AB39" s="1" t="s">
        <v>337</v>
      </c>
      <c r="AC39" s="6">
        <v>40</v>
      </c>
      <c r="AD39" s="1" t="s">
        <v>148</v>
      </c>
      <c r="AE39" s="1" t="s">
        <v>304</v>
      </c>
      <c r="AF39" s="1" t="s">
        <v>174</v>
      </c>
      <c r="AG39" s="1" t="s">
        <v>231</v>
      </c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2"/>
      <c r="AT39" s="1"/>
      <c r="AU39" s="1"/>
      <c r="AV39" s="1"/>
      <c r="AW39" s="1" t="s">
        <v>325</v>
      </c>
      <c r="AX39" s="7">
        <v>44798.375742017546</v>
      </c>
      <c r="AY39" s="1"/>
      <c r="AZ39" s="1"/>
      <c r="BA39" s="1"/>
      <c r="BB39" s="5">
        <v>44834</v>
      </c>
      <c r="BC39" s="1" t="s">
        <v>20</v>
      </c>
      <c r="BD39" s="1" t="s">
        <v>20</v>
      </c>
      <c r="BE39" s="1"/>
      <c r="BF39" s="1"/>
      <c r="BG39" s="1"/>
      <c r="BH39" s="1"/>
      <c r="BI39" s="1"/>
    </row>
    <row r="40" spans="1:61" ht="41.4" x14ac:dyDescent="0.3">
      <c r="A40" s="4">
        <v>39</v>
      </c>
      <c r="B40" s="2" t="str">
        <f>HYPERLINK("https://my.zakupki.prom.ua/remote/dispatcher/state_purchase_view/36661188", "UA-2022-07-13-003297-a")</f>
        <v>UA-2022-07-13-003297-a</v>
      </c>
      <c r="C40" s="2" t="s">
        <v>228</v>
      </c>
      <c r="D40" s="1" t="s">
        <v>226</v>
      </c>
      <c r="E40" s="8" t="s">
        <v>227</v>
      </c>
      <c r="F40" s="9">
        <v>2022</v>
      </c>
      <c r="G40" s="1" t="s">
        <v>37</v>
      </c>
      <c r="H40" s="1" t="s">
        <v>202</v>
      </c>
      <c r="I40" s="1" t="s">
        <v>304</v>
      </c>
      <c r="J40" s="1" t="s">
        <v>206</v>
      </c>
      <c r="K40" s="1" t="s">
        <v>103</v>
      </c>
      <c r="L40" s="1" t="s">
        <v>181</v>
      </c>
      <c r="M40" s="1" t="s">
        <v>176</v>
      </c>
      <c r="N40" s="1" t="s">
        <v>21</v>
      </c>
      <c r="O40" s="1" t="s">
        <v>21</v>
      </c>
      <c r="P40" s="1" t="s">
        <v>21</v>
      </c>
      <c r="Q40" s="5">
        <v>44755</v>
      </c>
      <c r="R40" s="1"/>
      <c r="S40" s="1"/>
      <c r="T40" s="1"/>
      <c r="U40" s="1"/>
      <c r="V40" s="1" t="s">
        <v>322</v>
      </c>
      <c r="W40" s="4">
        <v>1</v>
      </c>
      <c r="X40" s="6">
        <v>60000</v>
      </c>
      <c r="Y40" s="1" t="s">
        <v>228</v>
      </c>
      <c r="Z40" s="4">
        <v>1000</v>
      </c>
      <c r="AA40" s="6">
        <v>60</v>
      </c>
      <c r="AB40" s="1" t="s">
        <v>329</v>
      </c>
      <c r="AC40" s="1" t="s">
        <v>331</v>
      </c>
      <c r="AD40" s="1" t="s">
        <v>148</v>
      </c>
      <c r="AE40" s="1" t="s">
        <v>304</v>
      </c>
      <c r="AF40" s="1" t="s">
        <v>174</v>
      </c>
      <c r="AG40" s="1" t="s">
        <v>231</v>
      </c>
      <c r="AH40" s="6">
        <v>60000</v>
      </c>
      <c r="AI40" s="6">
        <v>60</v>
      </c>
      <c r="AJ40" s="1"/>
      <c r="AK40" s="1"/>
      <c r="AL40" s="1"/>
      <c r="AM40" s="1" t="s">
        <v>294</v>
      </c>
      <c r="AN40" s="1" t="s">
        <v>119</v>
      </c>
      <c r="AO40" s="1" t="s">
        <v>149</v>
      </c>
      <c r="AP40" s="1" t="s">
        <v>105</v>
      </c>
      <c r="AQ40" s="1"/>
      <c r="AR40" s="1"/>
      <c r="AS40" s="2"/>
      <c r="AT40" s="1"/>
      <c r="AU40" s="1"/>
      <c r="AV40" s="1"/>
      <c r="AW40" s="1" t="s">
        <v>324</v>
      </c>
      <c r="AX40" s="7">
        <v>44761.753109463716</v>
      </c>
      <c r="AY40" s="1" t="s">
        <v>47</v>
      </c>
      <c r="AZ40" s="6">
        <v>60000</v>
      </c>
      <c r="BA40" s="5">
        <v>44757</v>
      </c>
      <c r="BB40" s="5">
        <v>44769</v>
      </c>
      <c r="BC40" s="5">
        <v>44756</v>
      </c>
      <c r="BD40" s="5">
        <v>44756</v>
      </c>
      <c r="BE40" s="7">
        <v>44796</v>
      </c>
      <c r="BF40" s="1" t="s">
        <v>334</v>
      </c>
      <c r="BG40" s="1"/>
      <c r="BH40" s="1"/>
      <c r="BI40" s="1" t="s">
        <v>19</v>
      </c>
    </row>
    <row r="41" spans="1:61" ht="41.4" x14ac:dyDescent="0.3">
      <c r="A41" s="4">
        <v>40</v>
      </c>
      <c r="B41" s="2" t="str">
        <f>HYPERLINK("https://my.zakupki.prom.ua/remote/dispatcher/state_purchase_view/36563478", "UA-2022-07-05-002172-a")</f>
        <v>UA-2022-07-05-002172-a</v>
      </c>
      <c r="C41" s="2" t="s">
        <v>228</v>
      </c>
      <c r="D41" s="8" t="s">
        <v>259</v>
      </c>
      <c r="E41" s="8" t="s">
        <v>259</v>
      </c>
      <c r="F41" s="9">
        <v>2022</v>
      </c>
      <c r="G41" s="8" t="s">
        <v>137</v>
      </c>
      <c r="H41" s="1" t="s">
        <v>202</v>
      </c>
      <c r="I41" s="1" t="s">
        <v>304</v>
      </c>
      <c r="J41" s="1" t="s">
        <v>206</v>
      </c>
      <c r="K41" s="1" t="s">
        <v>103</v>
      </c>
      <c r="L41" s="1" t="s">
        <v>180</v>
      </c>
      <c r="M41" s="1" t="s">
        <v>180</v>
      </c>
      <c r="N41" s="1" t="s">
        <v>21</v>
      </c>
      <c r="O41" s="1" t="s">
        <v>21</v>
      </c>
      <c r="P41" s="1" t="s">
        <v>21</v>
      </c>
      <c r="Q41" s="5">
        <v>44747</v>
      </c>
      <c r="R41" s="1"/>
      <c r="S41" s="1"/>
      <c r="T41" s="1"/>
      <c r="U41" s="1"/>
      <c r="V41" s="1" t="s">
        <v>322</v>
      </c>
      <c r="W41" s="4">
        <v>1</v>
      </c>
      <c r="X41" s="6">
        <v>239998.04</v>
      </c>
      <c r="Y41" s="1" t="s">
        <v>228</v>
      </c>
      <c r="Z41" s="4">
        <v>3</v>
      </c>
      <c r="AA41" s="6">
        <v>79999.350000000006</v>
      </c>
      <c r="AB41" s="1" t="s">
        <v>333</v>
      </c>
      <c r="AC41" s="1" t="s">
        <v>331</v>
      </c>
      <c r="AD41" s="1" t="s">
        <v>148</v>
      </c>
      <c r="AE41" s="1" t="s">
        <v>231</v>
      </c>
      <c r="AF41" s="1" t="s">
        <v>174</v>
      </c>
      <c r="AG41" s="1" t="s">
        <v>231</v>
      </c>
      <c r="AH41" s="6">
        <v>239998.04</v>
      </c>
      <c r="AI41" s="6">
        <v>79999.346666666665</v>
      </c>
      <c r="AJ41" s="1"/>
      <c r="AK41" s="1"/>
      <c r="AL41" s="1"/>
      <c r="AM41" s="1" t="s">
        <v>292</v>
      </c>
      <c r="AN41" s="1" t="s">
        <v>122</v>
      </c>
      <c r="AO41" s="1"/>
      <c r="AP41" s="1" t="s">
        <v>10</v>
      </c>
      <c r="AQ41" s="1"/>
      <c r="AR41" s="1"/>
      <c r="AS41" s="2"/>
      <c r="AT41" s="1"/>
      <c r="AU41" s="1"/>
      <c r="AV41" s="1"/>
      <c r="AW41" s="1" t="s">
        <v>324</v>
      </c>
      <c r="AX41" s="7">
        <v>44747.46910218116</v>
      </c>
      <c r="AY41" s="1" t="s">
        <v>88</v>
      </c>
      <c r="AZ41" s="6">
        <v>239998.04</v>
      </c>
      <c r="BA41" s="5">
        <v>44735</v>
      </c>
      <c r="BB41" s="5">
        <v>44796</v>
      </c>
      <c r="BC41" s="5">
        <v>44735</v>
      </c>
      <c r="BD41" s="5">
        <v>44735</v>
      </c>
      <c r="BE41" s="7">
        <v>44796</v>
      </c>
      <c r="BF41" s="1" t="s">
        <v>334</v>
      </c>
      <c r="BG41" s="1"/>
      <c r="BH41" s="1"/>
      <c r="BI41" s="1" t="s">
        <v>19</v>
      </c>
    </row>
    <row r="42" spans="1:61" x14ac:dyDescent="0.3">
      <c r="A42" s="4">
        <v>41</v>
      </c>
      <c r="B42" s="2" t="str">
        <f>HYPERLINK("https://my.zakupki.prom.ua/remote/dispatcher/state_purchase_view/36562674", "UA-2022-07-05-001784-a")</f>
        <v>UA-2022-07-05-001784-a</v>
      </c>
      <c r="C42" s="2" t="s">
        <v>228</v>
      </c>
      <c r="D42" s="1" t="s">
        <v>166</v>
      </c>
      <c r="E42" s="1" t="s">
        <v>166</v>
      </c>
      <c r="F42" s="9">
        <v>2022</v>
      </c>
      <c r="G42" s="1" t="s">
        <v>37</v>
      </c>
      <c r="H42" s="1" t="s">
        <v>202</v>
      </c>
      <c r="I42" s="1" t="s">
        <v>304</v>
      </c>
      <c r="J42" s="1" t="s">
        <v>206</v>
      </c>
      <c r="K42" s="1" t="s">
        <v>103</v>
      </c>
      <c r="L42" s="1" t="s">
        <v>180</v>
      </c>
      <c r="M42" s="1" t="s">
        <v>180</v>
      </c>
      <c r="N42" s="1" t="s">
        <v>21</v>
      </c>
      <c r="O42" s="1" t="s">
        <v>21</v>
      </c>
      <c r="P42" s="1" t="s">
        <v>21</v>
      </c>
      <c r="Q42" s="5">
        <v>44747</v>
      </c>
      <c r="R42" s="1"/>
      <c r="S42" s="1"/>
      <c r="T42" s="1"/>
      <c r="U42" s="1"/>
      <c r="V42" s="1" t="s">
        <v>322</v>
      </c>
      <c r="W42" s="4">
        <v>1</v>
      </c>
      <c r="X42" s="6">
        <v>189000</v>
      </c>
      <c r="Y42" s="1" t="s">
        <v>228</v>
      </c>
      <c r="Z42" s="4">
        <v>3000</v>
      </c>
      <c r="AA42" s="6">
        <v>63</v>
      </c>
      <c r="AB42" s="1" t="s">
        <v>329</v>
      </c>
      <c r="AC42" s="1" t="s">
        <v>331</v>
      </c>
      <c r="AD42" s="1" t="s">
        <v>148</v>
      </c>
      <c r="AE42" s="1" t="s">
        <v>304</v>
      </c>
      <c r="AF42" s="1" t="s">
        <v>174</v>
      </c>
      <c r="AG42" s="1" t="s">
        <v>231</v>
      </c>
      <c r="AH42" s="6">
        <v>189000</v>
      </c>
      <c r="AI42" s="6">
        <v>63</v>
      </c>
      <c r="AJ42" s="1"/>
      <c r="AK42" s="1"/>
      <c r="AL42" s="1"/>
      <c r="AM42" s="1" t="s">
        <v>301</v>
      </c>
      <c r="AN42" s="1" t="s">
        <v>111</v>
      </c>
      <c r="AO42" s="1"/>
      <c r="AP42" s="1" t="s">
        <v>5</v>
      </c>
      <c r="AQ42" s="1"/>
      <c r="AR42" s="1"/>
      <c r="AS42" s="2"/>
      <c r="AT42" s="1"/>
      <c r="AU42" s="1"/>
      <c r="AV42" s="1"/>
      <c r="AW42" s="1" t="s">
        <v>324</v>
      </c>
      <c r="AX42" s="7">
        <v>44747.450979488574</v>
      </c>
      <c r="AY42" s="1" t="s">
        <v>23</v>
      </c>
      <c r="AZ42" s="6">
        <v>189000</v>
      </c>
      <c r="BA42" s="1"/>
      <c r="BB42" s="5">
        <v>44796</v>
      </c>
      <c r="BC42" s="5">
        <v>44735</v>
      </c>
      <c r="BD42" s="5">
        <v>44735</v>
      </c>
      <c r="BE42" s="7">
        <v>44796</v>
      </c>
      <c r="BF42" s="1" t="s">
        <v>334</v>
      </c>
      <c r="BG42" s="1"/>
      <c r="BH42" s="1"/>
      <c r="BI42" s="1" t="s">
        <v>19</v>
      </c>
    </row>
    <row r="43" spans="1:61" ht="41.4" x14ac:dyDescent="0.3">
      <c r="A43" s="4">
        <v>42</v>
      </c>
      <c r="B43" s="2" t="str">
        <f>HYPERLINK("https://my.zakupki.prom.ua/remote/dispatcher/state_purchase_view/36544428", "UA-2022-07-01-006530-a")</f>
        <v>UA-2022-07-01-006530-a</v>
      </c>
      <c r="C43" s="2" t="s">
        <v>228</v>
      </c>
      <c r="D43" s="8" t="s">
        <v>263</v>
      </c>
      <c r="E43" s="8" t="s">
        <v>262</v>
      </c>
      <c r="F43" s="1" t="s">
        <v>65</v>
      </c>
      <c r="G43" s="1" t="s">
        <v>136</v>
      </c>
      <c r="H43" s="1" t="s">
        <v>244</v>
      </c>
      <c r="I43" s="1" t="s">
        <v>304</v>
      </c>
      <c r="J43" s="1" t="s">
        <v>206</v>
      </c>
      <c r="K43" s="1" t="s">
        <v>103</v>
      </c>
      <c r="L43" s="1" t="s">
        <v>180</v>
      </c>
      <c r="M43" s="1" t="s">
        <v>180</v>
      </c>
      <c r="N43" s="1" t="s">
        <v>21</v>
      </c>
      <c r="O43" s="1" t="s">
        <v>21</v>
      </c>
      <c r="P43" s="1" t="s">
        <v>21</v>
      </c>
      <c r="Q43" s="5">
        <v>44743</v>
      </c>
      <c r="R43" s="1"/>
      <c r="S43" s="1"/>
      <c r="T43" s="1"/>
      <c r="U43" s="1"/>
      <c r="V43" s="1" t="s">
        <v>322</v>
      </c>
      <c r="W43" s="4">
        <v>1</v>
      </c>
      <c r="X43" s="6">
        <v>17949.599999999999</v>
      </c>
      <c r="Y43" s="1" t="s">
        <v>228</v>
      </c>
      <c r="Z43" s="4">
        <v>1296</v>
      </c>
      <c r="AA43" s="6">
        <v>13.85</v>
      </c>
      <c r="AB43" s="1" t="s">
        <v>330</v>
      </c>
      <c r="AC43" s="1" t="s">
        <v>331</v>
      </c>
      <c r="AD43" s="1" t="s">
        <v>148</v>
      </c>
      <c r="AE43" s="1" t="s">
        <v>304</v>
      </c>
      <c r="AF43" s="1" t="s">
        <v>174</v>
      </c>
      <c r="AG43" s="1" t="s">
        <v>231</v>
      </c>
      <c r="AH43" s="6">
        <v>17949.599999999999</v>
      </c>
      <c r="AI43" s="6">
        <v>13.85</v>
      </c>
      <c r="AJ43" s="1"/>
      <c r="AK43" s="1"/>
      <c r="AL43" s="1"/>
      <c r="AM43" s="1" t="s">
        <v>163</v>
      </c>
      <c r="AN43" s="1" t="s">
        <v>22</v>
      </c>
      <c r="AO43" s="1"/>
      <c r="AP43" s="1" t="s">
        <v>2</v>
      </c>
      <c r="AQ43" s="1"/>
      <c r="AR43" s="1"/>
      <c r="AS43" s="2"/>
      <c r="AT43" s="1"/>
      <c r="AU43" s="5">
        <v>44749</v>
      </c>
      <c r="AV43" s="5">
        <v>44764</v>
      </c>
      <c r="AW43" s="1" t="s">
        <v>324</v>
      </c>
      <c r="AX43" s="7">
        <v>44762.615996651446</v>
      </c>
      <c r="AY43" s="1" t="s">
        <v>134</v>
      </c>
      <c r="AZ43" s="6">
        <v>17949.599999999999</v>
      </c>
      <c r="BA43" s="1"/>
      <c r="BB43" s="5">
        <v>44926</v>
      </c>
      <c r="BC43" s="5">
        <v>44762</v>
      </c>
      <c r="BD43" s="5">
        <v>44762</v>
      </c>
      <c r="BE43" s="7">
        <v>44926</v>
      </c>
      <c r="BF43" s="1" t="s">
        <v>334</v>
      </c>
      <c r="BG43" s="1"/>
      <c r="BH43" s="1"/>
      <c r="BI43" s="1" t="s">
        <v>19</v>
      </c>
    </row>
    <row r="44" spans="1:61" ht="27.6" x14ac:dyDescent="0.3">
      <c r="A44" s="4">
        <v>43</v>
      </c>
      <c r="B44" s="2" t="str">
        <f>HYPERLINK("https://my.zakupki.prom.ua/remote/dispatcher/state_purchase_view/36531831", "UA-2022-06-30-005953-a")</f>
        <v>UA-2022-06-30-005953-a</v>
      </c>
      <c r="C44" s="2" t="s">
        <v>228</v>
      </c>
      <c r="D44" s="8" t="s">
        <v>168</v>
      </c>
      <c r="E44" s="8" t="s">
        <v>168</v>
      </c>
      <c r="F44" s="1" t="s">
        <v>65</v>
      </c>
      <c r="G44" s="8" t="s">
        <v>143</v>
      </c>
      <c r="H44" s="1" t="s">
        <v>202</v>
      </c>
      <c r="I44" s="1" t="s">
        <v>304</v>
      </c>
      <c r="J44" s="1" t="s">
        <v>206</v>
      </c>
      <c r="K44" s="1" t="s">
        <v>103</v>
      </c>
      <c r="L44" s="1" t="s">
        <v>180</v>
      </c>
      <c r="M44" s="1" t="s">
        <v>180</v>
      </c>
      <c r="N44" s="1" t="s">
        <v>21</v>
      </c>
      <c r="O44" s="1" t="s">
        <v>21</v>
      </c>
      <c r="P44" s="1" t="s">
        <v>21</v>
      </c>
      <c r="Q44" s="5">
        <v>44742</v>
      </c>
      <c r="R44" s="1"/>
      <c r="S44" s="1"/>
      <c r="T44" s="1"/>
      <c r="U44" s="1"/>
      <c r="V44" s="1" t="s">
        <v>322</v>
      </c>
      <c r="W44" s="4">
        <v>1</v>
      </c>
      <c r="X44" s="6">
        <v>2500</v>
      </c>
      <c r="Y44" s="1" t="s">
        <v>228</v>
      </c>
      <c r="Z44" s="4">
        <v>1</v>
      </c>
      <c r="AA44" s="6">
        <v>2500</v>
      </c>
      <c r="AB44" s="1" t="s">
        <v>333</v>
      </c>
      <c r="AC44" s="1" t="s">
        <v>331</v>
      </c>
      <c r="AD44" s="1" t="s">
        <v>148</v>
      </c>
      <c r="AE44" s="1" t="s">
        <v>231</v>
      </c>
      <c r="AF44" s="1" t="s">
        <v>174</v>
      </c>
      <c r="AG44" s="1" t="s">
        <v>231</v>
      </c>
      <c r="AH44" s="6">
        <v>2500</v>
      </c>
      <c r="AI44" s="6">
        <v>2500</v>
      </c>
      <c r="AJ44" s="1"/>
      <c r="AK44" s="1"/>
      <c r="AL44" s="1"/>
      <c r="AM44" s="1" t="s">
        <v>313</v>
      </c>
      <c r="AN44" s="1" t="s">
        <v>96</v>
      </c>
      <c r="AO44" s="1"/>
      <c r="AP44" s="1" t="s">
        <v>15</v>
      </c>
      <c r="AQ44" s="1"/>
      <c r="AR44" s="1"/>
      <c r="AS44" s="2"/>
      <c r="AT44" s="1"/>
      <c r="AU44" s="1"/>
      <c r="AV44" s="1"/>
      <c r="AW44" s="1" t="s">
        <v>324</v>
      </c>
      <c r="AX44" s="7">
        <v>44742.892260944653</v>
      </c>
      <c r="AY44" s="1" t="s">
        <v>81</v>
      </c>
      <c r="AZ44" s="6">
        <v>2500</v>
      </c>
      <c r="BA44" s="1"/>
      <c r="BB44" s="5">
        <v>44742</v>
      </c>
      <c r="BC44" s="5">
        <v>44739</v>
      </c>
      <c r="BD44" s="5">
        <v>44739</v>
      </c>
      <c r="BE44" s="7">
        <v>44926</v>
      </c>
      <c r="BF44" s="1" t="s">
        <v>334</v>
      </c>
      <c r="BG44" s="1"/>
      <c r="BH44" s="1"/>
      <c r="BI44" s="1" t="s">
        <v>19</v>
      </c>
    </row>
    <row r="45" spans="1:61" ht="41.4" x14ac:dyDescent="0.3">
      <c r="A45" s="4">
        <v>44</v>
      </c>
      <c r="B45" s="2" t="str">
        <f>HYPERLINK("https://my.zakupki.prom.ua/remote/dispatcher/state_purchase_view/36443503", "UA-2022-06-21-006910-a")</f>
        <v>UA-2022-06-21-006910-a</v>
      </c>
      <c r="C45" s="2" t="s">
        <v>228</v>
      </c>
      <c r="D45" s="8" t="s">
        <v>263</v>
      </c>
      <c r="E45" s="8" t="s">
        <v>262</v>
      </c>
      <c r="F45" s="1" t="s">
        <v>65</v>
      </c>
      <c r="G45" s="1" t="s">
        <v>136</v>
      </c>
      <c r="H45" s="1" t="s">
        <v>244</v>
      </c>
      <c r="I45" s="1" t="s">
        <v>304</v>
      </c>
      <c r="J45" s="1" t="s">
        <v>206</v>
      </c>
      <c r="K45" s="1" t="s">
        <v>103</v>
      </c>
      <c r="L45" s="1" t="s">
        <v>180</v>
      </c>
      <c r="M45" s="1" t="s">
        <v>180</v>
      </c>
      <c r="N45" s="1" t="s">
        <v>21</v>
      </c>
      <c r="O45" s="1" t="s">
        <v>21</v>
      </c>
      <c r="P45" s="1" t="s">
        <v>21</v>
      </c>
      <c r="Q45" s="5">
        <v>44733</v>
      </c>
      <c r="R45" s="1"/>
      <c r="S45" s="1"/>
      <c r="T45" s="1"/>
      <c r="U45" s="1"/>
      <c r="V45" s="1" t="s">
        <v>322</v>
      </c>
      <c r="W45" s="4">
        <v>1</v>
      </c>
      <c r="X45" s="6">
        <v>569642.88</v>
      </c>
      <c r="Y45" s="1" t="s">
        <v>228</v>
      </c>
      <c r="Z45" s="4">
        <v>31368</v>
      </c>
      <c r="AA45" s="6">
        <v>18.16</v>
      </c>
      <c r="AB45" s="1" t="s">
        <v>330</v>
      </c>
      <c r="AC45" s="1" t="s">
        <v>331</v>
      </c>
      <c r="AD45" s="1" t="s">
        <v>148</v>
      </c>
      <c r="AE45" s="1" t="s">
        <v>304</v>
      </c>
      <c r="AF45" s="1" t="s">
        <v>174</v>
      </c>
      <c r="AG45" s="1" t="s">
        <v>231</v>
      </c>
      <c r="AH45" s="6">
        <v>569642.88</v>
      </c>
      <c r="AI45" s="6">
        <v>18.16</v>
      </c>
      <c r="AJ45" s="1"/>
      <c r="AK45" s="1"/>
      <c r="AL45" s="1"/>
      <c r="AM45" s="1" t="s">
        <v>207</v>
      </c>
      <c r="AN45" s="1" t="s">
        <v>24</v>
      </c>
      <c r="AO45" s="1"/>
      <c r="AP45" s="1" t="s">
        <v>4</v>
      </c>
      <c r="AQ45" s="1"/>
      <c r="AR45" s="1"/>
      <c r="AS45" s="2"/>
      <c r="AT45" s="1"/>
      <c r="AU45" s="5">
        <v>44739</v>
      </c>
      <c r="AV45" s="5">
        <v>44754</v>
      </c>
      <c r="AW45" s="1" t="s">
        <v>324</v>
      </c>
      <c r="AX45" s="7">
        <v>44742.866953040117</v>
      </c>
      <c r="AY45" s="1" t="s">
        <v>51</v>
      </c>
      <c r="AZ45" s="6">
        <v>569642.88</v>
      </c>
      <c r="BA45" s="1"/>
      <c r="BB45" s="5">
        <v>44926</v>
      </c>
      <c r="BC45" s="5">
        <v>44739</v>
      </c>
      <c r="BD45" s="5">
        <v>44739</v>
      </c>
      <c r="BE45" s="7">
        <v>44926</v>
      </c>
      <c r="BF45" s="1" t="s">
        <v>334</v>
      </c>
      <c r="BG45" s="1"/>
      <c r="BH45" s="1"/>
      <c r="BI45" s="1" t="s">
        <v>19</v>
      </c>
    </row>
    <row r="46" spans="1:61" ht="55.2" x14ac:dyDescent="0.3">
      <c r="A46" s="4">
        <v>45</v>
      </c>
      <c r="B46" s="2" t="str">
        <f>HYPERLINK("https://my.zakupki.prom.ua/remote/dispatcher/state_purchase_view/36358797", "UA-2022-06-13-003160-a")</f>
        <v>UA-2022-06-13-003160-a</v>
      </c>
      <c r="C46" s="2" t="s">
        <v>228</v>
      </c>
      <c r="D46" s="8" t="s">
        <v>257</v>
      </c>
      <c r="E46" s="8" t="s">
        <v>257</v>
      </c>
      <c r="F46" s="9">
        <v>2022</v>
      </c>
      <c r="G46" s="8" t="s">
        <v>146</v>
      </c>
      <c r="H46" s="1" t="s">
        <v>202</v>
      </c>
      <c r="I46" s="1" t="s">
        <v>304</v>
      </c>
      <c r="J46" s="1" t="s">
        <v>206</v>
      </c>
      <c r="K46" s="1" t="s">
        <v>103</v>
      </c>
      <c r="L46" s="1" t="s">
        <v>180</v>
      </c>
      <c r="M46" s="1" t="s">
        <v>180</v>
      </c>
      <c r="N46" s="1" t="s">
        <v>21</v>
      </c>
      <c r="O46" s="1" t="s">
        <v>21</v>
      </c>
      <c r="P46" s="1" t="s">
        <v>21</v>
      </c>
      <c r="Q46" s="5">
        <v>44725</v>
      </c>
      <c r="R46" s="1"/>
      <c r="S46" s="1"/>
      <c r="T46" s="1"/>
      <c r="U46" s="1"/>
      <c r="V46" s="1" t="s">
        <v>322</v>
      </c>
      <c r="W46" s="4">
        <v>1</v>
      </c>
      <c r="X46" s="6">
        <v>30486.9</v>
      </c>
      <c r="Y46" s="1" t="s">
        <v>228</v>
      </c>
      <c r="Z46" s="4">
        <v>1</v>
      </c>
      <c r="AA46" s="6">
        <v>30486.9</v>
      </c>
      <c r="AB46" s="1" t="s">
        <v>333</v>
      </c>
      <c r="AC46" s="1" t="s">
        <v>331</v>
      </c>
      <c r="AD46" s="1" t="s">
        <v>148</v>
      </c>
      <c r="AE46" s="1" t="s">
        <v>304</v>
      </c>
      <c r="AF46" s="1" t="s">
        <v>174</v>
      </c>
      <c r="AG46" s="1" t="s">
        <v>231</v>
      </c>
      <c r="AH46" s="6">
        <v>30486.9</v>
      </c>
      <c r="AI46" s="6">
        <v>30486.9</v>
      </c>
      <c r="AJ46" s="1"/>
      <c r="AK46" s="1"/>
      <c r="AL46" s="1"/>
      <c r="AM46" s="1" t="s">
        <v>162</v>
      </c>
      <c r="AN46" s="1" t="s">
        <v>98</v>
      </c>
      <c r="AO46" s="1"/>
      <c r="AP46" s="1" t="s">
        <v>8</v>
      </c>
      <c r="AQ46" s="1"/>
      <c r="AR46" s="1"/>
      <c r="AS46" s="2"/>
      <c r="AT46" s="1"/>
      <c r="AU46" s="1"/>
      <c r="AV46" s="1"/>
      <c r="AW46" s="1" t="s">
        <v>324</v>
      </c>
      <c r="AX46" s="7">
        <v>44725.538780953611</v>
      </c>
      <c r="AY46" s="1" t="s">
        <v>141</v>
      </c>
      <c r="AZ46" s="6">
        <v>30486.9</v>
      </c>
      <c r="BA46" s="1"/>
      <c r="BB46" s="5">
        <v>44722</v>
      </c>
      <c r="BC46" s="5">
        <v>44711</v>
      </c>
      <c r="BD46" s="5">
        <v>44711</v>
      </c>
      <c r="BE46" s="7">
        <v>44926</v>
      </c>
      <c r="BF46" s="1" t="s">
        <v>334</v>
      </c>
      <c r="BG46" s="1"/>
      <c r="BH46" s="1"/>
      <c r="BI46" s="1" t="s">
        <v>19</v>
      </c>
    </row>
    <row r="47" spans="1:61" ht="69" x14ac:dyDescent="0.3">
      <c r="A47" s="4">
        <v>46</v>
      </c>
      <c r="B47" s="2" t="str">
        <f>HYPERLINK("https://my.zakupki.prom.ua/remote/dispatcher/state_purchase_view/36358558", "UA-2022-06-13-003016-a")</f>
        <v>UA-2022-06-13-003016-a</v>
      </c>
      <c r="C47" s="2" t="s">
        <v>228</v>
      </c>
      <c r="D47" s="8" t="s">
        <v>256</v>
      </c>
      <c r="E47" s="8" t="s">
        <v>256</v>
      </c>
      <c r="F47" s="9">
        <v>2022</v>
      </c>
      <c r="G47" s="8" t="s">
        <v>146</v>
      </c>
      <c r="H47" s="1" t="s">
        <v>202</v>
      </c>
      <c r="I47" s="1" t="s">
        <v>304</v>
      </c>
      <c r="J47" s="1" t="s">
        <v>206</v>
      </c>
      <c r="K47" s="1" t="s">
        <v>103</v>
      </c>
      <c r="L47" s="1" t="s">
        <v>180</v>
      </c>
      <c r="M47" s="1" t="s">
        <v>180</v>
      </c>
      <c r="N47" s="1" t="s">
        <v>21</v>
      </c>
      <c r="O47" s="1" t="s">
        <v>21</v>
      </c>
      <c r="P47" s="1" t="s">
        <v>21</v>
      </c>
      <c r="Q47" s="5">
        <v>44725</v>
      </c>
      <c r="R47" s="1"/>
      <c r="S47" s="1"/>
      <c r="T47" s="1"/>
      <c r="U47" s="1"/>
      <c r="V47" s="1" t="s">
        <v>322</v>
      </c>
      <c r="W47" s="4">
        <v>1</v>
      </c>
      <c r="X47" s="6">
        <v>19512.12</v>
      </c>
      <c r="Y47" s="1" t="s">
        <v>228</v>
      </c>
      <c r="Z47" s="4">
        <v>1</v>
      </c>
      <c r="AA47" s="6">
        <v>19512.12</v>
      </c>
      <c r="AB47" s="1" t="s">
        <v>333</v>
      </c>
      <c r="AC47" s="1" t="s">
        <v>331</v>
      </c>
      <c r="AD47" s="1" t="s">
        <v>148</v>
      </c>
      <c r="AE47" s="1" t="s">
        <v>304</v>
      </c>
      <c r="AF47" s="1" t="s">
        <v>174</v>
      </c>
      <c r="AG47" s="1" t="s">
        <v>231</v>
      </c>
      <c r="AH47" s="6">
        <v>19512.12</v>
      </c>
      <c r="AI47" s="6">
        <v>19512.12</v>
      </c>
      <c r="AJ47" s="1"/>
      <c r="AK47" s="1"/>
      <c r="AL47" s="1"/>
      <c r="AM47" s="1" t="s">
        <v>162</v>
      </c>
      <c r="AN47" s="1" t="s">
        <v>98</v>
      </c>
      <c r="AO47" s="1"/>
      <c r="AP47" s="1" t="s">
        <v>8</v>
      </c>
      <c r="AQ47" s="1"/>
      <c r="AR47" s="1"/>
      <c r="AS47" s="2"/>
      <c r="AT47" s="1"/>
      <c r="AU47" s="1"/>
      <c r="AV47" s="1"/>
      <c r="AW47" s="1" t="s">
        <v>324</v>
      </c>
      <c r="AX47" s="7">
        <v>44725.528409227591</v>
      </c>
      <c r="AY47" s="1" t="s">
        <v>142</v>
      </c>
      <c r="AZ47" s="6">
        <v>19512.12</v>
      </c>
      <c r="BA47" s="1"/>
      <c r="BB47" s="5">
        <v>44722</v>
      </c>
      <c r="BC47" s="5">
        <v>44711</v>
      </c>
      <c r="BD47" s="5">
        <v>44711</v>
      </c>
      <c r="BE47" s="7">
        <v>44926</v>
      </c>
      <c r="BF47" s="1" t="s">
        <v>334</v>
      </c>
      <c r="BG47" s="1"/>
      <c r="BH47" s="1"/>
      <c r="BI47" s="1" t="s">
        <v>19</v>
      </c>
    </row>
    <row r="48" spans="1:61" ht="41.4" x14ac:dyDescent="0.3">
      <c r="A48" s="4">
        <v>47</v>
      </c>
      <c r="B48" s="2" t="str">
        <f>HYPERLINK("https://my.zakupki.prom.ua/remote/dispatcher/state_purchase_view/36356971", "UA-2022-06-13-002199-a")</f>
        <v>UA-2022-06-13-002199-a</v>
      </c>
      <c r="C48" s="2" t="s">
        <v>228</v>
      </c>
      <c r="D48" s="8" t="s">
        <v>259</v>
      </c>
      <c r="E48" s="8" t="s">
        <v>259</v>
      </c>
      <c r="F48" s="9">
        <v>2022</v>
      </c>
      <c r="G48" s="8" t="s">
        <v>137</v>
      </c>
      <c r="H48" s="1" t="s">
        <v>202</v>
      </c>
      <c r="I48" s="1" t="s">
        <v>304</v>
      </c>
      <c r="J48" s="1" t="s">
        <v>206</v>
      </c>
      <c r="K48" s="1" t="s">
        <v>103</v>
      </c>
      <c r="L48" s="1" t="s">
        <v>180</v>
      </c>
      <c r="M48" s="1" t="s">
        <v>180</v>
      </c>
      <c r="N48" s="1" t="s">
        <v>21</v>
      </c>
      <c r="O48" s="1" t="s">
        <v>21</v>
      </c>
      <c r="P48" s="1" t="s">
        <v>21</v>
      </c>
      <c r="Q48" s="5">
        <v>44725</v>
      </c>
      <c r="R48" s="1"/>
      <c r="S48" s="1"/>
      <c r="T48" s="1"/>
      <c r="U48" s="1"/>
      <c r="V48" s="1" t="s">
        <v>322</v>
      </c>
      <c r="W48" s="4">
        <v>1</v>
      </c>
      <c r="X48" s="6">
        <v>159417.94</v>
      </c>
      <c r="Y48" s="1" t="s">
        <v>228</v>
      </c>
      <c r="Z48" s="4">
        <v>1</v>
      </c>
      <c r="AA48" s="6">
        <v>159417.94</v>
      </c>
      <c r="AB48" s="1" t="s">
        <v>333</v>
      </c>
      <c r="AC48" s="1" t="s">
        <v>331</v>
      </c>
      <c r="AD48" s="1" t="s">
        <v>148</v>
      </c>
      <c r="AE48" s="1" t="s">
        <v>304</v>
      </c>
      <c r="AF48" s="1" t="s">
        <v>174</v>
      </c>
      <c r="AG48" s="1" t="s">
        <v>231</v>
      </c>
      <c r="AH48" s="6">
        <v>159417.94</v>
      </c>
      <c r="AI48" s="6">
        <v>159417.94</v>
      </c>
      <c r="AJ48" s="1"/>
      <c r="AK48" s="1"/>
      <c r="AL48" s="1"/>
      <c r="AM48" s="1" t="s">
        <v>242</v>
      </c>
      <c r="AN48" s="1" t="s">
        <v>101</v>
      </c>
      <c r="AO48" s="1"/>
      <c r="AP48" s="1" t="s">
        <v>6</v>
      </c>
      <c r="AQ48" s="1"/>
      <c r="AR48" s="1"/>
      <c r="AS48" s="2"/>
      <c r="AT48" s="1"/>
      <c r="AU48" s="1"/>
      <c r="AV48" s="1"/>
      <c r="AW48" s="1" t="s">
        <v>324</v>
      </c>
      <c r="AX48" s="7">
        <v>44725.542302356189</v>
      </c>
      <c r="AY48" s="1" t="s">
        <v>62</v>
      </c>
      <c r="AZ48" s="6">
        <v>159417.94</v>
      </c>
      <c r="BA48" s="1"/>
      <c r="BB48" s="5">
        <v>44706</v>
      </c>
      <c r="BC48" s="5">
        <v>44701</v>
      </c>
      <c r="BD48" s="5">
        <v>44701</v>
      </c>
      <c r="BE48" s="7">
        <v>44706</v>
      </c>
      <c r="BF48" s="1" t="s">
        <v>334</v>
      </c>
      <c r="BG48" s="1"/>
      <c r="BH48" s="1"/>
      <c r="BI48" s="1" t="s">
        <v>19</v>
      </c>
    </row>
    <row r="49" spans="1:61" ht="41.4" x14ac:dyDescent="0.3">
      <c r="A49" s="4">
        <v>48</v>
      </c>
      <c r="B49" s="2" t="str">
        <f>HYPERLINK("https://my.zakupki.prom.ua/remote/dispatcher/state_purchase_view/34866998", "UA-2022-02-04-014986-b")</f>
        <v>UA-2022-02-04-014986-b</v>
      </c>
      <c r="C49" s="2" t="s">
        <v>228</v>
      </c>
      <c r="D49" s="8" t="s">
        <v>249</v>
      </c>
      <c r="E49" s="8" t="s">
        <v>249</v>
      </c>
      <c r="F49" s="1" t="s">
        <v>65</v>
      </c>
      <c r="G49" s="8" t="s">
        <v>140</v>
      </c>
      <c r="H49" s="1" t="s">
        <v>202</v>
      </c>
      <c r="I49" s="1" t="s">
        <v>304</v>
      </c>
      <c r="J49" s="1" t="s">
        <v>206</v>
      </c>
      <c r="K49" s="1" t="s">
        <v>103</v>
      </c>
      <c r="L49" s="1" t="s">
        <v>180</v>
      </c>
      <c r="M49" s="1" t="s">
        <v>180</v>
      </c>
      <c r="N49" s="1" t="s">
        <v>21</v>
      </c>
      <c r="O49" s="1" t="s">
        <v>21</v>
      </c>
      <c r="P49" s="1" t="s">
        <v>21</v>
      </c>
      <c r="Q49" s="5">
        <v>44596</v>
      </c>
      <c r="R49" s="1"/>
      <c r="S49" s="1"/>
      <c r="T49" s="1"/>
      <c r="U49" s="1"/>
      <c r="V49" s="1" t="s">
        <v>322</v>
      </c>
      <c r="W49" s="4">
        <v>1</v>
      </c>
      <c r="X49" s="6">
        <v>20000</v>
      </c>
      <c r="Y49" s="1" t="s">
        <v>228</v>
      </c>
      <c r="Z49" s="4">
        <v>1</v>
      </c>
      <c r="AA49" s="6">
        <v>20000</v>
      </c>
      <c r="AB49" s="1" t="s">
        <v>333</v>
      </c>
      <c r="AC49" s="1" t="s">
        <v>331</v>
      </c>
      <c r="AD49" s="1" t="s">
        <v>148</v>
      </c>
      <c r="AE49" s="1" t="s">
        <v>231</v>
      </c>
      <c r="AF49" s="1" t="s">
        <v>174</v>
      </c>
      <c r="AG49" s="1" t="s">
        <v>231</v>
      </c>
      <c r="AH49" s="6">
        <v>20000</v>
      </c>
      <c r="AI49" s="6">
        <v>20000</v>
      </c>
      <c r="AJ49" s="1"/>
      <c r="AK49" s="1"/>
      <c r="AL49" s="1"/>
      <c r="AM49" s="1" t="s">
        <v>208</v>
      </c>
      <c r="AN49" s="1" t="s">
        <v>118</v>
      </c>
      <c r="AO49" s="1"/>
      <c r="AP49" s="1" t="s">
        <v>12</v>
      </c>
      <c r="AQ49" s="1"/>
      <c r="AR49" s="1"/>
      <c r="AS49" s="2"/>
      <c r="AT49" s="1"/>
      <c r="AU49" s="1"/>
      <c r="AV49" s="1"/>
      <c r="AW49" s="1" t="s">
        <v>324</v>
      </c>
      <c r="AX49" s="7">
        <v>44596.852641118829</v>
      </c>
      <c r="AY49" s="1" t="s">
        <v>55</v>
      </c>
      <c r="AZ49" s="6">
        <v>20000</v>
      </c>
      <c r="BA49" s="1"/>
      <c r="BB49" s="5">
        <v>44580</v>
      </c>
      <c r="BC49" s="5">
        <v>44593</v>
      </c>
      <c r="BD49" s="5">
        <v>44593</v>
      </c>
      <c r="BE49" s="7">
        <v>44926</v>
      </c>
      <c r="BF49" s="1" t="s">
        <v>334</v>
      </c>
      <c r="BG49" s="1"/>
      <c r="BH49" s="1"/>
      <c r="BI49" s="1" t="s">
        <v>19</v>
      </c>
    </row>
    <row r="50" spans="1:61" ht="69" x14ac:dyDescent="0.3">
      <c r="A50" s="4">
        <v>49</v>
      </c>
      <c r="B50" s="2" t="str">
        <f>HYPERLINK("https://my.zakupki.prom.ua/remote/dispatcher/state_purchase_view/34664119", "UA-2022-01-31-012465-b")</f>
        <v>UA-2022-01-31-012465-b</v>
      </c>
      <c r="C50" s="2" t="s">
        <v>228</v>
      </c>
      <c r="D50" s="8" t="s">
        <v>266</v>
      </c>
      <c r="E50" s="8" t="s">
        <v>264</v>
      </c>
      <c r="F50" s="1" t="s">
        <v>65</v>
      </c>
      <c r="G50" s="8" t="s">
        <v>144</v>
      </c>
      <c r="H50" s="1" t="s">
        <v>173</v>
      </c>
      <c r="I50" s="1" t="s">
        <v>304</v>
      </c>
      <c r="J50" s="1" t="s">
        <v>206</v>
      </c>
      <c r="K50" s="1" t="s">
        <v>103</v>
      </c>
      <c r="L50" s="1" t="s">
        <v>180</v>
      </c>
      <c r="M50" s="1" t="s">
        <v>180</v>
      </c>
      <c r="N50" s="1" t="s">
        <v>21</v>
      </c>
      <c r="O50" s="1" t="s">
        <v>21</v>
      </c>
      <c r="P50" s="1" t="s">
        <v>21</v>
      </c>
      <c r="Q50" s="5">
        <v>44592</v>
      </c>
      <c r="R50" s="5">
        <v>44592</v>
      </c>
      <c r="S50" s="5">
        <v>44598</v>
      </c>
      <c r="T50" s="5">
        <v>44592</v>
      </c>
      <c r="U50" s="5">
        <v>44608</v>
      </c>
      <c r="V50" s="7">
        <v>44609.477060185185</v>
      </c>
      <c r="W50" s="4">
        <v>2</v>
      </c>
      <c r="X50" s="6">
        <v>794388</v>
      </c>
      <c r="Y50" s="1" t="s">
        <v>228</v>
      </c>
      <c r="Z50" s="4">
        <v>5577</v>
      </c>
      <c r="AA50" s="6">
        <v>142.44</v>
      </c>
      <c r="AB50" s="1" t="s">
        <v>330</v>
      </c>
      <c r="AC50" s="6">
        <v>7943.88</v>
      </c>
      <c r="AD50" s="1" t="s">
        <v>148</v>
      </c>
      <c r="AE50" s="1" t="s">
        <v>304</v>
      </c>
      <c r="AF50" s="1" t="s">
        <v>174</v>
      </c>
      <c r="AG50" s="1" t="s">
        <v>231</v>
      </c>
      <c r="AH50" s="6">
        <v>780780</v>
      </c>
      <c r="AI50" s="6">
        <v>140</v>
      </c>
      <c r="AJ50" s="1" t="s">
        <v>312</v>
      </c>
      <c r="AK50" s="6">
        <v>13608</v>
      </c>
      <c r="AL50" s="6">
        <v>1.7130168129427938E-2</v>
      </c>
      <c r="AM50" s="1" t="s">
        <v>312</v>
      </c>
      <c r="AN50" s="1" t="s">
        <v>70</v>
      </c>
      <c r="AO50" s="1" t="s">
        <v>152</v>
      </c>
      <c r="AP50" s="1" t="s">
        <v>17</v>
      </c>
      <c r="AQ50" s="6">
        <v>13608</v>
      </c>
      <c r="AR50" s="6">
        <v>1.7130168129427938E-2</v>
      </c>
      <c r="AS50" s="2" t="str">
        <f>HYPERLINK("https://auctions.prozorro.gov.ua/tenders/7636451f60214b83a9c2c3ccc41a2d51")</f>
        <v>https://auctions.prozorro.gov.ua/tenders/7636451f60214b83a9c2c3ccc41a2d51</v>
      </c>
      <c r="AT50" s="7">
        <v>44610.553527420459</v>
      </c>
      <c r="AU50" s="5">
        <v>44621</v>
      </c>
      <c r="AV50" s="5">
        <v>44631</v>
      </c>
      <c r="AW50" s="1" t="s">
        <v>324</v>
      </c>
      <c r="AX50" s="7">
        <v>44629.555843530427</v>
      </c>
      <c r="AY50" s="1" t="s">
        <v>128</v>
      </c>
      <c r="AZ50" s="6">
        <v>780780</v>
      </c>
      <c r="BA50" s="1"/>
      <c r="BB50" s="5">
        <v>44926</v>
      </c>
      <c r="BC50" s="5">
        <v>44624</v>
      </c>
      <c r="BD50" s="5">
        <v>44624</v>
      </c>
      <c r="BE50" s="7">
        <v>44926</v>
      </c>
      <c r="BF50" s="1" t="s">
        <v>334</v>
      </c>
      <c r="BG50" s="1"/>
      <c r="BH50" s="1"/>
      <c r="BI50" s="1" t="s">
        <v>72</v>
      </c>
    </row>
    <row r="51" spans="1:61" ht="27.6" x14ac:dyDescent="0.3">
      <c r="A51" s="4">
        <v>50</v>
      </c>
      <c r="B51" s="2" t="str">
        <f>HYPERLINK("https://my.zakupki.prom.ua/remote/dispatcher/state_purchase_view/34234356", "UA-2022-01-20-001321-b")</f>
        <v>UA-2022-01-20-001321-b</v>
      </c>
      <c r="C51" s="2" t="s">
        <v>228</v>
      </c>
      <c r="D51" s="8" t="s">
        <v>196</v>
      </c>
      <c r="E51" s="1" t="s">
        <v>195</v>
      </c>
      <c r="F51" s="1" t="s">
        <v>65</v>
      </c>
      <c r="G51" s="1" t="s">
        <v>39</v>
      </c>
      <c r="H51" s="1" t="s">
        <v>202</v>
      </c>
      <c r="I51" s="1" t="s">
        <v>304</v>
      </c>
      <c r="J51" s="1" t="s">
        <v>206</v>
      </c>
      <c r="K51" s="1" t="s">
        <v>103</v>
      </c>
      <c r="L51" s="1" t="s">
        <v>180</v>
      </c>
      <c r="M51" s="1" t="s">
        <v>180</v>
      </c>
      <c r="N51" s="1" t="s">
        <v>21</v>
      </c>
      <c r="O51" s="1" t="s">
        <v>21</v>
      </c>
      <c r="P51" s="1" t="s">
        <v>21</v>
      </c>
      <c r="Q51" s="5">
        <v>44581</v>
      </c>
      <c r="R51" s="1"/>
      <c r="S51" s="1"/>
      <c r="T51" s="1"/>
      <c r="U51" s="1"/>
      <c r="V51" s="1" t="s">
        <v>322</v>
      </c>
      <c r="W51" s="4">
        <v>1</v>
      </c>
      <c r="X51" s="6">
        <v>33917.4</v>
      </c>
      <c r="Y51" s="1" t="s">
        <v>228</v>
      </c>
      <c r="Z51" s="4">
        <v>6281</v>
      </c>
      <c r="AA51" s="6">
        <v>5.4</v>
      </c>
      <c r="AB51" s="1" t="s">
        <v>216</v>
      </c>
      <c r="AC51" s="1" t="s">
        <v>331</v>
      </c>
      <c r="AD51" s="1" t="s">
        <v>148</v>
      </c>
      <c r="AE51" s="1" t="s">
        <v>304</v>
      </c>
      <c r="AF51" s="1" t="s">
        <v>174</v>
      </c>
      <c r="AG51" s="1" t="s">
        <v>231</v>
      </c>
      <c r="AH51" s="6">
        <v>33917.4</v>
      </c>
      <c r="AI51" s="6">
        <v>5.4</v>
      </c>
      <c r="AJ51" s="1"/>
      <c r="AK51" s="1"/>
      <c r="AL51" s="1"/>
      <c r="AM51" s="1" t="s">
        <v>298</v>
      </c>
      <c r="AN51" s="1" t="s">
        <v>113</v>
      </c>
      <c r="AO51" s="1"/>
      <c r="AP51" s="1" t="s">
        <v>3</v>
      </c>
      <c r="AQ51" s="1"/>
      <c r="AR51" s="1"/>
      <c r="AS51" s="2"/>
      <c r="AT51" s="1"/>
      <c r="AU51" s="1"/>
      <c r="AV51" s="1"/>
      <c r="AW51" s="1" t="s">
        <v>324</v>
      </c>
      <c r="AX51" s="7">
        <v>44581.419760557626</v>
      </c>
      <c r="AY51" s="1" t="s">
        <v>132</v>
      </c>
      <c r="AZ51" s="6">
        <v>33917.4</v>
      </c>
      <c r="BA51" s="1"/>
      <c r="BB51" s="5">
        <v>44592</v>
      </c>
      <c r="BC51" s="5">
        <v>44578</v>
      </c>
      <c r="BD51" s="5">
        <v>44578</v>
      </c>
      <c r="BE51" s="7">
        <v>44592</v>
      </c>
      <c r="BF51" s="1" t="s">
        <v>334</v>
      </c>
      <c r="BG51" s="1"/>
      <c r="BH51" s="1"/>
      <c r="BI51" s="1" t="s">
        <v>19</v>
      </c>
    </row>
    <row r="52" spans="1:61" ht="55.2" x14ac:dyDescent="0.3">
      <c r="A52" s="4">
        <v>51</v>
      </c>
      <c r="B52" s="2" t="str">
        <f>HYPERLINK("https://my.zakupki.prom.ua/remote/dispatcher/state_purchase_view/34134353", "UA-2022-01-17-008909-a")</f>
        <v>UA-2022-01-17-008909-a</v>
      </c>
      <c r="C52" s="2" t="s">
        <v>228</v>
      </c>
      <c r="D52" s="8" t="s">
        <v>265</v>
      </c>
      <c r="E52" s="1" t="s">
        <v>264</v>
      </c>
      <c r="F52" s="1" t="s">
        <v>65</v>
      </c>
      <c r="G52" s="8" t="s">
        <v>144</v>
      </c>
      <c r="H52" s="1" t="s">
        <v>281</v>
      </c>
      <c r="I52" s="1" t="s">
        <v>304</v>
      </c>
      <c r="J52" s="1" t="s">
        <v>206</v>
      </c>
      <c r="K52" s="1" t="s">
        <v>103</v>
      </c>
      <c r="L52" s="1" t="s">
        <v>180</v>
      </c>
      <c r="M52" s="1" t="s">
        <v>180</v>
      </c>
      <c r="N52" s="1" t="s">
        <v>21</v>
      </c>
      <c r="O52" s="1" t="s">
        <v>21</v>
      </c>
      <c r="P52" s="1" t="s">
        <v>21</v>
      </c>
      <c r="Q52" s="5">
        <v>44578</v>
      </c>
      <c r="R52" s="5">
        <v>44578</v>
      </c>
      <c r="S52" s="5">
        <v>44582</v>
      </c>
      <c r="T52" s="5">
        <v>44582</v>
      </c>
      <c r="U52" s="5">
        <v>44587</v>
      </c>
      <c r="V52" s="1" t="s">
        <v>323</v>
      </c>
      <c r="W52" s="4">
        <v>1</v>
      </c>
      <c r="X52" s="6">
        <v>62480</v>
      </c>
      <c r="Y52" s="1" t="s">
        <v>228</v>
      </c>
      <c r="Z52" s="4">
        <v>440</v>
      </c>
      <c r="AA52" s="6">
        <v>142</v>
      </c>
      <c r="AB52" s="1" t="s">
        <v>330</v>
      </c>
      <c r="AC52" s="6">
        <v>624.79999999999995</v>
      </c>
      <c r="AD52" s="1" t="s">
        <v>148</v>
      </c>
      <c r="AE52" s="1" t="s">
        <v>304</v>
      </c>
      <c r="AF52" s="1" t="s">
        <v>174</v>
      </c>
      <c r="AG52" s="1" t="s">
        <v>231</v>
      </c>
      <c r="AH52" s="6">
        <v>62480</v>
      </c>
      <c r="AI52" s="6">
        <v>142</v>
      </c>
      <c r="AJ52" s="1" t="s">
        <v>312</v>
      </c>
      <c r="AK52" s="1"/>
      <c r="AL52" s="1"/>
      <c r="AM52" s="1" t="s">
        <v>312</v>
      </c>
      <c r="AN52" s="1" t="s">
        <v>70</v>
      </c>
      <c r="AO52" s="1" t="s">
        <v>152</v>
      </c>
      <c r="AP52" s="1" t="s">
        <v>17</v>
      </c>
      <c r="AQ52" s="1"/>
      <c r="AR52" s="1"/>
      <c r="AS52" s="2"/>
      <c r="AT52" s="7">
        <v>44587.495750808499</v>
      </c>
      <c r="AU52" s="5">
        <v>44588</v>
      </c>
      <c r="AV52" s="5">
        <v>44607</v>
      </c>
      <c r="AW52" s="1" t="s">
        <v>324</v>
      </c>
      <c r="AX52" s="7">
        <v>44594.573171869146</v>
      </c>
      <c r="AY52" s="1" t="s">
        <v>61</v>
      </c>
      <c r="AZ52" s="6">
        <v>62480</v>
      </c>
      <c r="BA52" s="1"/>
      <c r="BB52" s="5">
        <v>44620</v>
      </c>
      <c r="BC52" s="5">
        <v>44593</v>
      </c>
      <c r="BD52" s="5">
        <v>44593</v>
      </c>
      <c r="BE52" s="7">
        <v>44620</v>
      </c>
      <c r="BF52" s="1" t="s">
        <v>334</v>
      </c>
      <c r="BG52" s="1"/>
      <c r="BH52" s="1"/>
      <c r="BI52" s="1" t="s">
        <v>71</v>
      </c>
    </row>
    <row r="53" spans="1:61" ht="27.6" x14ac:dyDescent="0.3">
      <c r="A53" s="4">
        <v>52</v>
      </c>
      <c r="B53" s="2" t="str">
        <f>HYPERLINK("https://my.zakupki.prom.ua/remote/dispatcher/state_purchase_view/33936794", "UA-2022-01-04-005092-c")</f>
        <v>UA-2022-01-04-005092-c</v>
      </c>
      <c r="C53" s="2" t="s">
        <v>228</v>
      </c>
      <c r="D53" s="8" t="s">
        <v>252</v>
      </c>
      <c r="E53" s="1" t="s">
        <v>251</v>
      </c>
      <c r="F53" s="1" t="s">
        <v>65</v>
      </c>
      <c r="G53" s="1" t="s">
        <v>139</v>
      </c>
      <c r="H53" s="1" t="s">
        <v>173</v>
      </c>
      <c r="I53" s="1" t="s">
        <v>304</v>
      </c>
      <c r="J53" s="1" t="s">
        <v>206</v>
      </c>
      <c r="K53" s="1" t="s">
        <v>103</v>
      </c>
      <c r="L53" s="1" t="s">
        <v>180</v>
      </c>
      <c r="M53" s="1" t="s">
        <v>180</v>
      </c>
      <c r="N53" s="1" t="s">
        <v>21</v>
      </c>
      <c r="O53" s="1" t="s">
        <v>21</v>
      </c>
      <c r="P53" s="1" t="s">
        <v>21</v>
      </c>
      <c r="Q53" s="5">
        <v>44565</v>
      </c>
      <c r="R53" s="5">
        <v>44565</v>
      </c>
      <c r="S53" s="5">
        <v>44572</v>
      </c>
      <c r="T53" s="5">
        <v>44565</v>
      </c>
      <c r="U53" s="5">
        <v>44582</v>
      </c>
      <c r="V53" s="7">
        <v>44582.552997685183</v>
      </c>
      <c r="W53" s="4">
        <v>3</v>
      </c>
      <c r="X53" s="6">
        <v>1950000</v>
      </c>
      <c r="Y53" s="1" t="s">
        <v>228</v>
      </c>
      <c r="Z53" s="4">
        <v>1</v>
      </c>
      <c r="AA53" s="6">
        <v>1950000</v>
      </c>
      <c r="AB53" s="1" t="s">
        <v>333</v>
      </c>
      <c r="AC53" s="6">
        <v>19500</v>
      </c>
      <c r="AD53" s="1" t="s">
        <v>148</v>
      </c>
      <c r="AE53" s="1" t="s">
        <v>304</v>
      </c>
      <c r="AF53" s="1" t="s">
        <v>135</v>
      </c>
      <c r="AG53" s="1" t="s">
        <v>231</v>
      </c>
      <c r="AH53" s="6">
        <v>1720000</v>
      </c>
      <c r="AI53" s="6">
        <v>1720000</v>
      </c>
      <c r="AJ53" s="1" t="s">
        <v>291</v>
      </c>
      <c r="AK53" s="6">
        <v>230000</v>
      </c>
      <c r="AL53" s="6">
        <v>0.11794871794871795</v>
      </c>
      <c r="AM53" s="1" t="s">
        <v>291</v>
      </c>
      <c r="AN53" s="1" t="s">
        <v>99</v>
      </c>
      <c r="AO53" s="1" t="s">
        <v>154</v>
      </c>
      <c r="AP53" s="1" t="s">
        <v>16</v>
      </c>
      <c r="AQ53" s="6">
        <v>230000</v>
      </c>
      <c r="AR53" s="6">
        <v>0.11794871794871795</v>
      </c>
      <c r="AS53" s="2" t="str">
        <f>HYPERLINK("https://auctions.prozorro.gov.ua/tenders/df1f76217981434f9f90f979eb4fe8f1")</f>
        <v>https://auctions.prozorro.gov.ua/tenders/df1f76217981434f9f90f979eb4fe8f1</v>
      </c>
      <c r="AT53" s="7">
        <v>44588.638201093519</v>
      </c>
      <c r="AU53" s="5">
        <v>44599</v>
      </c>
      <c r="AV53" s="5">
        <v>44609</v>
      </c>
      <c r="AW53" s="1" t="s">
        <v>324</v>
      </c>
      <c r="AX53" s="7">
        <v>44602.794937311191</v>
      </c>
      <c r="AY53" s="1" t="s">
        <v>110</v>
      </c>
      <c r="AZ53" s="6">
        <v>1719748.8</v>
      </c>
      <c r="BA53" s="1"/>
      <c r="BB53" s="5">
        <v>44926</v>
      </c>
      <c r="BC53" s="5">
        <v>44599</v>
      </c>
      <c r="BD53" s="5">
        <v>44599</v>
      </c>
      <c r="BE53" s="7">
        <v>44926</v>
      </c>
      <c r="BF53" s="1" t="s">
        <v>334</v>
      </c>
      <c r="BG53" s="1"/>
      <c r="BH53" s="1"/>
      <c r="BI53" s="1" t="s">
        <v>100</v>
      </c>
    </row>
    <row r="54" spans="1:61" ht="27.6" x14ac:dyDescent="0.3">
      <c r="A54" s="4">
        <v>53</v>
      </c>
      <c r="B54" s="2" t="str">
        <f>HYPERLINK("https://my.zakupki.prom.ua/remote/dispatcher/state_purchase_view/33913143", "UA-2021-12-31-004670-c")</f>
        <v>UA-2021-12-31-004670-c</v>
      </c>
      <c r="C54" s="2" t="s">
        <v>228</v>
      </c>
      <c r="D54" s="8" t="s">
        <v>197</v>
      </c>
      <c r="E54" s="1" t="s">
        <v>195</v>
      </c>
      <c r="F54" s="1" t="s">
        <v>65</v>
      </c>
      <c r="G54" s="1" t="s">
        <v>39</v>
      </c>
      <c r="H54" s="1" t="s">
        <v>173</v>
      </c>
      <c r="I54" s="1" t="s">
        <v>304</v>
      </c>
      <c r="J54" s="1" t="s">
        <v>206</v>
      </c>
      <c r="K54" s="1" t="s">
        <v>103</v>
      </c>
      <c r="L54" s="1" t="s">
        <v>180</v>
      </c>
      <c r="M54" s="1" t="s">
        <v>180</v>
      </c>
      <c r="N54" s="1" t="s">
        <v>40</v>
      </c>
      <c r="O54" s="1" t="s">
        <v>21</v>
      </c>
      <c r="P54" s="1" t="s">
        <v>21</v>
      </c>
      <c r="Q54" s="5">
        <v>44561</v>
      </c>
      <c r="R54" s="5">
        <v>44561</v>
      </c>
      <c r="S54" s="5">
        <v>44568</v>
      </c>
      <c r="T54" s="5">
        <v>44561</v>
      </c>
      <c r="U54" s="5">
        <v>44578</v>
      </c>
      <c r="V54" s="7">
        <v>44578.640821759262</v>
      </c>
      <c r="W54" s="4">
        <v>4</v>
      </c>
      <c r="X54" s="6">
        <v>2884431</v>
      </c>
      <c r="Y54" s="1" t="s">
        <v>228</v>
      </c>
      <c r="Z54" s="4">
        <v>526356</v>
      </c>
      <c r="AA54" s="6">
        <v>5.48</v>
      </c>
      <c r="AB54" s="1" t="s">
        <v>326</v>
      </c>
      <c r="AC54" s="6">
        <v>28844.31</v>
      </c>
      <c r="AD54" s="1" t="s">
        <v>148</v>
      </c>
      <c r="AE54" s="1" t="s">
        <v>304</v>
      </c>
      <c r="AF54" s="1" t="s">
        <v>174</v>
      </c>
      <c r="AG54" s="1" t="s">
        <v>231</v>
      </c>
      <c r="AH54" s="6">
        <v>2450499.9</v>
      </c>
      <c r="AI54" s="6">
        <v>4.6555941226090329</v>
      </c>
      <c r="AJ54" s="1" t="s">
        <v>299</v>
      </c>
      <c r="AK54" s="6">
        <v>433931.10000000009</v>
      </c>
      <c r="AL54" s="6">
        <v>0.15043906406497506</v>
      </c>
      <c r="AM54" s="1" t="s">
        <v>293</v>
      </c>
      <c r="AN54" s="1" t="s">
        <v>113</v>
      </c>
      <c r="AO54" s="1" t="s">
        <v>157</v>
      </c>
      <c r="AP54" s="1" t="s">
        <v>9</v>
      </c>
      <c r="AQ54" s="6">
        <v>433931</v>
      </c>
      <c r="AR54" s="6">
        <v>0.15043902939609233</v>
      </c>
      <c r="AS54" s="2" t="str">
        <f>HYPERLINK("https://auctions.prozorro.gov.ua/tenders/83f292a101654141b8471558552217f8")</f>
        <v>https://auctions.prozorro.gov.ua/tenders/83f292a101654141b8471558552217f8</v>
      </c>
      <c r="AT54" s="7">
        <v>44582.755610710337</v>
      </c>
      <c r="AU54" s="5">
        <v>44593</v>
      </c>
      <c r="AV54" s="5">
        <v>44603</v>
      </c>
      <c r="AW54" s="1" t="s">
        <v>324</v>
      </c>
      <c r="AX54" s="7">
        <v>44596.835387828527</v>
      </c>
      <c r="AY54" s="1" t="s">
        <v>131</v>
      </c>
      <c r="AZ54" s="6">
        <v>2450500</v>
      </c>
      <c r="BA54" s="1"/>
      <c r="BB54" s="5">
        <v>44926</v>
      </c>
      <c r="BC54" s="5">
        <v>44593</v>
      </c>
      <c r="BD54" s="5">
        <v>44593</v>
      </c>
      <c r="BE54" s="7">
        <v>44926</v>
      </c>
      <c r="BF54" s="1" t="s">
        <v>334</v>
      </c>
      <c r="BG54" s="1"/>
      <c r="BH54" s="1"/>
      <c r="BI54" s="1" t="s">
        <v>107</v>
      </c>
    </row>
  </sheetData>
  <autoFilter ref="A1:BI54" xr:uid="{00000000-0009-0000-0000-000000000000}"/>
  <hyperlinks>
    <hyperlink ref="B2" r:id="rId1" display="https://my.zakupki.prom.ua/remote/dispatcher/state_purchase_view/39703510" xr:uid="{00000000-0004-0000-0000-00001D000000}"/>
    <hyperlink ref="B3" r:id="rId2" display="https://my.zakupki.prom.ua/remote/dispatcher/state_purchase_view/39684557" xr:uid="{00000000-0004-0000-0000-00001E000000}"/>
    <hyperlink ref="B4" r:id="rId3" display="https://my.zakupki.prom.ua/remote/dispatcher/state_purchase_view/39591921" xr:uid="{00000000-0004-0000-0000-00001F000000}"/>
    <hyperlink ref="B5" r:id="rId4" display="https://my.zakupki.prom.ua/remote/dispatcher/state_purchase_view/39465312" xr:uid="{00000000-0004-0000-0000-000020000000}"/>
    <hyperlink ref="B6" r:id="rId5" display="https://my.zakupki.prom.ua/remote/dispatcher/state_purchase_view/39465041" xr:uid="{00000000-0004-0000-0000-000021000000}"/>
    <hyperlink ref="B7" r:id="rId6" display="https://my.zakupki.prom.ua/remote/dispatcher/state_purchase_view/39462889" xr:uid="{00000000-0004-0000-0000-000022000000}"/>
    <hyperlink ref="B8" r:id="rId7" display="https://my.zakupki.prom.ua/remote/dispatcher/state_purchase_view/39075992" xr:uid="{00000000-0004-0000-0000-000023000000}"/>
    <hyperlink ref="B9" r:id="rId8" display="https://my.zakupki.prom.ua/remote/dispatcher/state_purchase_view/39073775" xr:uid="{00000000-0004-0000-0000-000024000000}"/>
    <hyperlink ref="B10" r:id="rId9" display="https://my.zakupki.prom.ua/remote/dispatcher/state_purchase_view/39070549" xr:uid="{00000000-0004-0000-0000-000025000000}"/>
    <hyperlink ref="B11" r:id="rId10" display="https://my.zakupki.prom.ua/remote/dispatcher/state_purchase_view/39068119" xr:uid="{00000000-0004-0000-0000-000026000000}"/>
    <hyperlink ref="B12" r:id="rId11" display="https://my.zakupki.prom.ua/remote/dispatcher/state_purchase_view/38916918" xr:uid="{00000000-0004-0000-0000-000027000000}"/>
    <hyperlink ref="B13" r:id="rId12" display="https://my.zakupki.prom.ua/remote/dispatcher/state_purchase_view/38891768" xr:uid="{00000000-0004-0000-0000-000028000000}"/>
    <hyperlink ref="B14" r:id="rId13" display="https://my.zakupki.prom.ua/remote/dispatcher/state_purchase_view/38499685" xr:uid="{00000000-0004-0000-0000-000029000000}"/>
    <hyperlink ref="B15" r:id="rId14" display="https://my.zakupki.prom.ua/remote/dispatcher/state_purchase_view/38284364" xr:uid="{00000000-0004-0000-0000-00002A000000}"/>
    <hyperlink ref="B16" r:id="rId15" display="https://my.zakupki.prom.ua/remote/dispatcher/state_purchase_view/38258280" xr:uid="{00000000-0004-0000-0000-00002B000000}"/>
    <hyperlink ref="B17" r:id="rId16" display="https://my.zakupki.prom.ua/remote/dispatcher/state_purchase_view/38237365" xr:uid="{00000000-0004-0000-0000-00002C000000}"/>
    <hyperlink ref="B18" r:id="rId17" display="https://my.zakupki.prom.ua/remote/dispatcher/state_purchase_view/38174216" xr:uid="{00000000-0004-0000-0000-00002D000000}"/>
    <hyperlink ref="B19" r:id="rId18" display="https://my.zakupki.prom.ua/remote/dispatcher/state_purchase_view/38173491" xr:uid="{00000000-0004-0000-0000-00002E000000}"/>
    <hyperlink ref="B20" r:id="rId19" display="https://my.zakupki.prom.ua/remote/dispatcher/state_purchase_view/38169465" xr:uid="{00000000-0004-0000-0000-00002F000000}"/>
    <hyperlink ref="B21" r:id="rId20" display="https://my.zakupki.prom.ua/remote/dispatcher/state_purchase_view/38136420" xr:uid="{00000000-0004-0000-0000-000030000000}"/>
    <hyperlink ref="B22" r:id="rId21" display="https://my.zakupki.prom.ua/remote/dispatcher/state_purchase_view/38135865" xr:uid="{00000000-0004-0000-0000-000031000000}"/>
    <hyperlink ref="B23" r:id="rId22" display="https://my.zakupki.prom.ua/remote/dispatcher/state_purchase_view/38135709" xr:uid="{00000000-0004-0000-0000-000032000000}"/>
    <hyperlink ref="B24" r:id="rId23" display="https://my.zakupki.prom.ua/remote/dispatcher/state_purchase_view/38135540" xr:uid="{00000000-0004-0000-0000-000033000000}"/>
    <hyperlink ref="B25" r:id="rId24" display="https://my.zakupki.prom.ua/remote/dispatcher/state_purchase_view/37778451" xr:uid="{00000000-0004-0000-0000-000034000000}"/>
    <hyperlink ref="B26" r:id="rId25" display="https://my.zakupki.prom.ua/remote/dispatcher/state_purchase_view/37587606" xr:uid="{00000000-0004-0000-0000-000035000000}"/>
    <hyperlink ref="B27" r:id="rId26" display="https://my.zakupki.prom.ua/remote/dispatcher/state_purchase_view/37470299" xr:uid="{00000000-0004-0000-0000-000036000000}"/>
    <hyperlink ref="B28" r:id="rId27" display="https://my.zakupki.prom.ua/remote/dispatcher/state_purchase_view/37470201" xr:uid="{00000000-0004-0000-0000-000037000000}"/>
    <hyperlink ref="B29" r:id="rId28" display="https://my.zakupki.prom.ua/remote/dispatcher/state_purchase_view/37470096" xr:uid="{00000000-0004-0000-0000-000038000000}"/>
    <hyperlink ref="B30" r:id="rId29" display="https://my.zakupki.prom.ua/remote/dispatcher/state_purchase_view/37246365" xr:uid="{00000000-0004-0000-0000-000039000000}"/>
    <hyperlink ref="B31" r:id="rId30" display="https://my.zakupki.prom.ua/remote/dispatcher/state_purchase_view/37246341" xr:uid="{00000000-0004-0000-0000-00003A000000}"/>
    <hyperlink ref="B32" r:id="rId31" display="https://my.zakupki.prom.ua/remote/dispatcher/state_purchase_view/37246377" xr:uid="{00000000-0004-0000-0000-00003B000000}"/>
    <hyperlink ref="B33" r:id="rId32" display="https://my.zakupki.prom.ua/remote/dispatcher/state_purchase_view/37246355" xr:uid="{00000000-0004-0000-0000-00003C000000}"/>
    <hyperlink ref="B34" r:id="rId33" display="https://my.zakupki.prom.ua/remote/dispatcher/state_purchase_view/37057629" xr:uid="{00000000-0004-0000-0000-00003D000000}"/>
    <hyperlink ref="AS34" r:id="rId34" display="https://auctions.prozorro.gov.ua/tenders/6074e6a28b9f4c338ed547e981bcdaf8" xr:uid="{00000000-0004-0000-0000-00003E000000}"/>
    <hyperlink ref="B35" r:id="rId35" display="https://my.zakupki.prom.ua/remote/dispatcher/state_purchase_view/37057512" xr:uid="{00000000-0004-0000-0000-00003F000000}"/>
    <hyperlink ref="AS35" r:id="rId36" display="https://auctions.prozorro.gov.ua/tenders/205a165638504cf1a1f9af1d87e1b5d6" xr:uid="{00000000-0004-0000-0000-000040000000}"/>
    <hyperlink ref="B36" r:id="rId37" display="https://my.zakupki.prom.ua/remote/dispatcher/state_purchase_view/37057503" xr:uid="{00000000-0004-0000-0000-000041000000}"/>
    <hyperlink ref="B37" r:id="rId38" display="https://my.zakupki.prom.ua/remote/dispatcher/state_purchase_view/37054728" xr:uid="{00000000-0004-0000-0000-000042000000}"/>
    <hyperlink ref="B38" r:id="rId39" display="https://my.zakupki.prom.ua/remote/dispatcher/state_purchase_view/37054547" xr:uid="{00000000-0004-0000-0000-000043000000}"/>
    <hyperlink ref="B39" r:id="rId40" display="https://my.zakupki.prom.ua/remote/dispatcher/state_purchase_view/37054881" xr:uid="{00000000-0004-0000-0000-000044000000}"/>
    <hyperlink ref="B40" r:id="rId41" display="https://my.zakupki.prom.ua/remote/dispatcher/state_purchase_view/36661188" xr:uid="{00000000-0004-0000-0000-000045000000}"/>
    <hyperlink ref="B41" r:id="rId42" display="https://my.zakupki.prom.ua/remote/dispatcher/state_purchase_view/36563478" xr:uid="{00000000-0004-0000-0000-000046000000}"/>
    <hyperlink ref="B42" r:id="rId43" display="https://my.zakupki.prom.ua/remote/dispatcher/state_purchase_view/36562674" xr:uid="{00000000-0004-0000-0000-000047000000}"/>
    <hyperlink ref="B43" r:id="rId44" display="https://my.zakupki.prom.ua/remote/dispatcher/state_purchase_view/36544428" xr:uid="{00000000-0004-0000-0000-000048000000}"/>
    <hyperlink ref="B44" r:id="rId45" display="https://my.zakupki.prom.ua/remote/dispatcher/state_purchase_view/36531831" xr:uid="{00000000-0004-0000-0000-000049000000}"/>
    <hyperlink ref="B45" r:id="rId46" display="https://my.zakupki.prom.ua/remote/dispatcher/state_purchase_view/36443503" xr:uid="{00000000-0004-0000-0000-000055000000}"/>
    <hyperlink ref="B46" r:id="rId47" display="https://my.zakupki.prom.ua/remote/dispatcher/state_purchase_view/36358797" xr:uid="{00000000-0004-0000-0000-000056000000}"/>
    <hyperlink ref="B47" r:id="rId48" display="https://my.zakupki.prom.ua/remote/dispatcher/state_purchase_view/36358558" xr:uid="{00000000-0004-0000-0000-000057000000}"/>
    <hyperlink ref="B48" r:id="rId49" display="https://my.zakupki.prom.ua/remote/dispatcher/state_purchase_view/36356971" xr:uid="{00000000-0004-0000-0000-000058000000}"/>
    <hyperlink ref="B49" r:id="rId50" display="https://my.zakupki.prom.ua/remote/dispatcher/state_purchase_view/34866998" xr:uid="{00000000-0004-0000-0000-000059000000}"/>
    <hyperlink ref="B50" r:id="rId51" display="https://my.zakupki.prom.ua/remote/dispatcher/state_purchase_view/34664119" xr:uid="{00000000-0004-0000-0000-00005A000000}"/>
    <hyperlink ref="AS50" r:id="rId52" display="https://auctions.prozorro.gov.ua/tenders/7636451f60214b83a9c2c3ccc41a2d51" xr:uid="{00000000-0004-0000-0000-00005B000000}"/>
    <hyperlink ref="B51" r:id="rId53" display="https://my.zakupki.prom.ua/remote/dispatcher/state_purchase_view/34234356" xr:uid="{00000000-0004-0000-0000-00005C000000}"/>
    <hyperlink ref="B52" r:id="rId54" display="https://my.zakupki.prom.ua/remote/dispatcher/state_purchase_view/34134353" xr:uid="{00000000-0004-0000-0000-00005D000000}"/>
    <hyperlink ref="B53" r:id="rId55" display="https://my.zakupki.prom.ua/remote/dispatcher/state_purchase_view/33936794" xr:uid="{00000000-0004-0000-0000-00005E000000}"/>
    <hyperlink ref="AS53" r:id="rId56" display="https://auctions.prozorro.gov.ua/tenders/df1f76217981434f9f90f979eb4fe8f1" xr:uid="{00000000-0004-0000-0000-00005F000000}"/>
    <hyperlink ref="B54" r:id="rId57" display="https://my.zakupki.prom.ua/remote/dispatcher/state_purchase_view/33913143" xr:uid="{00000000-0004-0000-0000-000060000000}"/>
    <hyperlink ref="AS54" r:id="rId58" display="https://auctions.prozorro.gov.ua/tenders/83f292a101654141b8471558552217f8" xr:uid="{00000000-0004-0000-0000-000061000000}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subject/>
  <dc:creator>Unknown</dc:creator>
  <cp:keywords/>
  <dc:description/>
  <cp:lastModifiedBy>-</cp:lastModifiedBy>
  <dcterms:created xsi:type="dcterms:W3CDTF">2023-05-09T14:19:14Z</dcterms:created>
  <dcterms:modified xsi:type="dcterms:W3CDTF">2023-05-09T11:42:31Z</dcterms:modified>
  <cp:category/>
</cp:coreProperties>
</file>