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995"/>
  </bookViews>
  <sheets>
    <sheet name="Sheet" sheetId="1" r:id="rId1"/>
  </sheets>
  <definedNames>
    <definedName name="_xlnm._FilterDatabase" localSheetId="0" hidden="1">Sheet!$A$5:$BC$34</definedName>
  </definedNames>
  <calcPr calcId="145621"/>
</workbook>
</file>

<file path=xl/calcChain.xml><?xml version="1.0" encoding="utf-8"?>
<calcChain xmlns="http://schemas.openxmlformats.org/spreadsheetml/2006/main">
  <c r="A21" i="1" l="1"/>
  <c r="A9" i="1"/>
  <c r="A24" i="1"/>
  <c r="A8" i="1"/>
  <c r="A29" i="1"/>
  <c r="A28" i="1"/>
  <c r="A19" i="1"/>
  <c r="A7" i="1"/>
  <c r="A15" i="1"/>
  <c r="A30" i="1"/>
  <c r="A17" i="1"/>
  <c r="A12" i="1"/>
  <c r="A13" i="1"/>
  <c r="A6" i="1"/>
  <c r="A14" i="1"/>
  <c r="A33" i="1"/>
  <c r="A32" i="1"/>
  <c r="A26" i="1"/>
  <c r="A16" i="1"/>
  <c r="A25" i="1"/>
  <c r="A10" i="1"/>
  <c r="A11" i="1"/>
  <c r="A34" i="1"/>
  <c r="A31" i="1"/>
  <c r="A22" i="1"/>
  <c r="A27" i="1"/>
  <c r="A23" i="1"/>
  <c r="A20" i="1"/>
  <c r="A18" i="1"/>
</calcChain>
</file>

<file path=xl/sharedStrings.xml><?xml version="1.0" encoding="utf-8"?>
<sst xmlns="http://schemas.openxmlformats.org/spreadsheetml/2006/main" count="811" uniqueCount="223">
  <si>
    <t>% зниження</t>
  </si>
  <si>
    <t>+380442294839</t>
  </si>
  <si>
    <t>+380562222222</t>
  </si>
  <si>
    <t>+380563735779</t>
  </si>
  <si>
    <t>+380563777618</t>
  </si>
  <si>
    <t>+380567209577</t>
  </si>
  <si>
    <t>+380567319689</t>
  </si>
  <si>
    <t>+380567319694</t>
  </si>
  <si>
    <t>+380567322222</t>
  </si>
  <si>
    <t>+380567881278</t>
  </si>
  <si>
    <t>+380567940279</t>
  </si>
  <si>
    <t>+380612868359</t>
  </si>
  <si>
    <t>+380636047940</t>
  </si>
  <si>
    <t>+380637980568</t>
  </si>
  <si>
    <t>+380661059379</t>
  </si>
  <si>
    <t>+380662407213</t>
  </si>
  <si>
    <t>+380666433010</t>
  </si>
  <si>
    <t>+380676575723</t>
  </si>
  <si>
    <t>+380677155559</t>
  </si>
  <si>
    <t>+380681837748</t>
  </si>
  <si>
    <t>+380687199000</t>
  </si>
  <si>
    <t>+380957888657</t>
  </si>
  <si>
    <t>+380983343270</t>
  </si>
  <si>
    <t>+380997660404</t>
  </si>
  <si>
    <t>,,</t>
  </si>
  <si>
    <t>0 (0)</t>
  </si>
  <si>
    <t>00130872</t>
  </si>
  <si>
    <t>02/08</t>
  </si>
  <si>
    <t>02942261</t>
  </si>
  <si>
    <t>05/54-Б</t>
  </si>
  <si>
    <t>05540712</t>
  </si>
  <si>
    <t>06/04/21-А</t>
  </si>
  <si>
    <t>0637982137</t>
  </si>
  <si>
    <t>08/0821</t>
  </si>
  <si>
    <t>09/21</t>
  </si>
  <si>
    <t>09/214</t>
  </si>
  <si>
    <t>09310000-5 Електрична енергія</t>
  </si>
  <si>
    <t>09320000-8 Пара, гаряча вода та пов’язана продукція</t>
  </si>
  <si>
    <t>1.16232</t>
  </si>
  <si>
    <t>12-Н</t>
  </si>
  <si>
    <t>12/07</t>
  </si>
  <si>
    <t>125</t>
  </si>
  <si>
    <t>18/10/21-А</t>
  </si>
  <si>
    <t>19087191</t>
  </si>
  <si>
    <t>2</t>
  </si>
  <si>
    <t>20/04/21-А</t>
  </si>
  <si>
    <t>20211022-2</t>
  </si>
  <si>
    <t>21-ДН7</t>
  </si>
  <si>
    <t>24450000-3 Агрохімічна продукція</t>
  </si>
  <si>
    <t>2605200337</t>
  </si>
  <si>
    <t>2727410297</t>
  </si>
  <si>
    <t>28</t>
  </si>
  <si>
    <t>2908112534</t>
  </si>
  <si>
    <t>2935503122</t>
  </si>
  <si>
    <t>2980010175</t>
  </si>
  <si>
    <t>2996215173</t>
  </si>
  <si>
    <t>30/08/21-А</t>
  </si>
  <si>
    <t>30728887</t>
  </si>
  <si>
    <t>31/03/21-А</t>
  </si>
  <si>
    <t>31520000-7 Світильники та освітлювальна арматура</t>
  </si>
  <si>
    <t>32651099</t>
  </si>
  <si>
    <t>33760000-5 Туалетний папір, носові хустинки, рушники для рук і серветки</t>
  </si>
  <si>
    <t>3441611286</t>
  </si>
  <si>
    <t>35323603</t>
  </si>
  <si>
    <t>35808165</t>
  </si>
  <si>
    <t>36205908</t>
  </si>
  <si>
    <t>36216548</t>
  </si>
  <si>
    <t>37619259</t>
  </si>
  <si>
    <t>38114509</t>
  </si>
  <si>
    <t>42082379</t>
  </si>
  <si>
    <t>42353652</t>
  </si>
  <si>
    <t>43242531</t>
  </si>
  <si>
    <t>43390653</t>
  </si>
  <si>
    <t>44110000-4 Конструкційні матеріали</t>
  </si>
  <si>
    <t>44220000-8 Столярні вироби</t>
  </si>
  <si>
    <t>4550-ДЭ-ПрТЭС/В</t>
  </si>
  <si>
    <t>4556-ДЭ-ПрТЭС/С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</si>
  <si>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</si>
  <si>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</si>
  <si>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</si>
  <si>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60140000-1 Нерегулярні пасажирські перевезення</t>
  </si>
  <si>
    <t>62-185/2021</t>
  </si>
  <si>
    <t>65110000-7 Розподіл води</t>
  </si>
  <si>
    <t>7</t>
  </si>
  <si>
    <t>70220000-9 Послуги з надання в оренду чи лізингу нежитлової нерухомості</t>
  </si>
  <si>
    <t>70340000-6 Послуги з надавання нерухомості у спільне користування в режимі розподілу часу</t>
  </si>
  <si>
    <t>72250000-2 Послуги, пов’язані із системами та підтримкою</t>
  </si>
  <si>
    <t>72260000-5 Послуги, пов’язані з програмним забезпеченням</t>
  </si>
  <si>
    <t>72410000-7 Послуги провайдерів</t>
  </si>
  <si>
    <t>77310000-6 Послуги з озеленення територій та утримання зелених насаджень</t>
  </si>
  <si>
    <t>7884</t>
  </si>
  <si>
    <t>79820000-8 Послуги, пов’язані з друком</t>
  </si>
  <si>
    <t>79980000-7 Послуги з передплати друкованих видань</t>
  </si>
  <si>
    <t>8</t>
  </si>
  <si>
    <t>90500000-2 Послуги у сфері поводження зі сміттям та відходами</t>
  </si>
  <si>
    <t>MEIS-2817</t>
  </si>
  <si>
    <t>UAH</t>
  </si>
  <si>
    <t>ЄДРПОУ організатора</t>
  </si>
  <si>
    <t>ЄДРПОУ переможця</t>
  </si>
  <si>
    <t>Ідентифікатор закупівлі</t>
  </si>
  <si>
    <t>АКЦІОНЕРНЕ ТОВАРИСТВО "ДТЕК ДНІПРОЕНЕРГО"</t>
  </si>
  <si>
    <t>БОГАТИР ДМИТРО ЄВГЕНОВИЧ</t>
  </si>
  <si>
    <t>БОЙКО ВАДИМ ВІКТОРОВИЧ</t>
  </si>
  <si>
    <t>БРУШТЕЦЬ ОЛЕНА ВАЛЕРІЇВНА</t>
  </si>
  <si>
    <t>Боброва Карина Юріївна</t>
  </si>
  <si>
    <t>Будівельні матеріали</t>
  </si>
  <si>
    <t>В договорі вид предмету закупівлі зазначено, як послуга,  на відміну від заявленого під час переговорної процедури, як товар.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</si>
  <si>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</si>
  <si>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</si>
  <si>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</si>
  <si>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</si>
  <si>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</si>
  <si>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</si>
  <si>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ГОРЄЛКО СЕРГІЙ ОПАНАСОВИЧ</t>
  </si>
  <si>
    <t>ГРОМАДСЬКА ОРГАНІЗАЦІЯ "ДНІПРОПЕТРОВСЬКА ОБЛАСНА ОРГАНІЗАЦІЯ ФІЗКУЛЬТУРНО-СПОРТИВНОГО ТОВАРИСТВА "ДИНАМО" УКРАЇНИ"</t>
  </si>
  <si>
    <t>Ганна Чорна</t>
  </si>
  <si>
    <t>ДГ-0000028</t>
  </si>
  <si>
    <t>ДГП-564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</si>
  <si>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</si>
  <si>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</si>
  <si>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</si>
  <si>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</si>
  <si>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</si>
  <si>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</si>
  <si>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Двері металопластикові 2050*870 мм</t>
  </si>
  <si>
    <t xml:space="preserve">Дезинфекційні засоби </t>
  </si>
  <si>
    <t>Договір діє до:</t>
  </si>
  <si>
    <t>Евгений Кучерявый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</si>
  <si>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</si>
  <si>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</si>
  <si>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</si>
  <si>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</si>
  <si>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Звіт створено 30 жовтня о 12:49 з використанням http://zakupki.prom.ua</t>
  </si>
  <si>
    <t>КЕП</t>
  </si>
  <si>
    <t>Класифікатор</t>
  </si>
  <si>
    <t>Комунальний позашкільний навчальний заклад "Дитячо-юнацька спортивна школа №7" Дніпровської міської ради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</si>
  <si>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</si>
  <si>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</si>
  <si>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</si>
  <si>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</si>
  <si>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ЛИНДЯ ПАВЛО СЕРГІЙОВИЧ</t>
  </si>
  <si>
    <t>М/41/01/2021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</si>
  <si>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</si>
  <si>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</si>
  <si>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</si>
  <si>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</si>
  <si>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</si>
  <si>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</si>
  <si>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</si>
  <si>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</si>
  <si>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</si>
  <si>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</si>
  <si>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Оформлення передплати періодичного видання газети "Наше місто"</t>
  </si>
  <si>
    <t>Очікувана вартість закупівлі</t>
  </si>
  <si>
    <t>Очікувана вартість лота</t>
  </si>
  <si>
    <t>Очікувана вартість, одиниця</t>
  </si>
  <si>
    <t>ПРИДНІПРОВСЬКА ДЕРЖАВНА АКАДЕМІЯ ФІЗИЧНОЇ КУЛЬТУРИ І СПОРТУ</t>
  </si>
  <si>
    <t>Пара, гаряча вода та пов'язана продукція</t>
  </si>
  <si>
    <t>Переговорна процедура</t>
  </si>
  <si>
    <t>Посилання на редукціон</t>
  </si>
  <si>
    <t>Послуги з виготовлення поліграфічної продукції ( журналів обліку роботи навчальної групи формату А5)</t>
  </si>
  <si>
    <t>Послуги з організації групових занять з фізичної культури і спорту в легкоатлетичному манежі та тренажерному залі</t>
  </si>
  <si>
    <t>Послуги з оренди й експлуатації нерухомого майна</t>
  </si>
  <si>
    <t>Послуги з централізованого водовідведення</t>
  </si>
  <si>
    <t>Послуги з централізованого водопостачання</t>
  </si>
  <si>
    <t>Послуги по організації точки доступу до мережі Інтернет</t>
  </si>
  <si>
    <t>Послуги у сфері поводження зі сміттям та відходами</t>
  </si>
  <si>
    <t>Послуги, пов’язані з програмним забезпеченням (M.E.Doc)</t>
  </si>
  <si>
    <t>Постачання пакетів програмного забезпечення для фінансового аналізу та бухгалтерського обліку (Програмний комплекс "ІС-Про")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</si>
  <si>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</si>
  <si>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</si>
  <si>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</si>
  <si>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</si>
  <si>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</si>
  <si>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</si>
  <si>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СТУРОВ ДАНИЛ ОЛЕКСАНДРОВИЧ</t>
  </si>
  <si>
    <t>Світильник світлодіодна панель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</si>
  <si>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</si>
  <si>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</si>
  <si>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</si>
  <si>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</si>
  <si>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</si>
  <si>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</si>
  <si>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</si>
  <si>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"АВТОБУС ДНІПРО"</t>
  </si>
  <si>
    <t>ТОВАРИСТВО З ОБМЕЖЕНОЮ ВІДПОВІДАЛЬНІСТЮ "ВЕСТ-ТВ"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</si>
  <si>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</si>
  <si>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</si>
  <si>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</si>
  <si>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"ЕНЕРДЖІ ТЕК."</t>
  </si>
  <si>
    <t>ТОВАРИСТВО З ОБМЕЖЕНОЮ ВІДПОВІДАЛЬНІСТЮ "НАУКОВО-ВИРОБНИЧЕ ПІДПРИЄМСТВО "ПРИБОРСЕРВІС"</t>
  </si>
  <si>
    <t>ТОВАРИСТВО З ОБМЕЖЕНОЮ ВІДПОВІДАЛЬНІСТЮ "НОВА ЛІНІЯ 1"</t>
  </si>
  <si>
    <t>ТОВАРИСТВО З ОБМЕЖЕНОЮ ВІДПОВІДАЛЬНІСТЮ "СЕРВІС-ДНЕПР"</t>
  </si>
  <si>
    <t>ТОВАРИСТВО З ОБМЕЖЕНОЮ ВІДПОВІДАЛЬНІСТЮ "ТЕЛЕМІСТ 2012"</t>
  </si>
  <si>
    <t>ТОВАРИСТВО З ОБМЕЖЕНОЮ ВІДПОВІДАЛЬНІСТЮ "ТРИАВАНТ"</t>
  </si>
  <si>
    <t>ТОВАРИСТВО З ОБМЕЖЕНОЮ ВІДПОВІДАЛЬНІСТЮ "ЦЕНТР ІНФОРМАЦІЙНИХ І АНАЛІТИЧНИХ ТЕХНОЛОГІЙ"</t>
  </si>
  <si>
    <t>Так</t>
  </si>
  <si>
    <t>Телекомунікаційні послуги</t>
  </si>
  <si>
    <t>Технічне обслуговування (повірка) манометрів та термометрів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</si>
  <si>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</si>
  <si>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</si>
  <si>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>Укладення договору до:</t>
  </si>
  <si>
    <t>Укладення договору з:</t>
  </si>
  <si>
    <t>Фактичний переможець</t>
  </si>
  <si>
    <t>Цілодобове спостереження за пожежною автоматикою об'єкта та технічне обслуговування системи пожежної сигналізації</t>
  </si>
  <si>
    <t>аукціон не передбачено</t>
  </si>
  <si>
    <t>господарчі товари</t>
  </si>
  <si>
    <t>гігакалорія</t>
  </si>
  <si>
    <t>завершено</t>
  </si>
  <si>
    <t>кіловат</t>
  </si>
  <si>
    <t>метр кубічний</t>
  </si>
  <si>
    <t>місяць</t>
  </si>
  <si>
    <t>найменувань</t>
  </si>
  <si>
    <t>не указано</t>
  </si>
  <si>
    <t>очікує підпису</t>
  </si>
  <si>
    <t>послуга</t>
  </si>
  <si>
    <t>послуги з видалення, омолодження дерев, корчування пнів, вивезення та утилізації утворених відходів</t>
  </si>
  <si>
    <t>послуги заправки та поточного ремонту картриджів</t>
  </si>
  <si>
    <t>підписано</t>
  </si>
  <si>
    <t>скасована</t>
  </si>
  <si>
    <t>транспортні послуги з перевезення вихованців ДЮСШ  на змагання</t>
  </si>
  <si>
    <t>штуки</t>
  </si>
  <si>
    <t>ЗАКУПІВЛІ НА СУМУ ДО 50 000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</si>
</sst>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3185314" TargetMode="External"/><Relationship Id="rId13" Type="http://schemas.openxmlformats.org/officeDocument/2006/relationships/hyperlink" Target="https://my.zakupki.prom.ua/remote/dispatcher/state_purchase_view/30993857" TargetMode="External"/><Relationship Id="rId18" Type="http://schemas.openxmlformats.org/officeDocument/2006/relationships/hyperlink" Target="https://my.zakupki.prom.ua/remote/dispatcher/state_purchase_view/23272451" TargetMode="External"/><Relationship Id="rId26" Type="http://schemas.openxmlformats.org/officeDocument/2006/relationships/hyperlink" Target="https://my.zakupki.prom.ua/remote/dispatcher/state_purchase_view/23178656" TargetMode="External"/><Relationship Id="rId3" Type="http://schemas.openxmlformats.org/officeDocument/2006/relationships/hyperlink" Target="https://my.zakupki.prom.ua/remote/dispatcher/state_purchase_view/28663042" TargetMode="External"/><Relationship Id="rId21" Type="http://schemas.openxmlformats.org/officeDocument/2006/relationships/hyperlink" Target="https://my.zakupki.prom.ua/remote/dispatcher/state_purchase_view/24324292" TargetMode="External"/><Relationship Id="rId7" Type="http://schemas.openxmlformats.org/officeDocument/2006/relationships/hyperlink" Target="https://my.zakupki.prom.ua/remote/dispatcher/state_purchase_view/31221748" TargetMode="External"/><Relationship Id="rId12" Type="http://schemas.openxmlformats.org/officeDocument/2006/relationships/hyperlink" Target="https://my.zakupki.prom.ua/remote/dispatcher/state_purchase_view/29572898" TargetMode="External"/><Relationship Id="rId17" Type="http://schemas.openxmlformats.org/officeDocument/2006/relationships/hyperlink" Target="https://my.zakupki.prom.ua/remote/dispatcher/state_purchase_view/23289401" TargetMode="External"/><Relationship Id="rId25" Type="http://schemas.openxmlformats.org/officeDocument/2006/relationships/hyperlink" Target="https://my.zakupki.prom.ua/remote/dispatcher/state_purchase_view/30620942" TargetMode="External"/><Relationship Id="rId2" Type="http://schemas.openxmlformats.org/officeDocument/2006/relationships/hyperlink" Target="https://my.zakupki.prom.ua/remote/dispatcher/state_purchase_view/27622635" TargetMode="External"/><Relationship Id="rId16" Type="http://schemas.openxmlformats.org/officeDocument/2006/relationships/hyperlink" Target="https://my.zakupki.prom.ua/remote/dispatcher/state_purchase_view/22986010" TargetMode="External"/><Relationship Id="rId20" Type="http://schemas.openxmlformats.org/officeDocument/2006/relationships/hyperlink" Target="https://my.zakupki.prom.ua/remote/dispatcher/state_purchase_view/30750803" TargetMode="External"/><Relationship Id="rId29" Type="http://schemas.openxmlformats.org/officeDocument/2006/relationships/hyperlink" Target="https://my.zakupki.prom.ua/remote/dispatcher/state_purchase_view/28075361" TargetMode="External"/><Relationship Id="rId1" Type="http://schemas.openxmlformats.org/officeDocument/2006/relationships/hyperlink" Target="https://my.zakupki.prom.ua/remote/dispatcher/state_purchase_view/25818522" TargetMode="External"/><Relationship Id="rId6" Type="http://schemas.openxmlformats.org/officeDocument/2006/relationships/hyperlink" Target="https://my.zakupki.prom.ua/remote/dispatcher/state_purchase_view/30891362" TargetMode="External"/><Relationship Id="rId11" Type="http://schemas.openxmlformats.org/officeDocument/2006/relationships/hyperlink" Target="https://my.zakupki.prom.ua/remote/dispatcher/state_purchase_view/25086193" TargetMode="External"/><Relationship Id="rId24" Type="http://schemas.openxmlformats.org/officeDocument/2006/relationships/hyperlink" Target="https://my.zakupki.prom.ua/remote/dispatcher/state_purchase_view/29890194" TargetMode="External"/><Relationship Id="rId5" Type="http://schemas.openxmlformats.org/officeDocument/2006/relationships/hyperlink" Target="https://my.zakupki.prom.ua/remote/dispatcher/state_purchase_view/28199793" TargetMode="External"/><Relationship Id="rId15" Type="http://schemas.openxmlformats.org/officeDocument/2006/relationships/hyperlink" Target="https://my.zakupki.prom.ua/remote/dispatcher/state_purchase_view/23295252" TargetMode="External"/><Relationship Id="rId23" Type="http://schemas.openxmlformats.org/officeDocument/2006/relationships/hyperlink" Target="https://my.zakupki.prom.ua/remote/dispatcher/state_purchase_view/26144296" TargetMode="External"/><Relationship Id="rId28" Type="http://schemas.openxmlformats.org/officeDocument/2006/relationships/hyperlink" Target="https://my.zakupki.prom.ua/remote/dispatcher/state_purchase_view/23181815" TargetMode="External"/><Relationship Id="rId10" Type="http://schemas.openxmlformats.org/officeDocument/2006/relationships/hyperlink" Target="https://my.zakupki.prom.ua/remote/dispatcher/state_purchase_view/29533060" TargetMode="External"/><Relationship Id="rId19" Type="http://schemas.openxmlformats.org/officeDocument/2006/relationships/hyperlink" Target="https://my.zakupki.prom.ua/remote/dispatcher/state_purchase_view/25600837" TargetMode="External"/><Relationship Id="rId4" Type="http://schemas.openxmlformats.org/officeDocument/2006/relationships/hyperlink" Target="https://my.zakupki.prom.ua/remote/dispatcher/state_purchase_view/29696864" TargetMode="External"/><Relationship Id="rId9" Type="http://schemas.openxmlformats.org/officeDocument/2006/relationships/hyperlink" Target="https://my.zakupki.prom.ua/remote/dispatcher/state_purchase_view/23184555" TargetMode="External"/><Relationship Id="rId14" Type="http://schemas.openxmlformats.org/officeDocument/2006/relationships/hyperlink" Target="https://my.zakupki.prom.ua/remote/dispatcher/state_purchase_view/31002173" TargetMode="External"/><Relationship Id="rId22" Type="http://schemas.openxmlformats.org/officeDocument/2006/relationships/hyperlink" Target="https://my.zakupki.prom.ua/remote/dispatcher/state_purchase_view/23067509" TargetMode="External"/><Relationship Id="rId27" Type="http://schemas.openxmlformats.org/officeDocument/2006/relationships/hyperlink" Target="https://my.zakupki.prom.ua/remote/dispatcher/state_purchase_view/29223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C35"/>
  <sheetViews>
    <sheetView tabSelected="1" workbookViewId="0">
      <pane ySplit="5" topLeftCell="A6" activePane="bottomLeft" state="frozen"/>
      <selection pane="bottomLeft" activeCell="W39" sqref="W39"/>
    </sheetView>
  </sheetViews>
  <sheetFormatPr defaultColWidth="11.42578125" defaultRowHeight="15" x14ac:dyDescent="0.25"/>
  <cols>
    <col min="1" max="1" width="25"/>
    <col min="2" max="3" width="35"/>
    <col min="4" max="4" width="41.7109375" bestFit="1" customWidth="1"/>
    <col min="5" max="5" width="8.5703125" bestFit="1" customWidth="1"/>
    <col min="6" max="6" width="30"/>
    <col min="7" max="7" width="15"/>
    <col min="8" max="9" width="20"/>
    <col min="10" max="12" width="9.7109375" bestFit="1" customWidth="1"/>
    <col min="13" max="13" width="13.42578125" bestFit="1" customWidth="1"/>
    <col min="14" max="17" width="13.85546875" bestFit="1" customWidth="1"/>
    <col min="18" max="18" width="44" bestFit="1" customWidth="1"/>
    <col min="19" max="19" width="13" bestFit="1" customWidth="1"/>
    <col min="20" max="20" width="19.42578125" bestFit="1" customWidth="1"/>
    <col min="21" max="21" width="15.7109375" bestFit="1" customWidth="1"/>
    <col min="22" max="22" width="12.5703125" bestFit="1" customWidth="1"/>
    <col min="23" max="23" width="13.42578125" bestFit="1" customWidth="1"/>
    <col min="24" max="24" width="18.85546875" bestFit="1" customWidth="1"/>
    <col min="25" max="25" width="18.140625" bestFit="1" customWidth="1"/>
    <col min="27" max="27" width="10.28515625" bestFit="1" customWidth="1"/>
    <col min="28" max="28" width="16" bestFit="1" customWidth="1"/>
    <col min="29" max="29" width="19.42578125" bestFit="1" customWidth="1"/>
    <col min="30" max="31" width="17" bestFit="1" customWidth="1"/>
    <col min="32" max="32" width="75.28515625" bestFit="1" customWidth="1"/>
    <col min="33" max="33" width="18.7109375" bestFit="1" customWidth="1"/>
    <col min="34" max="34" width="13.7109375" bestFit="1" customWidth="1"/>
    <col min="35" max="35" width="115.5703125" bestFit="1" customWidth="1"/>
    <col min="36" max="36" width="18.28515625" bestFit="1" customWidth="1"/>
    <col min="37" max="37" width="28" bestFit="1" customWidth="1"/>
    <col min="38" max="38" width="27.7109375" bestFit="1" customWidth="1"/>
    <col min="39" max="39" width="18.7109375" bestFit="1" customWidth="1"/>
    <col min="40" max="40" width="13.7109375" bestFit="1" customWidth="1"/>
    <col min="41" max="41" width="103.5703125" bestFit="1" customWidth="1"/>
    <col min="42" max="42" width="18.28515625" bestFit="1" customWidth="1"/>
    <col min="43" max="44" width="14.28515625" bestFit="1" customWidth="1"/>
    <col min="45" max="45" width="19.85546875" bestFit="1" customWidth="1"/>
    <col min="46" max="46" width="18.5703125" bestFit="1" customWidth="1"/>
    <col min="47" max="47" width="19.140625" bestFit="1" customWidth="1"/>
    <col min="48" max="48" width="19.5703125" bestFit="1" customWidth="1"/>
    <col min="49" max="49" width="14.42578125" bestFit="1" customWidth="1"/>
    <col min="50" max="50" width="12.5703125" bestFit="1" customWidth="1"/>
    <col min="51" max="51" width="18" bestFit="1" customWidth="1"/>
    <col min="52" max="52" width="13.140625" bestFit="1" customWidth="1"/>
    <col min="53" max="53" width="126.28515625" bestFit="1" customWidth="1"/>
    <col min="54" max="54" width="18.5703125" bestFit="1" customWidth="1"/>
    <col min="55" max="55" width="255.7109375" bestFit="1" customWidth="1"/>
  </cols>
  <sheetData>
    <row r="3" spans="1:55" x14ac:dyDescent="0.25">
      <c r="A3" t="s">
        <v>222</v>
      </c>
    </row>
    <row r="4" spans="1:55" ht="15.75" thickBot="1" x14ac:dyDescent="0.3"/>
    <row r="5" spans="1:55" ht="78" thickBot="1" x14ac:dyDescent="0.3">
      <c r="A5" s="3" t="s">
        <v>99</v>
      </c>
      <c r="B5" s="3" t="s">
        <v>169</v>
      </c>
      <c r="C5" s="3" t="s">
        <v>134</v>
      </c>
      <c r="D5" s="3" t="s">
        <v>200</v>
      </c>
      <c r="E5" s="3" t="s">
        <v>133</v>
      </c>
      <c r="F5" s="3" t="s">
        <v>149</v>
      </c>
      <c r="G5" s="3" t="s">
        <v>97</v>
      </c>
      <c r="H5" s="3" t="s">
        <v>150</v>
      </c>
      <c r="I5" s="3" t="s">
        <v>151</v>
      </c>
      <c r="J5" s="3" t="s">
        <v>109</v>
      </c>
      <c r="K5" s="3" t="s">
        <v>110</v>
      </c>
      <c r="L5" s="3" t="s">
        <v>108</v>
      </c>
      <c r="M5" s="3" t="s">
        <v>120</v>
      </c>
      <c r="N5" s="3" t="s">
        <v>123</v>
      </c>
      <c r="O5" s="3" t="s">
        <v>122</v>
      </c>
      <c r="P5" s="3" t="s">
        <v>171</v>
      </c>
      <c r="Q5" s="3" t="s">
        <v>170</v>
      </c>
      <c r="R5" s="3" t="s">
        <v>118</v>
      </c>
      <c r="S5" s="3" t="s">
        <v>139</v>
      </c>
      <c r="T5" s="3" t="s">
        <v>153</v>
      </c>
      <c r="U5" s="3" t="s">
        <v>154</v>
      </c>
      <c r="V5" s="3" t="s">
        <v>138</v>
      </c>
      <c r="W5" s="3" t="s">
        <v>155</v>
      </c>
      <c r="X5" s="3" t="s">
        <v>148</v>
      </c>
      <c r="Y5" s="3" t="s">
        <v>137</v>
      </c>
      <c r="Z5" s="3" t="s">
        <v>107</v>
      </c>
      <c r="AA5" s="3" t="s">
        <v>130</v>
      </c>
      <c r="AB5" s="3" t="s">
        <v>181</v>
      </c>
      <c r="AC5" s="3" t="s">
        <v>145</v>
      </c>
      <c r="AD5" s="3" t="s">
        <v>173</v>
      </c>
      <c r="AE5" s="3" t="s">
        <v>174</v>
      </c>
      <c r="AF5" s="3" t="s">
        <v>143</v>
      </c>
      <c r="AG5" s="3" t="s">
        <v>182</v>
      </c>
      <c r="AH5" s="3" t="s">
        <v>0</v>
      </c>
      <c r="AI5" s="3" t="s">
        <v>203</v>
      </c>
      <c r="AJ5" s="3" t="s">
        <v>98</v>
      </c>
      <c r="AK5" s="3" t="s">
        <v>129</v>
      </c>
      <c r="AL5" s="3" t="s">
        <v>136</v>
      </c>
      <c r="AM5" s="3" t="s">
        <v>182</v>
      </c>
      <c r="AN5" s="3" t="s">
        <v>0</v>
      </c>
      <c r="AO5" s="3" t="s">
        <v>159</v>
      </c>
      <c r="AP5" s="3" t="s">
        <v>121</v>
      </c>
      <c r="AQ5" s="3" t="s">
        <v>202</v>
      </c>
      <c r="AR5" s="3" t="s">
        <v>201</v>
      </c>
      <c r="AS5" s="3" t="s">
        <v>177</v>
      </c>
      <c r="AT5" s="3" t="s">
        <v>119</v>
      </c>
      <c r="AU5" s="3" t="s">
        <v>146</v>
      </c>
      <c r="AV5" s="3" t="s">
        <v>183</v>
      </c>
      <c r="AW5" s="3" t="s">
        <v>180</v>
      </c>
      <c r="AX5" s="3" t="s">
        <v>179</v>
      </c>
      <c r="AY5" s="3" t="s">
        <v>126</v>
      </c>
      <c r="AZ5" s="3" t="s">
        <v>178</v>
      </c>
      <c r="BA5" s="3" t="s">
        <v>172</v>
      </c>
      <c r="BB5" s="3" t="s">
        <v>142</v>
      </c>
      <c r="BC5" s="3" t="s">
        <v>111</v>
      </c>
    </row>
    <row r="6" spans="1:55" x14ac:dyDescent="0.25">
      <c r="A6" s="2" t="str">
        <f>HYPERLINK("https://my.zakupki.prom.ua/remote/dispatcher/state_purchase_view/22986010", "UA-2021-01-15-006270-a")</f>
        <v>UA-2021-01-15-006270-a</v>
      </c>
      <c r="B6" s="1" t="s">
        <v>157</v>
      </c>
      <c r="C6" s="1" t="s">
        <v>37</v>
      </c>
      <c r="D6" s="1" t="s">
        <v>158</v>
      </c>
      <c r="E6" s="1" t="s">
        <v>196</v>
      </c>
      <c r="F6" s="1" t="s">
        <v>135</v>
      </c>
      <c r="G6" s="1" t="s">
        <v>64</v>
      </c>
      <c r="H6" s="1" t="s">
        <v>115</v>
      </c>
      <c r="I6" s="1" t="s">
        <v>127</v>
      </c>
      <c r="J6" s="1" t="s">
        <v>25</v>
      </c>
      <c r="K6" s="1" t="s">
        <v>25</v>
      </c>
      <c r="L6" s="1" t="s">
        <v>25</v>
      </c>
      <c r="M6" s="5">
        <v>44211</v>
      </c>
      <c r="N6" s="1"/>
      <c r="O6" s="1"/>
      <c r="P6" s="1"/>
      <c r="Q6" s="1"/>
      <c r="R6" s="1" t="s">
        <v>205</v>
      </c>
      <c r="S6" s="4">
        <v>1</v>
      </c>
      <c r="T6" s="6">
        <v>86281.47</v>
      </c>
      <c r="U6" s="1" t="s">
        <v>144</v>
      </c>
      <c r="V6" s="4">
        <v>102</v>
      </c>
      <c r="W6" s="6">
        <v>845.9</v>
      </c>
      <c r="X6" s="1" t="s">
        <v>207</v>
      </c>
      <c r="Y6" s="1" t="s">
        <v>213</v>
      </c>
      <c r="Z6" s="1" t="s">
        <v>96</v>
      </c>
      <c r="AA6" s="1" t="s">
        <v>196</v>
      </c>
      <c r="AB6" s="1" t="s">
        <v>112</v>
      </c>
      <c r="AC6" s="1" t="s">
        <v>147</v>
      </c>
      <c r="AD6" s="6">
        <v>86281.47</v>
      </c>
      <c r="AE6" s="6">
        <v>845.89676470588233</v>
      </c>
      <c r="AF6" s="1"/>
      <c r="AG6" s="1"/>
      <c r="AH6" s="1"/>
      <c r="AI6" s="1" t="s">
        <v>100</v>
      </c>
      <c r="AJ6" s="1" t="s">
        <v>26</v>
      </c>
      <c r="AK6" s="1"/>
      <c r="AL6" s="1" t="s">
        <v>11</v>
      </c>
      <c r="AM6" s="1"/>
      <c r="AN6" s="1"/>
      <c r="AO6" s="2"/>
      <c r="AP6" s="1"/>
      <c r="AQ6" s="1"/>
      <c r="AR6" s="1"/>
      <c r="AS6" s="1" t="s">
        <v>219</v>
      </c>
      <c r="AT6" s="7">
        <v>44239.001381836097</v>
      </c>
      <c r="AU6" s="1"/>
      <c r="AV6" s="6">
        <v>86281.47</v>
      </c>
      <c r="AW6" s="5">
        <v>44197</v>
      </c>
      <c r="AX6" s="5">
        <v>44561</v>
      </c>
      <c r="AY6" s="1"/>
      <c r="AZ6" s="1" t="s">
        <v>214</v>
      </c>
      <c r="BA6" s="1" t="s">
        <v>106</v>
      </c>
      <c r="BB6" s="1"/>
      <c r="BC6" s="1" t="s">
        <v>24</v>
      </c>
    </row>
    <row r="7" spans="1:55" x14ac:dyDescent="0.25">
      <c r="A7" s="2" t="str">
        <f>HYPERLINK("https://my.zakupki.prom.ua/remote/dispatcher/state_purchase_view/23067509", "UA-2021-01-19-002406-b")</f>
        <v>UA-2021-01-19-002406-b</v>
      </c>
      <c r="B7" s="1" t="s">
        <v>197</v>
      </c>
      <c r="C7" s="1" t="s">
        <v>88</v>
      </c>
      <c r="D7" s="1" t="s">
        <v>131</v>
      </c>
      <c r="E7" s="1" t="s">
        <v>196</v>
      </c>
      <c r="F7" s="1" t="s">
        <v>135</v>
      </c>
      <c r="G7" s="1" t="s">
        <v>64</v>
      </c>
      <c r="H7" s="1" t="s">
        <v>115</v>
      </c>
      <c r="I7" s="1" t="s">
        <v>127</v>
      </c>
      <c r="J7" s="1" t="s">
        <v>25</v>
      </c>
      <c r="K7" s="1" t="s">
        <v>25</v>
      </c>
      <c r="L7" s="1" t="s">
        <v>25</v>
      </c>
      <c r="M7" s="5">
        <v>44215</v>
      </c>
      <c r="N7" s="1"/>
      <c r="O7" s="1"/>
      <c r="P7" s="1"/>
      <c r="Q7" s="1"/>
      <c r="R7" s="1" t="s">
        <v>205</v>
      </c>
      <c r="S7" s="4">
        <v>1</v>
      </c>
      <c r="T7" s="6">
        <v>6000</v>
      </c>
      <c r="U7" s="1" t="s">
        <v>144</v>
      </c>
      <c r="V7" s="4">
        <v>12</v>
      </c>
      <c r="W7" s="6">
        <v>500</v>
      </c>
      <c r="X7" s="1" t="s">
        <v>211</v>
      </c>
      <c r="Y7" s="1" t="s">
        <v>213</v>
      </c>
      <c r="Z7" s="1" t="s">
        <v>96</v>
      </c>
      <c r="AA7" s="1" t="s">
        <v>196</v>
      </c>
      <c r="AB7" s="1" t="s">
        <v>112</v>
      </c>
      <c r="AC7" s="1" t="s">
        <v>147</v>
      </c>
      <c r="AD7" s="6">
        <v>6000</v>
      </c>
      <c r="AE7" s="6">
        <v>500</v>
      </c>
      <c r="AF7" s="1"/>
      <c r="AG7" s="1"/>
      <c r="AH7" s="1"/>
      <c r="AI7" s="1" t="s">
        <v>193</v>
      </c>
      <c r="AJ7" s="1" t="s">
        <v>63</v>
      </c>
      <c r="AK7" s="1"/>
      <c r="AL7" s="1" t="s">
        <v>8</v>
      </c>
      <c r="AM7" s="1"/>
      <c r="AN7" s="1"/>
      <c r="AO7" s="2"/>
      <c r="AP7" s="1"/>
      <c r="AQ7" s="1"/>
      <c r="AR7" s="1"/>
      <c r="AS7" s="1" t="s">
        <v>208</v>
      </c>
      <c r="AT7" s="7">
        <v>44215.729169916493</v>
      </c>
      <c r="AU7" s="1" t="s">
        <v>90</v>
      </c>
      <c r="AV7" s="6">
        <v>6000</v>
      </c>
      <c r="AW7" s="5">
        <v>44197</v>
      </c>
      <c r="AX7" s="5">
        <v>44561</v>
      </c>
      <c r="AY7" s="7">
        <v>44561</v>
      </c>
      <c r="AZ7" s="1" t="s">
        <v>218</v>
      </c>
      <c r="BA7" s="1"/>
      <c r="BB7" s="1"/>
      <c r="BC7" s="1" t="s">
        <v>24</v>
      </c>
    </row>
    <row r="8" spans="1:55" x14ac:dyDescent="0.25">
      <c r="A8" s="2" t="str">
        <f>HYPERLINK("https://my.zakupki.prom.ua/remote/dispatcher/state_purchase_view/23178656", "UA-2021-01-22-009453-b")</f>
        <v>UA-2021-01-22-009453-b</v>
      </c>
      <c r="B8" s="1" t="s">
        <v>163</v>
      </c>
      <c r="C8" s="1" t="s">
        <v>82</v>
      </c>
      <c r="D8" s="1" t="s">
        <v>131</v>
      </c>
      <c r="E8" s="1" t="s">
        <v>196</v>
      </c>
      <c r="F8" s="1" t="s">
        <v>135</v>
      </c>
      <c r="G8" s="1" t="s">
        <v>64</v>
      </c>
      <c r="H8" s="1" t="s">
        <v>115</v>
      </c>
      <c r="I8" s="1" t="s">
        <v>127</v>
      </c>
      <c r="J8" s="1" t="s">
        <v>25</v>
      </c>
      <c r="K8" s="1" t="s">
        <v>25</v>
      </c>
      <c r="L8" s="1" t="s">
        <v>25</v>
      </c>
      <c r="M8" s="5">
        <v>44218</v>
      </c>
      <c r="N8" s="1"/>
      <c r="O8" s="1"/>
      <c r="P8" s="1"/>
      <c r="Q8" s="1"/>
      <c r="R8" s="1" t="s">
        <v>205</v>
      </c>
      <c r="S8" s="4">
        <v>1</v>
      </c>
      <c r="T8" s="6">
        <v>1269.54</v>
      </c>
      <c r="U8" s="1" t="s">
        <v>144</v>
      </c>
      <c r="V8" s="4">
        <v>376</v>
      </c>
      <c r="W8" s="6">
        <v>3.38</v>
      </c>
      <c r="X8" s="1" t="s">
        <v>210</v>
      </c>
      <c r="Y8" s="1" t="s">
        <v>213</v>
      </c>
      <c r="Z8" s="1" t="s">
        <v>96</v>
      </c>
      <c r="AA8" s="1" t="s">
        <v>196</v>
      </c>
      <c r="AB8" s="1" t="s">
        <v>112</v>
      </c>
      <c r="AC8" s="1" t="s">
        <v>147</v>
      </c>
      <c r="AD8" s="6">
        <v>1269.54</v>
      </c>
      <c r="AE8" s="6">
        <v>3.3764361702127657</v>
      </c>
      <c r="AF8" s="1"/>
      <c r="AG8" s="1"/>
      <c r="AH8" s="1"/>
      <c r="AI8" s="1" t="s">
        <v>100</v>
      </c>
      <c r="AJ8" s="1" t="s">
        <v>26</v>
      </c>
      <c r="AK8" s="1"/>
      <c r="AL8" s="1" t="s">
        <v>11</v>
      </c>
      <c r="AM8" s="1"/>
      <c r="AN8" s="1"/>
      <c r="AO8" s="2"/>
      <c r="AP8" s="1"/>
      <c r="AQ8" s="1"/>
      <c r="AR8" s="1"/>
      <c r="AS8" s="1" t="s">
        <v>208</v>
      </c>
      <c r="AT8" s="7">
        <v>44218.657415968439</v>
      </c>
      <c r="AU8" s="1" t="s">
        <v>76</v>
      </c>
      <c r="AV8" s="6">
        <v>1269.54</v>
      </c>
      <c r="AW8" s="5">
        <v>44197</v>
      </c>
      <c r="AX8" s="5">
        <v>44561</v>
      </c>
      <c r="AY8" s="7">
        <v>44561</v>
      </c>
      <c r="AZ8" s="1" t="s">
        <v>218</v>
      </c>
      <c r="BA8" s="1"/>
      <c r="BB8" s="1"/>
      <c r="BC8" s="1" t="s">
        <v>24</v>
      </c>
    </row>
    <row r="9" spans="1:55" x14ac:dyDescent="0.25">
      <c r="A9" s="2" t="str">
        <f>HYPERLINK("https://my.zakupki.prom.ua/remote/dispatcher/state_purchase_view/23181815", "UA-2021-01-22-010483-b")</f>
        <v>UA-2021-01-22-010483-b</v>
      </c>
      <c r="B9" s="1" t="s">
        <v>164</v>
      </c>
      <c r="C9" s="1" t="s">
        <v>82</v>
      </c>
      <c r="D9" s="1" t="s">
        <v>131</v>
      </c>
      <c r="E9" s="1" t="s">
        <v>196</v>
      </c>
      <c r="F9" s="1" t="s">
        <v>135</v>
      </c>
      <c r="G9" s="1" t="s">
        <v>64</v>
      </c>
      <c r="H9" s="1" t="s">
        <v>115</v>
      </c>
      <c r="I9" s="1" t="s">
        <v>127</v>
      </c>
      <c r="J9" s="1" t="s">
        <v>25</v>
      </c>
      <c r="K9" s="1" t="s">
        <v>25</v>
      </c>
      <c r="L9" s="1" t="s">
        <v>25</v>
      </c>
      <c r="M9" s="5">
        <v>44218</v>
      </c>
      <c r="N9" s="1"/>
      <c r="O9" s="1"/>
      <c r="P9" s="1"/>
      <c r="Q9" s="1"/>
      <c r="R9" s="1" t="s">
        <v>205</v>
      </c>
      <c r="S9" s="4">
        <v>1</v>
      </c>
      <c r="T9" s="6">
        <v>2362.46</v>
      </c>
      <c r="U9" s="1" t="s">
        <v>144</v>
      </c>
      <c r="V9" s="4">
        <v>376</v>
      </c>
      <c r="W9" s="6">
        <v>6.28</v>
      </c>
      <c r="X9" s="1" t="s">
        <v>210</v>
      </c>
      <c r="Y9" s="1" t="s">
        <v>213</v>
      </c>
      <c r="Z9" s="1" t="s">
        <v>96</v>
      </c>
      <c r="AA9" s="1" t="s">
        <v>196</v>
      </c>
      <c r="AB9" s="1" t="s">
        <v>112</v>
      </c>
      <c r="AC9" s="1" t="s">
        <v>147</v>
      </c>
      <c r="AD9" s="6">
        <v>2362.46</v>
      </c>
      <c r="AE9" s="6">
        <v>6.2831382978723402</v>
      </c>
      <c r="AF9" s="1"/>
      <c r="AG9" s="1"/>
      <c r="AH9" s="1"/>
      <c r="AI9" s="1" t="s">
        <v>100</v>
      </c>
      <c r="AJ9" s="1" t="s">
        <v>26</v>
      </c>
      <c r="AK9" s="1"/>
      <c r="AL9" s="1" t="s">
        <v>11</v>
      </c>
      <c r="AM9" s="1"/>
      <c r="AN9" s="1"/>
      <c r="AO9" s="2"/>
      <c r="AP9" s="1"/>
      <c r="AQ9" s="1"/>
      <c r="AR9" s="1"/>
      <c r="AS9" s="1" t="s">
        <v>208</v>
      </c>
      <c r="AT9" s="7">
        <v>44218.669523989309</v>
      </c>
      <c r="AU9" s="1" t="s">
        <v>75</v>
      </c>
      <c r="AV9" s="6">
        <v>2362.46</v>
      </c>
      <c r="AW9" s="5">
        <v>44197</v>
      </c>
      <c r="AX9" s="5">
        <v>44561</v>
      </c>
      <c r="AY9" s="7">
        <v>44561</v>
      </c>
      <c r="AZ9" s="1" t="s">
        <v>218</v>
      </c>
      <c r="BA9" s="1"/>
      <c r="BB9" s="1"/>
      <c r="BC9" s="1" t="s">
        <v>24</v>
      </c>
    </row>
    <row r="10" spans="1:55" x14ac:dyDescent="0.25">
      <c r="A10" s="2" t="str">
        <f>HYPERLINK("https://my.zakupki.prom.ua/remote/dispatcher/state_purchase_view/23184555", "UA-2021-01-22-011366-b")</f>
        <v>UA-2021-01-22-011366-b</v>
      </c>
      <c r="B10" s="1" t="s">
        <v>166</v>
      </c>
      <c r="C10" s="1" t="s">
        <v>94</v>
      </c>
      <c r="D10" s="1" t="s">
        <v>131</v>
      </c>
      <c r="E10" s="1" t="s">
        <v>196</v>
      </c>
      <c r="F10" s="1" t="s">
        <v>135</v>
      </c>
      <c r="G10" s="1" t="s">
        <v>64</v>
      </c>
      <c r="H10" s="1" t="s">
        <v>115</v>
      </c>
      <c r="I10" s="1" t="s">
        <v>127</v>
      </c>
      <c r="J10" s="1" t="s">
        <v>25</v>
      </c>
      <c r="K10" s="1" t="s">
        <v>25</v>
      </c>
      <c r="L10" s="1" t="s">
        <v>25</v>
      </c>
      <c r="M10" s="5">
        <v>44218</v>
      </c>
      <c r="N10" s="1"/>
      <c r="O10" s="1"/>
      <c r="P10" s="1"/>
      <c r="Q10" s="1"/>
      <c r="R10" s="1" t="s">
        <v>205</v>
      </c>
      <c r="S10" s="4">
        <v>1</v>
      </c>
      <c r="T10" s="6">
        <v>3683</v>
      </c>
      <c r="U10" s="1" t="s">
        <v>144</v>
      </c>
      <c r="V10" s="4">
        <v>26</v>
      </c>
      <c r="W10" s="6">
        <v>141.65</v>
      </c>
      <c r="X10" s="1" t="s">
        <v>210</v>
      </c>
      <c r="Y10" s="1" t="s">
        <v>213</v>
      </c>
      <c r="Z10" s="1" t="s">
        <v>96</v>
      </c>
      <c r="AA10" s="1" t="s">
        <v>196</v>
      </c>
      <c r="AB10" s="1" t="s">
        <v>112</v>
      </c>
      <c r="AC10" s="1" t="s">
        <v>147</v>
      </c>
      <c r="AD10" s="6">
        <v>3683</v>
      </c>
      <c r="AE10" s="6">
        <v>141.65384615384616</v>
      </c>
      <c r="AF10" s="1"/>
      <c r="AG10" s="1"/>
      <c r="AH10" s="1"/>
      <c r="AI10" s="1" t="s">
        <v>188</v>
      </c>
      <c r="AJ10" s="1" t="s">
        <v>70</v>
      </c>
      <c r="AK10" s="1"/>
      <c r="AL10" s="1" t="s">
        <v>17</v>
      </c>
      <c r="AM10" s="1"/>
      <c r="AN10" s="1"/>
      <c r="AO10" s="2"/>
      <c r="AP10" s="1"/>
      <c r="AQ10" s="1"/>
      <c r="AR10" s="1"/>
      <c r="AS10" s="1" t="s">
        <v>208</v>
      </c>
      <c r="AT10" s="7">
        <v>44218.702633175883</v>
      </c>
      <c r="AU10" s="1" t="s">
        <v>141</v>
      </c>
      <c r="AV10" s="6">
        <v>3403.8</v>
      </c>
      <c r="AW10" s="5">
        <v>44197</v>
      </c>
      <c r="AX10" s="5">
        <v>44561</v>
      </c>
      <c r="AY10" s="7">
        <v>44561</v>
      </c>
      <c r="AZ10" s="1" t="s">
        <v>218</v>
      </c>
      <c r="BA10" s="1"/>
      <c r="BB10" s="1"/>
      <c r="BC10" s="1" t="s">
        <v>24</v>
      </c>
    </row>
    <row r="11" spans="1:55" x14ac:dyDescent="0.25">
      <c r="A11" s="2" t="str">
        <f>HYPERLINK("https://my.zakupki.prom.ua/remote/dispatcher/state_purchase_view/23185314", "UA-2021-01-22-011582-b")</f>
        <v>UA-2021-01-22-011582-b</v>
      </c>
      <c r="B11" s="1" t="s">
        <v>128</v>
      </c>
      <c r="C11" s="1" t="s">
        <v>36</v>
      </c>
      <c r="D11" s="1" t="s">
        <v>131</v>
      </c>
      <c r="E11" s="1" t="s">
        <v>196</v>
      </c>
      <c r="F11" s="1" t="s">
        <v>135</v>
      </c>
      <c r="G11" s="1" t="s">
        <v>64</v>
      </c>
      <c r="H11" s="1" t="s">
        <v>115</v>
      </c>
      <c r="I11" s="1" t="s">
        <v>127</v>
      </c>
      <c r="J11" s="1" t="s">
        <v>25</v>
      </c>
      <c r="K11" s="1" t="s">
        <v>25</v>
      </c>
      <c r="L11" s="1" t="s">
        <v>25</v>
      </c>
      <c r="M11" s="5">
        <v>44218</v>
      </c>
      <c r="N11" s="1"/>
      <c r="O11" s="1"/>
      <c r="P11" s="1"/>
      <c r="Q11" s="1"/>
      <c r="R11" s="1" t="s">
        <v>205</v>
      </c>
      <c r="S11" s="4">
        <v>1</v>
      </c>
      <c r="T11" s="6">
        <v>18777</v>
      </c>
      <c r="U11" s="1" t="s">
        <v>144</v>
      </c>
      <c r="V11" s="4">
        <v>5908</v>
      </c>
      <c r="W11" s="6">
        <v>3.18</v>
      </c>
      <c r="X11" s="1" t="s">
        <v>209</v>
      </c>
      <c r="Y11" s="1" t="s">
        <v>213</v>
      </c>
      <c r="Z11" s="1" t="s">
        <v>96</v>
      </c>
      <c r="AA11" s="1" t="s">
        <v>196</v>
      </c>
      <c r="AB11" s="1" t="s">
        <v>112</v>
      </c>
      <c r="AC11" s="1" t="s">
        <v>147</v>
      </c>
      <c r="AD11" s="6">
        <v>18774.27</v>
      </c>
      <c r="AE11" s="6">
        <v>3.1777708192281651</v>
      </c>
      <c r="AF11" s="1"/>
      <c r="AG11" s="6">
        <v>2.7299999999995634</v>
      </c>
      <c r="AH11" s="6">
        <v>1.4539063748200264E-4</v>
      </c>
      <c r="AI11" s="1" t="s">
        <v>187</v>
      </c>
      <c r="AJ11" s="1" t="s">
        <v>69</v>
      </c>
      <c r="AK11" s="1"/>
      <c r="AL11" s="1" t="s">
        <v>3</v>
      </c>
      <c r="AM11" s="6">
        <v>2.7299999999995634</v>
      </c>
      <c r="AN11" s="6">
        <v>1.4539063748200264E-4</v>
      </c>
      <c r="AO11" s="2"/>
      <c r="AP11" s="1"/>
      <c r="AQ11" s="1"/>
      <c r="AR11" s="1"/>
      <c r="AS11" s="1" t="s">
        <v>208</v>
      </c>
      <c r="AT11" s="7">
        <v>44218.701531566323</v>
      </c>
      <c r="AU11" s="1" t="s">
        <v>81</v>
      </c>
      <c r="AV11" s="6">
        <v>18774.27</v>
      </c>
      <c r="AW11" s="5">
        <v>44197</v>
      </c>
      <c r="AX11" s="5">
        <v>44561</v>
      </c>
      <c r="AY11" s="7">
        <v>44561</v>
      </c>
      <c r="AZ11" s="1" t="s">
        <v>218</v>
      </c>
      <c r="BA11" s="1"/>
      <c r="BB11" s="1"/>
      <c r="BC11" s="1" t="s">
        <v>24</v>
      </c>
    </row>
    <row r="12" spans="1:55" x14ac:dyDescent="0.25">
      <c r="A12" s="2" t="str">
        <f>HYPERLINK("https://my.zakupki.prom.ua/remote/dispatcher/state_purchase_view/23272451", "UA-2021-01-26-006284-b")</f>
        <v>UA-2021-01-26-006284-b</v>
      </c>
      <c r="B12" s="1" t="s">
        <v>199</v>
      </c>
      <c r="C12" s="1" t="s">
        <v>86</v>
      </c>
      <c r="D12" s="1" t="s">
        <v>131</v>
      </c>
      <c r="E12" s="1" t="s">
        <v>196</v>
      </c>
      <c r="F12" s="1" t="s">
        <v>135</v>
      </c>
      <c r="G12" s="1" t="s">
        <v>64</v>
      </c>
      <c r="H12" s="1" t="s">
        <v>115</v>
      </c>
      <c r="I12" s="1" t="s">
        <v>127</v>
      </c>
      <c r="J12" s="1" t="s">
        <v>25</v>
      </c>
      <c r="K12" s="1" t="s">
        <v>25</v>
      </c>
      <c r="L12" s="1" t="s">
        <v>25</v>
      </c>
      <c r="M12" s="5">
        <v>44222</v>
      </c>
      <c r="N12" s="1"/>
      <c r="O12" s="1"/>
      <c r="P12" s="1"/>
      <c r="Q12" s="1"/>
      <c r="R12" s="1" t="s">
        <v>205</v>
      </c>
      <c r="S12" s="4">
        <v>1</v>
      </c>
      <c r="T12" s="6">
        <v>4800</v>
      </c>
      <c r="U12" s="1" t="s">
        <v>144</v>
      </c>
      <c r="V12" s="4">
        <v>12</v>
      </c>
      <c r="W12" s="6">
        <v>400</v>
      </c>
      <c r="X12" s="1" t="s">
        <v>211</v>
      </c>
      <c r="Y12" s="1" t="s">
        <v>213</v>
      </c>
      <c r="Z12" s="1" t="s">
        <v>96</v>
      </c>
      <c r="AA12" s="1" t="s">
        <v>147</v>
      </c>
      <c r="AB12" s="1" t="s">
        <v>112</v>
      </c>
      <c r="AC12" s="1" t="s">
        <v>147</v>
      </c>
      <c r="AD12" s="6">
        <v>4800</v>
      </c>
      <c r="AE12" s="6">
        <v>400</v>
      </c>
      <c r="AF12" s="1"/>
      <c r="AG12" s="1"/>
      <c r="AH12" s="1"/>
      <c r="AI12" s="1" t="s">
        <v>195</v>
      </c>
      <c r="AJ12" s="1" t="s">
        <v>66</v>
      </c>
      <c r="AK12" s="1"/>
      <c r="AL12" s="1" t="s">
        <v>1</v>
      </c>
      <c r="AM12" s="1"/>
      <c r="AN12" s="1"/>
      <c r="AO12" s="2"/>
      <c r="AP12" s="1"/>
      <c r="AQ12" s="1"/>
      <c r="AR12" s="1"/>
      <c r="AS12" s="1" t="s">
        <v>208</v>
      </c>
      <c r="AT12" s="7">
        <v>44222.665987997265</v>
      </c>
      <c r="AU12" s="1" t="s">
        <v>47</v>
      </c>
      <c r="AV12" s="6">
        <v>4800</v>
      </c>
      <c r="AW12" s="5">
        <v>44222</v>
      </c>
      <c r="AX12" s="5">
        <v>44561</v>
      </c>
      <c r="AY12" s="7">
        <v>44561</v>
      </c>
      <c r="AZ12" s="1" t="s">
        <v>218</v>
      </c>
      <c r="BA12" s="1"/>
      <c r="BB12" s="1"/>
      <c r="BC12" s="1" t="s">
        <v>24</v>
      </c>
    </row>
    <row r="13" spans="1:55" x14ac:dyDescent="0.25">
      <c r="A13" s="2" t="str">
        <f>HYPERLINK("https://my.zakupki.prom.ua/remote/dispatcher/state_purchase_view/23289401", "UA-2021-01-26-010317-b")</f>
        <v>UA-2021-01-26-010317-b</v>
      </c>
      <c r="B13" s="1" t="s">
        <v>204</v>
      </c>
      <c r="C13" s="1" t="s">
        <v>79</v>
      </c>
      <c r="D13" s="1" t="s">
        <v>131</v>
      </c>
      <c r="E13" s="1" t="s">
        <v>196</v>
      </c>
      <c r="F13" s="1" t="s">
        <v>135</v>
      </c>
      <c r="G13" s="1" t="s">
        <v>64</v>
      </c>
      <c r="H13" s="1" t="s">
        <v>115</v>
      </c>
      <c r="I13" s="1" t="s">
        <v>127</v>
      </c>
      <c r="J13" s="1" t="s">
        <v>25</v>
      </c>
      <c r="K13" s="1" t="s">
        <v>25</v>
      </c>
      <c r="L13" s="1" t="s">
        <v>25</v>
      </c>
      <c r="M13" s="5">
        <v>44222</v>
      </c>
      <c r="N13" s="1"/>
      <c r="O13" s="1"/>
      <c r="P13" s="1"/>
      <c r="Q13" s="1"/>
      <c r="R13" s="1" t="s">
        <v>205</v>
      </c>
      <c r="S13" s="4">
        <v>1</v>
      </c>
      <c r="T13" s="6">
        <v>3000</v>
      </c>
      <c r="U13" s="1" t="s">
        <v>144</v>
      </c>
      <c r="V13" s="4">
        <v>12</v>
      </c>
      <c r="W13" s="6">
        <v>250</v>
      </c>
      <c r="X13" s="1" t="s">
        <v>211</v>
      </c>
      <c r="Y13" s="1" t="s">
        <v>213</v>
      </c>
      <c r="Z13" s="1" t="s">
        <v>96</v>
      </c>
      <c r="AA13" s="1" t="s">
        <v>196</v>
      </c>
      <c r="AB13" s="1" t="s">
        <v>112</v>
      </c>
      <c r="AC13" s="1" t="s">
        <v>147</v>
      </c>
      <c r="AD13" s="6">
        <v>3000</v>
      </c>
      <c r="AE13" s="6">
        <v>250</v>
      </c>
      <c r="AF13" s="1"/>
      <c r="AG13" s="1"/>
      <c r="AH13" s="1"/>
      <c r="AI13" s="1" t="s">
        <v>194</v>
      </c>
      <c r="AJ13" s="1" t="s">
        <v>68</v>
      </c>
      <c r="AK13" s="1"/>
      <c r="AL13" s="1" t="s">
        <v>9</v>
      </c>
      <c r="AM13" s="1"/>
      <c r="AN13" s="1"/>
      <c r="AO13" s="2"/>
      <c r="AP13" s="1"/>
      <c r="AQ13" s="1"/>
      <c r="AR13" s="1"/>
      <c r="AS13" s="1" t="s">
        <v>208</v>
      </c>
      <c r="AT13" s="7">
        <v>44222.687507245486</v>
      </c>
      <c r="AU13" s="1" t="s">
        <v>39</v>
      </c>
      <c r="AV13" s="6">
        <v>3000</v>
      </c>
      <c r="AW13" s="5">
        <v>44197</v>
      </c>
      <c r="AX13" s="5">
        <v>44561</v>
      </c>
      <c r="AY13" s="7">
        <v>44561</v>
      </c>
      <c r="AZ13" s="1" t="s">
        <v>218</v>
      </c>
      <c r="BA13" s="1"/>
      <c r="BB13" s="1"/>
      <c r="BC13" s="1" t="s">
        <v>24</v>
      </c>
    </row>
    <row r="14" spans="1:55" x14ac:dyDescent="0.25">
      <c r="A14" s="2" t="str">
        <f>HYPERLINK("https://my.zakupki.prom.ua/remote/dispatcher/state_purchase_view/23295252", "UA-2021-01-26-011775-b")</f>
        <v>UA-2021-01-26-011775-b</v>
      </c>
      <c r="B14" s="1" t="s">
        <v>152</v>
      </c>
      <c r="C14" s="1" t="s">
        <v>92</v>
      </c>
      <c r="D14" s="1" t="s">
        <v>131</v>
      </c>
      <c r="E14" s="1" t="s">
        <v>196</v>
      </c>
      <c r="F14" s="1" t="s">
        <v>135</v>
      </c>
      <c r="G14" s="1" t="s">
        <v>64</v>
      </c>
      <c r="H14" s="1" t="s">
        <v>115</v>
      </c>
      <c r="I14" s="1" t="s">
        <v>127</v>
      </c>
      <c r="J14" s="1" t="s">
        <v>25</v>
      </c>
      <c r="K14" s="1" t="s">
        <v>25</v>
      </c>
      <c r="L14" s="1" t="s">
        <v>25</v>
      </c>
      <c r="M14" s="5">
        <v>44222</v>
      </c>
      <c r="N14" s="1"/>
      <c r="O14" s="1"/>
      <c r="P14" s="1"/>
      <c r="Q14" s="1"/>
      <c r="R14" s="1" t="s">
        <v>205</v>
      </c>
      <c r="S14" s="4">
        <v>1</v>
      </c>
      <c r="T14" s="6">
        <v>1785.68</v>
      </c>
      <c r="U14" s="1" t="s">
        <v>144</v>
      </c>
      <c r="V14" s="4">
        <v>104</v>
      </c>
      <c r="W14" s="6">
        <v>17.170000000000002</v>
      </c>
      <c r="X14" s="1" t="s">
        <v>221</v>
      </c>
      <c r="Y14" s="1" t="s">
        <v>213</v>
      </c>
      <c r="Z14" s="1" t="s">
        <v>96</v>
      </c>
      <c r="AA14" s="1" t="s">
        <v>147</v>
      </c>
      <c r="AB14" s="1" t="s">
        <v>112</v>
      </c>
      <c r="AC14" s="1" t="s">
        <v>147</v>
      </c>
      <c r="AD14" s="6">
        <v>1785.68</v>
      </c>
      <c r="AE14" s="6">
        <v>17.170000000000002</v>
      </c>
      <c r="AF14" s="1"/>
      <c r="AG14" s="1"/>
      <c r="AH14" s="1"/>
      <c r="AI14" s="1" t="s">
        <v>186</v>
      </c>
      <c r="AJ14" s="1" t="s">
        <v>43</v>
      </c>
      <c r="AK14" s="1"/>
      <c r="AL14" s="1" t="s">
        <v>5</v>
      </c>
      <c r="AM14" s="1"/>
      <c r="AN14" s="1"/>
      <c r="AO14" s="2"/>
      <c r="AP14" s="1"/>
      <c r="AQ14" s="1"/>
      <c r="AR14" s="1"/>
      <c r="AS14" s="1" t="s">
        <v>208</v>
      </c>
      <c r="AT14" s="7">
        <v>44222.737175223439</v>
      </c>
      <c r="AU14" s="1" t="s">
        <v>117</v>
      </c>
      <c r="AV14" s="6">
        <v>1785.68</v>
      </c>
      <c r="AW14" s="5">
        <v>44197</v>
      </c>
      <c r="AX14" s="5">
        <v>44561</v>
      </c>
      <c r="AY14" s="7">
        <v>44561</v>
      </c>
      <c r="AZ14" s="1" t="s">
        <v>218</v>
      </c>
      <c r="BA14" s="1"/>
      <c r="BB14" s="1"/>
      <c r="BC14" s="1" t="s">
        <v>24</v>
      </c>
    </row>
    <row r="15" spans="1:55" x14ac:dyDescent="0.25">
      <c r="A15" s="2" t="str">
        <f>HYPERLINK("https://my.zakupki.prom.ua/remote/dispatcher/state_purchase_view/24324292", "UA-2021-02-23-014646-b")</f>
        <v>UA-2021-02-23-014646-b</v>
      </c>
      <c r="B15" s="1" t="s">
        <v>161</v>
      </c>
      <c r="C15" s="1" t="s">
        <v>85</v>
      </c>
      <c r="D15" s="1" t="s">
        <v>131</v>
      </c>
      <c r="E15" s="1" t="s">
        <v>196</v>
      </c>
      <c r="F15" s="1" t="s">
        <v>135</v>
      </c>
      <c r="G15" s="1" t="s">
        <v>64</v>
      </c>
      <c r="H15" s="1" t="s">
        <v>115</v>
      </c>
      <c r="I15" s="1" t="s">
        <v>127</v>
      </c>
      <c r="J15" s="1" t="s">
        <v>25</v>
      </c>
      <c r="K15" s="1" t="s">
        <v>25</v>
      </c>
      <c r="L15" s="1" t="s">
        <v>25</v>
      </c>
      <c r="M15" s="5">
        <v>44250</v>
      </c>
      <c r="N15" s="1"/>
      <c r="O15" s="1"/>
      <c r="P15" s="1"/>
      <c r="Q15" s="1"/>
      <c r="R15" s="1" t="s">
        <v>205</v>
      </c>
      <c r="S15" s="4">
        <v>1</v>
      </c>
      <c r="T15" s="6">
        <v>24000</v>
      </c>
      <c r="U15" s="1" t="s">
        <v>144</v>
      </c>
      <c r="V15" s="4">
        <v>4</v>
      </c>
      <c r="W15" s="6">
        <v>6000</v>
      </c>
      <c r="X15" s="1" t="s">
        <v>211</v>
      </c>
      <c r="Y15" s="1" t="s">
        <v>213</v>
      </c>
      <c r="Z15" s="1" t="s">
        <v>96</v>
      </c>
      <c r="AA15" s="1" t="s">
        <v>147</v>
      </c>
      <c r="AB15" s="1" t="s">
        <v>112</v>
      </c>
      <c r="AC15" s="1" t="s">
        <v>147</v>
      </c>
      <c r="AD15" s="6">
        <v>11847.15</v>
      </c>
      <c r="AE15" s="6">
        <v>2961.7874999999999</v>
      </c>
      <c r="AF15" s="1"/>
      <c r="AG15" s="6">
        <v>12152.85</v>
      </c>
      <c r="AH15" s="6">
        <v>0.50636875000000003</v>
      </c>
      <c r="AI15" s="1" t="s">
        <v>156</v>
      </c>
      <c r="AJ15" s="1" t="s">
        <v>30</v>
      </c>
      <c r="AK15" s="1"/>
      <c r="AL15" s="1" t="s">
        <v>7</v>
      </c>
      <c r="AM15" s="6">
        <v>12152.85</v>
      </c>
      <c r="AN15" s="6">
        <v>0.50636875000000003</v>
      </c>
      <c r="AO15" s="2"/>
      <c r="AP15" s="1"/>
      <c r="AQ15" s="1"/>
      <c r="AR15" s="1"/>
      <c r="AS15" s="1" t="s">
        <v>208</v>
      </c>
      <c r="AT15" s="7">
        <v>44251.53216465986</v>
      </c>
      <c r="AU15" s="1" t="s">
        <v>44</v>
      </c>
      <c r="AV15" s="6">
        <v>11847.15</v>
      </c>
      <c r="AW15" s="5">
        <v>44228</v>
      </c>
      <c r="AX15" s="5">
        <v>44561</v>
      </c>
      <c r="AY15" s="7">
        <v>44561</v>
      </c>
      <c r="AZ15" s="1" t="s">
        <v>218</v>
      </c>
      <c r="BA15" s="1"/>
      <c r="BB15" s="1"/>
      <c r="BC15" s="1" t="s">
        <v>24</v>
      </c>
    </row>
    <row r="16" spans="1:55" x14ac:dyDescent="0.25">
      <c r="A16" s="2" t="str">
        <f>HYPERLINK("https://my.zakupki.prom.ua/remote/dispatcher/state_purchase_view/25086193", "UA-2021-03-19-008909-c")</f>
        <v>UA-2021-03-19-008909-c</v>
      </c>
      <c r="B16" s="1" t="s">
        <v>125</v>
      </c>
      <c r="C16" s="1" t="s">
        <v>48</v>
      </c>
      <c r="D16" s="1" t="s">
        <v>131</v>
      </c>
      <c r="E16" s="1" t="s">
        <v>196</v>
      </c>
      <c r="F16" s="1" t="s">
        <v>135</v>
      </c>
      <c r="G16" s="1" t="s">
        <v>64</v>
      </c>
      <c r="H16" s="1" t="s">
        <v>115</v>
      </c>
      <c r="I16" s="1" t="s">
        <v>127</v>
      </c>
      <c r="J16" s="1" t="s">
        <v>25</v>
      </c>
      <c r="K16" s="1" t="s">
        <v>25</v>
      </c>
      <c r="L16" s="1" t="s">
        <v>25</v>
      </c>
      <c r="M16" s="5">
        <v>44274</v>
      </c>
      <c r="N16" s="1"/>
      <c r="O16" s="1"/>
      <c r="P16" s="1"/>
      <c r="Q16" s="1"/>
      <c r="R16" s="1" t="s">
        <v>205</v>
      </c>
      <c r="S16" s="4">
        <v>1</v>
      </c>
      <c r="T16" s="6">
        <v>8358</v>
      </c>
      <c r="U16" s="1" t="s">
        <v>144</v>
      </c>
      <c r="V16" s="4">
        <v>30</v>
      </c>
      <c r="W16" s="6">
        <v>278.60000000000002</v>
      </c>
      <c r="X16" s="1" t="s">
        <v>221</v>
      </c>
      <c r="Y16" s="1" t="s">
        <v>213</v>
      </c>
      <c r="Z16" s="1" t="s">
        <v>96</v>
      </c>
      <c r="AA16" s="1" t="s">
        <v>147</v>
      </c>
      <c r="AB16" s="1" t="s">
        <v>112</v>
      </c>
      <c r="AC16" s="1" t="s">
        <v>147</v>
      </c>
      <c r="AD16" s="6">
        <v>8358</v>
      </c>
      <c r="AE16" s="6">
        <v>278.60000000000002</v>
      </c>
      <c r="AF16" s="1"/>
      <c r="AG16" s="1"/>
      <c r="AH16" s="1"/>
      <c r="AI16" s="1" t="s">
        <v>101</v>
      </c>
      <c r="AJ16" s="1" t="s">
        <v>52</v>
      </c>
      <c r="AK16" s="1"/>
      <c r="AL16" s="1" t="s">
        <v>22</v>
      </c>
      <c r="AM16" s="1"/>
      <c r="AN16" s="1"/>
      <c r="AO16" s="2"/>
      <c r="AP16" s="1"/>
      <c r="AQ16" s="1"/>
      <c r="AR16" s="1"/>
      <c r="AS16" s="1" t="s">
        <v>208</v>
      </c>
      <c r="AT16" s="7">
        <v>44274.718333722398</v>
      </c>
      <c r="AU16" s="1" t="s">
        <v>83</v>
      </c>
      <c r="AV16" s="6">
        <v>8358</v>
      </c>
      <c r="AW16" s="5">
        <v>44273</v>
      </c>
      <c r="AX16" s="5">
        <v>44555</v>
      </c>
      <c r="AY16" s="7">
        <v>44561</v>
      </c>
      <c r="AZ16" s="1" t="s">
        <v>218</v>
      </c>
      <c r="BA16" s="1"/>
      <c r="BB16" s="1"/>
      <c r="BC16" s="1" t="s">
        <v>24</v>
      </c>
    </row>
    <row r="17" spans="1:55" x14ac:dyDescent="0.25">
      <c r="A17" s="2" t="str">
        <f>HYPERLINK("https://my.zakupki.prom.ua/remote/dispatcher/state_purchase_view/25600837", "UA-2021-04-07-004762-a")</f>
        <v>UA-2021-04-07-004762-a</v>
      </c>
      <c r="B17" s="1" t="s">
        <v>220</v>
      </c>
      <c r="C17" s="1" t="s">
        <v>80</v>
      </c>
      <c r="D17" s="1" t="s">
        <v>131</v>
      </c>
      <c r="E17" s="1" t="s">
        <v>196</v>
      </c>
      <c r="F17" s="1" t="s">
        <v>135</v>
      </c>
      <c r="G17" s="1" t="s">
        <v>64</v>
      </c>
      <c r="H17" s="1" t="s">
        <v>115</v>
      </c>
      <c r="I17" s="1" t="s">
        <v>127</v>
      </c>
      <c r="J17" s="1" t="s">
        <v>25</v>
      </c>
      <c r="K17" s="1" t="s">
        <v>25</v>
      </c>
      <c r="L17" s="1" t="s">
        <v>25</v>
      </c>
      <c r="M17" s="5">
        <v>44293</v>
      </c>
      <c r="N17" s="1"/>
      <c r="O17" s="1"/>
      <c r="P17" s="1"/>
      <c r="Q17" s="1"/>
      <c r="R17" s="1" t="s">
        <v>205</v>
      </c>
      <c r="S17" s="4">
        <v>1</v>
      </c>
      <c r="T17" s="6">
        <v>7040</v>
      </c>
      <c r="U17" s="1" t="s">
        <v>144</v>
      </c>
      <c r="V17" s="4">
        <v>1</v>
      </c>
      <c r="W17" s="6">
        <v>7040</v>
      </c>
      <c r="X17" s="1" t="s">
        <v>221</v>
      </c>
      <c r="Y17" s="1" t="s">
        <v>213</v>
      </c>
      <c r="Z17" s="1" t="s">
        <v>96</v>
      </c>
      <c r="AA17" s="1" t="s">
        <v>147</v>
      </c>
      <c r="AB17" s="1" t="s">
        <v>112</v>
      </c>
      <c r="AC17" s="1" t="s">
        <v>147</v>
      </c>
      <c r="AD17" s="6">
        <v>7040</v>
      </c>
      <c r="AE17" s="6">
        <v>7040</v>
      </c>
      <c r="AF17" s="1"/>
      <c r="AG17" s="1"/>
      <c r="AH17" s="1"/>
      <c r="AI17" s="1" t="s">
        <v>184</v>
      </c>
      <c r="AJ17" s="1" t="s">
        <v>67</v>
      </c>
      <c r="AK17" s="1"/>
      <c r="AL17" s="1" t="s">
        <v>2</v>
      </c>
      <c r="AM17" s="1"/>
      <c r="AN17" s="1"/>
      <c r="AO17" s="2"/>
      <c r="AP17" s="1"/>
      <c r="AQ17" s="1"/>
      <c r="AR17" s="1"/>
      <c r="AS17" s="1" t="s">
        <v>208</v>
      </c>
      <c r="AT17" s="7">
        <v>44293.49639738656</v>
      </c>
      <c r="AU17" s="1" t="s">
        <v>58</v>
      </c>
      <c r="AV17" s="6">
        <v>7040</v>
      </c>
      <c r="AW17" s="5">
        <v>44289</v>
      </c>
      <c r="AX17" s="5">
        <v>44289</v>
      </c>
      <c r="AY17" s="7">
        <v>44561</v>
      </c>
      <c r="AZ17" s="1" t="s">
        <v>218</v>
      </c>
      <c r="BA17" s="1"/>
      <c r="BB17" s="1"/>
      <c r="BC17" s="1" t="s">
        <v>24</v>
      </c>
    </row>
    <row r="18" spans="1:55" x14ac:dyDescent="0.25">
      <c r="A18" s="2" t="str">
        <f>HYPERLINK("https://my.zakupki.prom.ua/remote/dispatcher/state_purchase_view/25818522", "UA-2021-04-14-007443-b")</f>
        <v>UA-2021-04-14-007443-b</v>
      </c>
      <c r="B18" s="1" t="s">
        <v>220</v>
      </c>
      <c r="C18" s="1" t="s">
        <v>80</v>
      </c>
      <c r="D18" s="1" t="s">
        <v>131</v>
      </c>
      <c r="E18" s="1" t="s">
        <v>196</v>
      </c>
      <c r="F18" s="1" t="s">
        <v>135</v>
      </c>
      <c r="G18" s="1" t="s">
        <v>64</v>
      </c>
      <c r="H18" s="1" t="s">
        <v>115</v>
      </c>
      <c r="I18" s="1" t="s">
        <v>127</v>
      </c>
      <c r="J18" s="1" t="s">
        <v>25</v>
      </c>
      <c r="K18" s="1" t="s">
        <v>25</v>
      </c>
      <c r="L18" s="1" t="s">
        <v>25</v>
      </c>
      <c r="M18" s="5">
        <v>44300</v>
      </c>
      <c r="N18" s="1"/>
      <c r="O18" s="1"/>
      <c r="P18" s="1"/>
      <c r="Q18" s="1"/>
      <c r="R18" s="1" t="s">
        <v>205</v>
      </c>
      <c r="S18" s="4">
        <v>1</v>
      </c>
      <c r="T18" s="6">
        <v>8600</v>
      </c>
      <c r="U18" s="1" t="s">
        <v>144</v>
      </c>
      <c r="V18" s="4">
        <v>1</v>
      </c>
      <c r="W18" s="6">
        <v>8600</v>
      </c>
      <c r="X18" s="1" t="s">
        <v>221</v>
      </c>
      <c r="Y18" s="1" t="s">
        <v>213</v>
      </c>
      <c r="Z18" s="1" t="s">
        <v>96</v>
      </c>
      <c r="AA18" s="1" t="s">
        <v>147</v>
      </c>
      <c r="AB18" s="1" t="s">
        <v>112</v>
      </c>
      <c r="AC18" s="1" t="s">
        <v>147</v>
      </c>
      <c r="AD18" s="6">
        <v>8600</v>
      </c>
      <c r="AE18" s="6">
        <v>8600</v>
      </c>
      <c r="AF18" s="1"/>
      <c r="AG18" s="1"/>
      <c r="AH18" s="1"/>
      <c r="AI18" s="1" t="s">
        <v>184</v>
      </c>
      <c r="AJ18" s="1" t="s">
        <v>67</v>
      </c>
      <c r="AK18" s="1"/>
      <c r="AL18" s="1" t="s">
        <v>2</v>
      </c>
      <c r="AM18" s="1"/>
      <c r="AN18" s="1"/>
      <c r="AO18" s="2"/>
      <c r="AP18" s="1"/>
      <c r="AQ18" s="1"/>
      <c r="AR18" s="1"/>
      <c r="AS18" s="1" t="s">
        <v>208</v>
      </c>
      <c r="AT18" s="7">
        <v>44300.623532456506</v>
      </c>
      <c r="AU18" s="1" t="s">
        <v>31</v>
      </c>
      <c r="AV18" s="6">
        <v>8600</v>
      </c>
      <c r="AW18" s="5">
        <v>44292</v>
      </c>
      <c r="AX18" s="5">
        <v>44561</v>
      </c>
      <c r="AY18" s="7">
        <v>44561</v>
      </c>
      <c r="AZ18" s="1" t="s">
        <v>218</v>
      </c>
      <c r="BA18" s="1"/>
      <c r="BB18" s="1"/>
      <c r="BC18" s="1" t="s">
        <v>24</v>
      </c>
    </row>
    <row r="19" spans="1:55" x14ac:dyDescent="0.25">
      <c r="A19" s="2" t="str">
        <f>HYPERLINK("https://my.zakupki.prom.ua/remote/dispatcher/state_purchase_view/26144296", "UA-2021-04-26-005470-a")</f>
        <v>UA-2021-04-26-005470-a</v>
      </c>
      <c r="B19" s="1" t="s">
        <v>220</v>
      </c>
      <c r="C19" s="1" t="s">
        <v>80</v>
      </c>
      <c r="D19" s="1" t="s">
        <v>131</v>
      </c>
      <c r="E19" s="1" t="s">
        <v>196</v>
      </c>
      <c r="F19" s="1" t="s">
        <v>135</v>
      </c>
      <c r="G19" s="1" t="s">
        <v>64</v>
      </c>
      <c r="H19" s="1" t="s">
        <v>115</v>
      </c>
      <c r="I19" s="1" t="s">
        <v>127</v>
      </c>
      <c r="J19" s="1" t="s">
        <v>25</v>
      </c>
      <c r="K19" s="1" t="s">
        <v>25</v>
      </c>
      <c r="L19" s="1" t="s">
        <v>25</v>
      </c>
      <c r="M19" s="5">
        <v>44312</v>
      </c>
      <c r="N19" s="1"/>
      <c r="O19" s="1"/>
      <c r="P19" s="1"/>
      <c r="Q19" s="1"/>
      <c r="R19" s="1" t="s">
        <v>205</v>
      </c>
      <c r="S19" s="4">
        <v>1</v>
      </c>
      <c r="T19" s="6">
        <v>7040</v>
      </c>
      <c r="U19" s="1" t="s">
        <v>144</v>
      </c>
      <c r="V19" s="4">
        <v>1</v>
      </c>
      <c r="W19" s="6">
        <v>7040</v>
      </c>
      <c r="X19" s="1" t="s">
        <v>221</v>
      </c>
      <c r="Y19" s="1" t="s">
        <v>213</v>
      </c>
      <c r="Z19" s="1" t="s">
        <v>96</v>
      </c>
      <c r="AA19" s="1" t="s">
        <v>147</v>
      </c>
      <c r="AB19" s="1" t="s">
        <v>112</v>
      </c>
      <c r="AC19" s="1" t="s">
        <v>147</v>
      </c>
      <c r="AD19" s="6">
        <v>7040</v>
      </c>
      <c r="AE19" s="6">
        <v>7040</v>
      </c>
      <c r="AF19" s="1"/>
      <c r="AG19" s="1"/>
      <c r="AH19" s="1"/>
      <c r="AI19" s="1" t="s">
        <v>184</v>
      </c>
      <c r="AJ19" s="1" t="s">
        <v>67</v>
      </c>
      <c r="AK19" s="1"/>
      <c r="AL19" s="1" t="s">
        <v>2</v>
      </c>
      <c r="AM19" s="1"/>
      <c r="AN19" s="1"/>
      <c r="AO19" s="2"/>
      <c r="AP19" s="1"/>
      <c r="AQ19" s="1"/>
      <c r="AR19" s="1"/>
      <c r="AS19" s="1" t="s">
        <v>208</v>
      </c>
      <c r="AT19" s="7">
        <v>44312.558711345358</v>
      </c>
      <c r="AU19" s="1" t="s">
        <v>45</v>
      </c>
      <c r="AV19" s="6">
        <v>7040</v>
      </c>
      <c r="AW19" s="5">
        <v>44310</v>
      </c>
      <c r="AX19" s="5">
        <v>44310</v>
      </c>
      <c r="AY19" s="7">
        <v>44561</v>
      </c>
      <c r="AZ19" s="1" t="s">
        <v>218</v>
      </c>
      <c r="BA19" s="1"/>
      <c r="BB19" s="1"/>
      <c r="BC19" s="1" t="s">
        <v>24</v>
      </c>
    </row>
    <row r="20" spans="1:55" x14ac:dyDescent="0.25">
      <c r="A20" s="2" t="str">
        <f>HYPERLINK("https://my.zakupki.prom.ua/remote/dispatcher/state_purchase_view/27622635", "UA-2021-06-18-008638-c")</f>
        <v>UA-2021-06-18-008638-c</v>
      </c>
      <c r="B20" s="1" t="s">
        <v>198</v>
      </c>
      <c r="C20" s="1" t="s">
        <v>79</v>
      </c>
      <c r="D20" s="1" t="s">
        <v>131</v>
      </c>
      <c r="E20" s="1" t="s">
        <v>196</v>
      </c>
      <c r="F20" s="1" t="s">
        <v>135</v>
      </c>
      <c r="G20" s="1" t="s">
        <v>64</v>
      </c>
      <c r="H20" s="1" t="s">
        <v>115</v>
      </c>
      <c r="I20" s="1" t="s">
        <v>127</v>
      </c>
      <c r="J20" s="1" t="s">
        <v>25</v>
      </c>
      <c r="K20" s="1" t="s">
        <v>25</v>
      </c>
      <c r="L20" s="1" t="s">
        <v>25</v>
      </c>
      <c r="M20" s="5">
        <v>44365</v>
      </c>
      <c r="N20" s="1"/>
      <c r="O20" s="1"/>
      <c r="P20" s="1"/>
      <c r="Q20" s="1"/>
      <c r="R20" s="1" t="s">
        <v>205</v>
      </c>
      <c r="S20" s="4">
        <v>1</v>
      </c>
      <c r="T20" s="6">
        <v>528</v>
      </c>
      <c r="U20" s="1" t="s">
        <v>144</v>
      </c>
      <c r="V20" s="4">
        <v>4</v>
      </c>
      <c r="W20" s="6">
        <v>132</v>
      </c>
      <c r="X20" s="1" t="s">
        <v>221</v>
      </c>
      <c r="Y20" s="1" t="s">
        <v>213</v>
      </c>
      <c r="Z20" s="1" t="s">
        <v>96</v>
      </c>
      <c r="AA20" s="1" t="s">
        <v>147</v>
      </c>
      <c r="AB20" s="1" t="s">
        <v>112</v>
      </c>
      <c r="AC20" s="1" t="s">
        <v>147</v>
      </c>
      <c r="AD20" s="6">
        <v>528</v>
      </c>
      <c r="AE20" s="6">
        <v>132</v>
      </c>
      <c r="AF20" s="1"/>
      <c r="AG20" s="1"/>
      <c r="AH20" s="1"/>
      <c r="AI20" s="1" t="s">
        <v>190</v>
      </c>
      <c r="AJ20" s="1" t="s">
        <v>65</v>
      </c>
      <c r="AK20" s="1"/>
      <c r="AL20" s="1" t="s">
        <v>4</v>
      </c>
      <c r="AM20" s="1"/>
      <c r="AN20" s="1"/>
      <c r="AO20" s="2"/>
      <c r="AP20" s="1"/>
      <c r="AQ20" s="1"/>
      <c r="AR20" s="1"/>
      <c r="AS20" s="1" t="s">
        <v>208</v>
      </c>
      <c r="AT20" s="7">
        <v>44365.580419398771</v>
      </c>
      <c r="AU20" s="1" t="s">
        <v>116</v>
      </c>
      <c r="AV20" s="6">
        <v>528</v>
      </c>
      <c r="AW20" s="5">
        <v>44363</v>
      </c>
      <c r="AX20" s="5">
        <v>44561</v>
      </c>
      <c r="AY20" s="7">
        <v>44561</v>
      </c>
      <c r="AZ20" s="1" t="s">
        <v>218</v>
      </c>
      <c r="BA20" s="1"/>
      <c r="BB20" s="1"/>
      <c r="BC20" s="1" t="s">
        <v>24</v>
      </c>
    </row>
    <row r="21" spans="1:55" x14ac:dyDescent="0.25">
      <c r="A21" s="2" t="str">
        <f>HYPERLINK("https://my.zakupki.prom.ua/remote/dispatcher/state_purchase_view/28075361", "UA-2021-07-08-005586-c")</f>
        <v>UA-2021-07-08-005586-c</v>
      </c>
      <c r="B21" s="1" t="s">
        <v>165</v>
      </c>
      <c r="C21" s="1" t="s">
        <v>88</v>
      </c>
      <c r="D21" s="1" t="s">
        <v>131</v>
      </c>
      <c r="E21" s="1" t="s">
        <v>196</v>
      </c>
      <c r="F21" s="1" t="s">
        <v>135</v>
      </c>
      <c r="G21" s="1" t="s">
        <v>64</v>
      </c>
      <c r="H21" s="1" t="s">
        <v>115</v>
      </c>
      <c r="I21" s="1" t="s">
        <v>127</v>
      </c>
      <c r="J21" s="1" t="s">
        <v>25</v>
      </c>
      <c r="K21" s="1" t="s">
        <v>25</v>
      </c>
      <c r="L21" s="1" t="s">
        <v>25</v>
      </c>
      <c r="M21" s="5">
        <v>44385</v>
      </c>
      <c r="N21" s="1"/>
      <c r="O21" s="1"/>
      <c r="P21" s="1"/>
      <c r="Q21" s="1"/>
      <c r="R21" s="1" t="s">
        <v>205</v>
      </c>
      <c r="S21" s="4">
        <v>1</v>
      </c>
      <c r="T21" s="6">
        <v>1500</v>
      </c>
      <c r="U21" s="1" t="s">
        <v>144</v>
      </c>
      <c r="V21" s="4">
        <v>6</v>
      </c>
      <c r="W21" s="6">
        <v>250</v>
      </c>
      <c r="X21" s="1" t="s">
        <v>211</v>
      </c>
      <c r="Y21" s="1" t="s">
        <v>213</v>
      </c>
      <c r="Z21" s="1" t="s">
        <v>96</v>
      </c>
      <c r="AA21" s="1" t="s">
        <v>196</v>
      </c>
      <c r="AB21" s="1" t="s">
        <v>112</v>
      </c>
      <c r="AC21" s="1" t="s">
        <v>147</v>
      </c>
      <c r="AD21" s="6">
        <v>1500</v>
      </c>
      <c r="AE21" s="6">
        <v>250</v>
      </c>
      <c r="AF21" s="1"/>
      <c r="AG21" s="1"/>
      <c r="AH21" s="1"/>
      <c r="AI21" s="1" t="s">
        <v>185</v>
      </c>
      <c r="AJ21" s="1" t="s">
        <v>60</v>
      </c>
      <c r="AK21" s="1"/>
      <c r="AL21" s="1" t="s">
        <v>20</v>
      </c>
      <c r="AM21" s="1"/>
      <c r="AN21" s="1"/>
      <c r="AO21" s="2"/>
      <c r="AP21" s="1"/>
      <c r="AQ21" s="1"/>
      <c r="AR21" s="1"/>
      <c r="AS21" s="1" t="s">
        <v>208</v>
      </c>
      <c r="AT21" s="7">
        <v>44385.569198931909</v>
      </c>
      <c r="AU21" s="1" t="s">
        <v>38</v>
      </c>
      <c r="AV21" s="6">
        <v>1500</v>
      </c>
      <c r="AW21" s="5">
        <v>44378</v>
      </c>
      <c r="AX21" s="5">
        <v>44561</v>
      </c>
      <c r="AY21" s="7">
        <v>44561</v>
      </c>
      <c r="AZ21" s="1" t="s">
        <v>218</v>
      </c>
      <c r="BA21" s="1"/>
      <c r="BB21" s="1"/>
      <c r="BC21" s="1" t="s">
        <v>24</v>
      </c>
    </row>
    <row r="22" spans="1:55" x14ac:dyDescent="0.25">
      <c r="A22" s="2" t="str">
        <f>HYPERLINK("https://my.zakupki.prom.ua/remote/dispatcher/state_purchase_view/28199793", "UA-2021-07-13-008503-c")</f>
        <v>UA-2021-07-13-008503-c</v>
      </c>
      <c r="B22" s="1" t="s">
        <v>105</v>
      </c>
      <c r="C22" s="1" t="s">
        <v>73</v>
      </c>
      <c r="D22" s="1" t="s">
        <v>131</v>
      </c>
      <c r="E22" s="1" t="s">
        <v>196</v>
      </c>
      <c r="F22" s="1" t="s">
        <v>135</v>
      </c>
      <c r="G22" s="1" t="s">
        <v>64</v>
      </c>
      <c r="H22" s="1" t="s">
        <v>115</v>
      </c>
      <c r="I22" s="1" t="s">
        <v>127</v>
      </c>
      <c r="J22" s="1" t="s">
        <v>25</v>
      </c>
      <c r="K22" s="1" t="s">
        <v>25</v>
      </c>
      <c r="L22" s="1" t="s">
        <v>25</v>
      </c>
      <c r="M22" s="5">
        <v>44390</v>
      </c>
      <c r="N22" s="1"/>
      <c r="O22" s="1"/>
      <c r="P22" s="1"/>
      <c r="Q22" s="1"/>
      <c r="R22" s="1" t="s">
        <v>205</v>
      </c>
      <c r="S22" s="4">
        <v>1</v>
      </c>
      <c r="T22" s="6">
        <v>9777</v>
      </c>
      <c r="U22" s="1" t="s">
        <v>144</v>
      </c>
      <c r="V22" s="4">
        <v>1</v>
      </c>
      <c r="W22" s="6">
        <v>9777</v>
      </c>
      <c r="X22" s="1" t="s">
        <v>221</v>
      </c>
      <c r="Y22" s="1" t="s">
        <v>213</v>
      </c>
      <c r="Z22" s="1" t="s">
        <v>96</v>
      </c>
      <c r="AA22" s="1" t="s">
        <v>147</v>
      </c>
      <c r="AB22" s="1" t="s">
        <v>112</v>
      </c>
      <c r="AC22" s="1" t="s">
        <v>147</v>
      </c>
      <c r="AD22" s="6">
        <v>9777</v>
      </c>
      <c r="AE22" s="6">
        <v>9777</v>
      </c>
      <c r="AF22" s="1"/>
      <c r="AG22" s="1"/>
      <c r="AH22" s="1"/>
      <c r="AI22" s="1" t="s">
        <v>103</v>
      </c>
      <c r="AJ22" s="1" t="s">
        <v>53</v>
      </c>
      <c r="AK22" s="1"/>
      <c r="AL22" s="1" t="s">
        <v>19</v>
      </c>
      <c r="AM22" s="1"/>
      <c r="AN22" s="1"/>
      <c r="AO22" s="2"/>
      <c r="AP22" s="1"/>
      <c r="AQ22" s="1"/>
      <c r="AR22" s="1"/>
      <c r="AS22" s="1" t="s">
        <v>208</v>
      </c>
      <c r="AT22" s="7">
        <v>44390.673603805117</v>
      </c>
      <c r="AU22" s="1" t="s">
        <v>40</v>
      </c>
      <c r="AV22" s="6">
        <v>9777</v>
      </c>
      <c r="AW22" s="5">
        <v>44389</v>
      </c>
      <c r="AX22" s="5">
        <v>44408</v>
      </c>
      <c r="AY22" s="7">
        <v>44561</v>
      </c>
      <c r="AZ22" s="1" t="s">
        <v>218</v>
      </c>
      <c r="BA22" s="1"/>
      <c r="BB22" s="1"/>
      <c r="BC22" s="1" t="s">
        <v>24</v>
      </c>
    </row>
    <row r="23" spans="1:55" x14ac:dyDescent="0.25">
      <c r="A23" s="2" t="str">
        <f>HYPERLINK("https://my.zakupki.prom.ua/remote/dispatcher/state_purchase_view/28663042", "UA-2021-08-02-005119-b")</f>
        <v>UA-2021-08-02-005119-b</v>
      </c>
      <c r="B23" s="1" t="s">
        <v>160</v>
      </c>
      <c r="C23" s="1" t="s">
        <v>91</v>
      </c>
      <c r="D23" s="1" t="s">
        <v>131</v>
      </c>
      <c r="E23" s="1" t="s">
        <v>196</v>
      </c>
      <c r="F23" s="1" t="s">
        <v>135</v>
      </c>
      <c r="G23" s="1" t="s">
        <v>64</v>
      </c>
      <c r="H23" s="1" t="s">
        <v>115</v>
      </c>
      <c r="I23" s="1" t="s">
        <v>127</v>
      </c>
      <c r="J23" s="1" t="s">
        <v>25</v>
      </c>
      <c r="K23" s="1" t="s">
        <v>25</v>
      </c>
      <c r="L23" s="1" t="s">
        <v>25</v>
      </c>
      <c r="M23" s="5">
        <v>44410</v>
      </c>
      <c r="N23" s="1"/>
      <c r="O23" s="1"/>
      <c r="P23" s="1"/>
      <c r="Q23" s="1"/>
      <c r="R23" s="1" t="s">
        <v>205</v>
      </c>
      <c r="S23" s="4">
        <v>1</v>
      </c>
      <c r="T23" s="6">
        <v>2871</v>
      </c>
      <c r="U23" s="1" t="s">
        <v>144</v>
      </c>
      <c r="V23" s="4">
        <v>300</v>
      </c>
      <c r="W23" s="6">
        <v>9.57</v>
      </c>
      <c r="X23" s="1" t="s">
        <v>212</v>
      </c>
      <c r="Y23" s="1" t="s">
        <v>213</v>
      </c>
      <c r="Z23" s="1" t="s">
        <v>96</v>
      </c>
      <c r="AA23" s="1" t="s">
        <v>147</v>
      </c>
      <c r="AB23" s="1" t="s">
        <v>112</v>
      </c>
      <c r="AC23" s="1" t="s">
        <v>147</v>
      </c>
      <c r="AD23" s="6">
        <v>2871</v>
      </c>
      <c r="AE23" s="6">
        <v>9.57</v>
      </c>
      <c r="AF23" s="1"/>
      <c r="AG23" s="1"/>
      <c r="AH23" s="1"/>
      <c r="AI23" s="1" t="s">
        <v>102</v>
      </c>
      <c r="AJ23" s="1" t="s">
        <v>49</v>
      </c>
      <c r="AK23" s="1"/>
      <c r="AL23" s="1" t="s">
        <v>32</v>
      </c>
      <c r="AM23" s="1"/>
      <c r="AN23" s="1"/>
      <c r="AO23" s="2"/>
      <c r="AP23" s="1"/>
      <c r="AQ23" s="1"/>
      <c r="AR23" s="1"/>
      <c r="AS23" s="1" t="s">
        <v>208</v>
      </c>
      <c r="AT23" s="7">
        <v>44410.565882718045</v>
      </c>
      <c r="AU23" s="1" t="s">
        <v>27</v>
      </c>
      <c r="AV23" s="6">
        <v>2871</v>
      </c>
      <c r="AW23" s="5">
        <v>44410</v>
      </c>
      <c r="AX23" s="5">
        <v>44439</v>
      </c>
      <c r="AY23" s="7">
        <v>44561</v>
      </c>
      <c r="AZ23" s="1" t="s">
        <v>218</v>
      </c>
      <c r="BA23" s="1"/>
      <c r="BB23" s="1"/>
      <c r="BC23" s="1" t="s">
        <v>24</v>
      </c>
    </row>
    <row r="24" spans="1:55" x14ac:dyDescent="0.25">
      <c r="A24" s="2" t="str">
        <f>HYPERLINK("https://my.zakupki.prom.ua/remote/dispatcher/state_purchase_view/29223930", "UA-2021-08-20-010618-a")</f>
        <v>UA-2021-08-20-010618-a</v>
      </c>
      <c r="B24" s="1" t="s">
        <v>124</v>
      </c>
      <c r="C24" s="1" t="s">
        <v>74</v>
      </c>
      <c r="D24" s="1" t="s">
        <v>131</v>
      </c>
      <c r="E24" s="1" t="s">
        <v>196</v>
      </c>
      <c r="F24" s="1" t="s">
        <v>135</v>
      </c>
      <c r="G24" s="1" t="s">
        <v>64</v>
      </c>
      <c r="H24" s="1" t="s">
        <v>115</v>
      </c>
      <c r="I24" s="1" t="s">
        <v>127</v>
      </c>
      <c r="J24" s="1" t="s">
        <v>25</v>
      </c>
      <c r="K24" s="1" t="s">
        <v>25</v>
      </c>
      <c r="L24" s="1" t="s">
        <v>25</v>
      </c>
      <c r="M24" s="5">
        <v>44428</v>
      </c>
      <c r="N24" s="1"/>
      <c r="O24" s="1"/>
      <c r="P24" s="1"/>
      <c r="Q24" s="1"/>
      <c r="R24" s="1" t="s">
        <v>205</v>
      </c>
      <c r="S24" s="4">
        <v>1</v>
      </c>
      <c r="T24" s="6">
        <v>3778</v>
      </c>
      <c r="U24" s="1" t="s">
        <v>144</v>
      </c>
      <c r="V24" s="4">
        <v>1</v>
      </c>
      <c r="W24" s="6">
        <v>3778</v>
      </c>
      <c r="X24" s="1" t="s">
        <v>221</v>
      </c>
      <c r="Y24" s="1" t="s">
        <v>213</v>
      </c>
      <c r="Z24" s="1" t="s">
        <v>96</v>
      </c>
      <c r="AA24" s="1" t="s">
        <v>147</v>
      </c>
      <c r="AB24" s="1" t="s">
        <v>112</v>
      </c>
      <c r="AC24" s="1" t="s">
        <v>147</v>
      </c>
      <c r="AD24" s="6">
        <v>3778</v>
      </c>
      <c r="AE24" s="6">
        <v>3778</v>
      </c>
      <c r="AF24" s="1"/>
      <c r="AG24" s="1"/>
      <c r="AH24" s="1"/>
      <c r="AI24" s="1" t="s">
        <v>175</v>
      </c>
      <c r="AJ24" s="1" t="s">
        <v>55</v>
      </c>
      <c r="AK24" s="1"/>
      <c r="AL24" s="1" t="s">
        <v>16</v>
      </c>
      <c r="AM24" s="1"/>
      <c r="AN24" s="1"/>
      <c r="AO24" s="2"/>
      <c r="AP24" s="1"/>
      <c r="AQ24" s="1"/>
      <c r="AR24" s="1"/>
      <c r="AS24" s="1" t="s">
        <v>208</v>
      </c>
      <c r="AT24" s="7">
        <v>44428.701768219929</v>
      </c>
      <c r="AU24" s="1" t="s">
        <v>41</v>
      </c>
      <c r="AV24" s="6">
        <v>3778</v>
      </c>
      <c r="AW24" s="5">
        <v>44426</v>
      </c>
      <c r="AX24" s="5">
        <v>44561</v>
      </c>
      <c r="AY24" s="7">
        <v>44561</v>
      </c>
      <c r="AZ24" s="1" t="s">
        <v>218</v>
      </c>
      <c r="BA24" s="1"/>
      <c r="BB24" s="1"/>
      <c r="BC24" s="1" t="s">
        <v>24</v>
      </c>
    </row>
    <row r="25" spans="1:55" x14ac:dyDescent="0.25">
      <c r="A25" s="2" t="str">
        <f>HYPERLINK("https://my.zakupki.prom.ua/remote/dispatcher/state_purchase_view/29533060", "UA-2021-09-03-008667-c")</f>
        <v>UA-2021-09-03-008667-c</v>
      </c>
      <c r="B25" s="1" t="s">
        <v>162</v>
      </c>
      <c r="C25" s="1" t="s">
        <v>84</v>
      </c>
      <c r="D25" s="1" t="s">
        <v>131</v>
      </c>
      <c r="E25" s="1" t="s">
        <v>196</v>
      </c>
      <c r="F25" s="1" t="s">
        <v>135</v>
      </c>
      <c r="G25" s="1" t="s">
        <v>64</v>
      </c>
      <c r="H25" s="1" t="s">
        <v>115</v>
      </c>
      <c r="I25" s="1" t="s">
        <v>127</v>
      </c>
      <c r="J25" s="1" t="s">
        <v>25</v>
      </c>
      <c r="K25" s="1" t="s">
        <v>25</v>
      </c>
      <c r="L25" s="1" t="s">
        <v>25</v>
      </c>
      <c r="M25" s="5">
        <v>44442</v>
      </c>
      <c r="N25" s="1"/>
      <c r="O25" s="1"/>
      <c r="P25" s="1"/>
      <c r="Q25" s="1"/>
      <c r="R25" s="1" t="s">
        <v>205</v>
      </c>
      <c r="S25" s="4">
        <v>1</v>
      </c>
      <c r="T25" s="6">
        <v>46334.400000000001</v>
      </c>
      <c r="U25" s="1" t="s">
        <v>144</v>
      </c>
      <c r="V25" s="4">
        <v>1</v>
      </c>
      <c r="W25" s="6">
        <v>46334.400000000001</v>
      </c>
      <c r="X25" s="1" t="s">
        <v>215</v>
      </c>
      <c r="Y25" s="1" t="s">
        <v>213</v>
      </c>
      <c r="Z25" s="1" t="s">
        <v>96</v>
      </c>
      <c r="AA25" s="1" t="s">
        <v>147</v>
      </c>
      <c r="AB25" s="1" t="s">
        <v>112</v>
      </c>
      <c r="AC25" s="1" t="s">
        <v>147</v>
      </c>
      <c r="AD25" s="6">
        <v>46334.400000000001</v>
      </c>
      <c r="AE25" s="6">
        <v>46334.400000000001</v>
      </c>
      <c r="AF25" s="1"/>
      <c r="AG25" s="1"/>
      <c r="AH25" s="1"/>
      <c r="AI25" s="1" t="s">
        <v>114</v>
      </c>
      <c r="AJ25" s="1" t="s">
        <v>28</v>
      </c>
      <c r="AK25" s="1"/>
      <c r="AL25" s="1" t="s">
        <v>21</v>
      </c>
      <c r="AM25" s="1"/>
      <c r="AN25" s="1"/>
      <c r="AO25" s="2"/>
      <c r="AP25" s="1"/>
      <c r="AQ25" s="1"/>
      <c r="AR25" s="1"/>
      <c r="AS25" s="1" t="s">
        <v>208</v>
      </c>
      <c r="AT25" s="7">
        <v>44442.630834938274</v>
      </c>
      <c r="AU25" s="1" t="s">
        <v>33</v>
      </c>
      <c r="AV25" s="6">
        <v>46334.400000000001</v>
      </c>
      <c r="AW25" s="5">
        <v>44440</v>
      </c>
      <c r="AX25" s="5">
        <v>44561</v>
      </c>
      <c r="AY25" s="7">
        <v>44561</v>
      </c>
      <c r="AZ25" s="1" t="s">
        <v>218</v>
      </c>
      <c r="BA25" s="1"/>
      <c r="BB25" s="1"/>
      <c r="BC25" s="1" t="s">
        <v>24</v>
      </c>
    </row>
    <row r="26" spans="1:55" x14ac:dyDescent="0.25">
      <c r="A26" s="2" t="str">
        <f>HYPERLINK("https://my.zakupki.prom.ua/remote/dispatcher/state_purchase_view/29572898", "UA-2021-09-06-007755-c")</f>
        <v>UA-2021-09-06-007755-c</v>
      </c>
      <c r="B26" s="1" t="s">
        <v>220</v>
      </c>
      <c r="C26" s="1" t="s">
        <v>80</v>
      </c>
      <c r="D26" s="1" t="s">
        <v>131</v>
      </c>
      <c r="E26" s="1" t="s">
        <v>196</v>
      </c>
      <c r="F26" s="1" t="s">
        <v>135</v>
      </c>
      <c r="G26" s="1" t="s">
        <v>64</v>
      </c>
      <c r="H26" s="1" t="s">
        <v>115</v>
      </c>
      <c r="I26" s="1" t="s">
        <v>127</v>
      </c>
      <c r="J26" s="1" t="s">
        <v>25</v>
      </c>
      <c r="K26" s="1" t="s">
        <v>25</v>
      </c>
      <c r="L26" s="1" t="s">
        <v>25</v>
      </c>
      <c r="M26" s="5">
        <v>44445</v>
      </c>
      <c r="N26" s="1"/>
      <c r="O26" s="1"/>
      <c r="P26" s="1"/>
      <c r="Q26" s="1"/>
      <c r="R26" s="1" t="s">
        <v>205</v>
      </c>
      <c r="S26" s="4">
        <v>1</v>
      </c>
      <c r="T26" s="6">
        <v>23800</v>
      </c>
      <c r="U26" s="1" t="s">
        <v>144</v>
      </c>
      <c r="V26" s="4">
        <v>1</v>
      </c>
      <c r="W26" s="6">
        <v>23800</v>
      </c>
      <c r="X26" s="1" t="s">
        <v>215</v>
      </c>
      <c r="Y26" s="1" t="s">
        <v>213</v>
      </c>
      <c r="Z26" s="1" t="s">
        <v>96</v>
      </c>
      <c r="AA26" s="1" t="s">
        <v>147</v>
      </c>
      <c r="AB26" s="1" t="s">
        <v>112</v>
      </c>
      <c r="AC26" s="1" t="s">
        <v>147</v>
      </c>
      <c r="AD26" s="6">
        <v>23800</v>
      </c>
      <c r="AE26" s="6">
        <v>23800</v>
      </c>
      <c r="AF26" s="1"/>
      <c r="AG26" s="1"/>
      <c r="AH26" s="1"/>
      <c r="AI26" s="1" t="s">
        <v>184</v>
      </c>
      <c r="AJ26" s="1" t="s">
        <v>67</v>
      </c>
      <c r="AK26" s="1"/>
      <c r="AL26" s="1" t="s">
        <v>13</v>
      </c>
      <c r="AM26" s="1"/>
      <c r="AN26" s="1"/>
      <c r="AO26" s="2"/>
      <c r="AP26" s="1"/>
      <c r="AQ26" s="1"/>
      <c r="AR26" s="1"/>
      <c r="AS26" s="1" t="s">
        <v>208</v>
      </c>
      <c r="AT26" s="7">
        <v>44445.636130922896</v>
      </c>
      <c r="AU26" s="1" t="s">
        <v>56</v>
      </c>
      <c r="AV26" s="6">
        <v>23800</v>
      </c>
      <c r="AW26" s="5">
        <v>44440</v>
      </c>
      <c r="AX26" s="5">
        <v>44561</v>
      </c>
      <c r="AY26" s="7">
        <v>44561</v>
      </c>
      <c r="AZ26" s="1" t="s">
        <v>218</v>
      </c>
      <c r="BA26" s="1"/>
      <c r="BB26" s="1"/>
      <c r="BC26" s="1" t="s">
        <v>24</v>
      </c>
    </row>
    <row r="27" spans="1:55" x14ac:dyDescent="0.25">
      <c r="A27" s="2" t="str">
        <f>HYPERLINK("https://my.zakupki.prom.ua/remote/dispatcher/state_purchase_view/29696864", "UA-2021-09-09-006085-c")</f>
        <v>UA-2021-09-09-006085-c</v>
      </c>
      <c r="B27" s="1" t="s">
        <v>167</v>
      </c>
      <c r="C27" s="1" t="s">
        <v>87</v>
      </c>
      <c r="D27" s="1" t="s">
        <v>131</v>
      </c>
      <c r="E27" s="1" t="s">
        <v>196</v>
      </c>
      <c r="F27" s="1" t="s">
        <v>135</v>
      </c>
      <c r="G27" s="1" t="s">
        <v>64</v>
      </c>
      <c r="H27" s="1" t="s">
        <v>115</v>
      </c>
      <c r="I27" s="1" t="s">
        <v>127</v>
      </c>
      <c r="J27" s="1" t="s">
        <v>25</v>
      </c>
      <c r="K27" s="1" t="s">
        <v>25</v>
      </c>
      <c r="L27" s="1" t="s">
        <v>25</v>
      </c>
      <c r="M27" s="5">
        <v>44448</v>
      </c>
      <c r="N27" s="1"/>
      <c r="O27" s="1"/>
      <c r="P27" s="1"/>
      <c r="Q27" s="1"/>
      <c r="R27" s="1" t="s">
        <v>205</v>
      </c>
      <c r="S27" s="4">
        <v>1</v>
      </c>
      <c r="T27" s="6">
        <v>1900</v>
      </c>
      <c r="U27" s="1" t="s">
        <v>144</v>
      </c>
      <c r="V27" s="4">
        <v>1</v>
      </c>
      <c r="W27" s="6">
        <v>1900</v>
      </c>
      <c r="X27" s="1" t="s">
        <v>215</v>
      </c>
      <c r="Y27" s="1" t="s">
        <v>213</v>
      </c>
      <c r="Z27" s="1" t="s">
        <v>96</v>
      </c>
      <c r="AA27" s="1" t="s">
        <v>147</v>
      </c>
      <c r="AB27" s="1" t="s">
        <v>112</v>
      </c>
      <c r="AC27" s="1" t="s">
        <v>147</v>
      </c>
      <c r="AD27" s="6">
        <v>1900</v>
      </c>
      <c r="AE27" s="6">
        <v>1900</v>
      </c>
      <c r="AF27" s="1"/>
      <c r="AG27" s="1"/>
      <c r="AH27" s="1"/>
      <c r="AI27" s="1" t="s">
        <v>104</v>
      </c>
      <c r="AJ27" s="1" t="s">
        <v>62</v>
      </c>
      <c r="AK27" s="1"/>
      <c r="AL27" s="1" t="s">
        <v>23</v>
      </c>
      <c r="AM27" s="1"/>
      <c r="AN27" s="1"/>
      <c r="AO27" s="2"/>
      <c r="AP27" s="1"/>
      <c r="AQ27" s="1"/>
      <c r="AR27" s="1"/>
      <c r="AS27" s="1" t="s">
        <v>208</v>
      </c>
      <c r="AT27" s="7">
        <v>44448.539381874354</v>
      </c>
      <c r="AU27" s="1" t="s">
        <v>95</v>
      </c>
      <c r="AV27" s="6">
        <v>1900</v>
      </c>
      <c r="AW27" s="5">
        <v>44447</v>
      </c>
      <c r="AX27" s="5">
        <v>44561</v>
      </c>
      <c r="AY27" s="7">
        <v>44561</v>
      </c>
      <c r="AZ27" s="1" t="s">
        <v>218</v>
      </c>
      <c r="BA27" s="1"/>
      <c r="BB27" s="1"/>
      <c r="BC27" s="1" t="s">
        <v>24</v>
      </c>
    </row>
    <row r="28" spans="1:55" x14ac:dyDescent="0.25">
      <c r="A28" s="2" t="str">
        <f>HYPERLINK("https://my.zakupki.prom.ua/remote/dispatcher/state_purchase_view/29890194", "UA-2021-09-15-009592-b")</f>
        <v>UA-2021-09-15-009592-b</v>
      </c>
      <c r="B28" s="1" t="s">
        <v>217</v>
      </c>
      <c r="C28" s="1" t="s">
        <v>78</v>
      </c>
      <c r="D28" s="1" t="s">
        <v>131</v>
      </c>
      <c r="E28" s="1" t="s">
        <v>196</v>
      </c>
      <c r="F28" s="1" t="s">
        <v>135</v>
      </c>
      <c r="G28" s="1" t="s">
        <v>64</v>
      </c>
      <c r="H28" s="1" t="s">
        <v>115</v>
      </c>
      <c r="I28" s="1" t="s">
        <v>127</v>
      </c>
      <c r="J28" s="1" t="s">
        <v>25</v>
      </c>
      <c r="K28" s="1" t="s">
        <v>25</v>
      </c>
      <c r="L28" s="1" t="s">
        <v>25</v>
      </c>
      <c r="M28" s="5">
        <v>44454</v>
      </c>
      <c r="N28" s="1"/>
      <c r="O28" s="1"/>
      <c r="P28" s="1"/>
      <c r="Q28" s="1"/>
      <c r="R28" s="1" t="s">
        <v>205</v>
      </c>
      <c r="S28" s="4">
        <v>1</v>
      </c>
      <c r="T28" s="6">
        <v>1970</v>
      </c>
      <c r="U28" s="1" t="s">
        <v>144</v>
      </c>
      <c r="V28" s="4">
        <v>13</v>
      </c>
      <c r="W28" s="6">
        <v>151.54</v>
      </c>
      <c r="X28" s="1" t="s">
        <v>215</v>
      </c>
      <c r="Y28" s="1" t="s">
        <v>213</v>
      </c>
      <c r="Z28" s="1" t="s">
        <v>96</v>
      </c>
      <c r="AA28" s="1" t="s">
        <v>147</v>
      </c>
      <c r="AB28" s="1" t="s">
        <v>112</v>
      </c>
      <c r="AC28" s="1" t="s">
        <v>147</v>
      </c>
      <c r="AD28" s="6">
        <v>1970</v>
      </c>
      <c r="AE28" s="6">
        <v>151.53846153846155</v>
      </c>
      <c r="AF28" s="1"/>
      <c r="AG28" s="1"/>
      <c r="AH28" s="1"/>
      <c r="AI28" s="1" t="s">
        <v>140</v>
      </c>
      <c r="AJ28" s="1" t="s">
        <v>54</v>
      </c>
      <c r="AK28" s="1"/>
      <c r="AL28" s="1" t="s">
        <v>18</v>
      </c>
      <c r="AM28" s="1"/>
      <c r="AN28" s="1"/>
      <c r="AO28" s="2"/>
      <c r="AP28" s="1"/>
      <c r="AQ28" s="1"/>
      <c r="AR28" s="1"/>
      <c r="AS28" s="1" t="s">
        <v>208</v>
      </c>
      <c r="AT28" s="7">
        <v>44454.6470135727</v>
      </c>
      <c r="AU28" s="1" t="s">
        <v>34</v>
      </c>
      <c r="AV28" s="6">
        <v>1970</v>
      </c>
      <c r="AW28" s="5">
        <v>44454</v>
      </c>
      <c r="AX28" s="5">
        <v>44561</v>
      </c>
      <c r="AY28" s="7">
        <v>44561</v>
      </c>
      <c r="AZ28" s="1" t="s">
        <v>218</v>
      </c>
      <c r="BA28" s="1"/>
      <c r="BB28" s="1"/>
      <c r="BC28" s="1" t="s">
        <v>24</v>
      </c>
    </row>
    <row r="29" spans="1:55" x14ac:dyDescent="0.25">
      <c r="A29" s="2" t="str">
        <f>HYPERLINK("https://my.zakupki.prom.ua/remote/dispatcher/state_purchase_view/30620942", "UA-2021-10-08-004978-b")</f>
        <v>UA-2021-10-08-004978-b</v>
      </c>
      <c r="B29" s="1" t="s">
        <v>168</v>
      </c>
      <c r="C29" s="1" t="s">
        <v>77</v>
      </c>
      <c r="D29" s="1" t="s">
        <v>131</v>
      </c>
      <c r="E29" s="1" t="s">
        <v>196</v>
      </c>
      <c r="F29" s="1" t="s">
        <v>135</v>
      </c>
      <c r="G29" s="1" t="s">
        <v>64</v>
      </c>
      <c r="H29" s="1" t="s">
        <v>115</v>
      </c>
      <c r="I29" s="1" t="s">
        <v>115</v>
      </c>
      <c r="J29" s="1" t="s">
        <v>25</v>
      </c>
      <c r="K29" s="1" t="s">
        <v>25</v>
      </c>
      <c r="L29" s="1" t="s">
        <v>25</v>
      </c>
      <c r="M29" s="5">
        <v>44477</v>
      </c>
      <c r="N29" s="1"/>
      <c r="O29" s="1"/>
      <c r="P29" s="1"/>
      <c r="Q29" s="1"/>
      <c r="R29" s="1" t="s">
        <v>205</v>
      </c>
      <c r="S29" s="4">
        <v>1</v>
      </c>
      <c r="T29" s="6">
        <v>12840</v>
      </c>
      <c r="U29" s="1" t="s">
        <v>144</v>
      </c>
      <c r="V29" s="4">
        <v>1</v>
      </c>
      <c r="W29" s="6">
        <v>12840</v>
      </c>
      <c r="X29" s="1" t="s">
        <v>215</v>
      </c>
      <c r="Y29" s="1" t="s">
        <v>213</v>
      </c>
      <c r="Z29" s="1" t="s">
        <v>96</v>
      </c>
      <c r="AA29" s="1" t="s">
        <v>147</v>
      </c>
      <c r="AB29" s="1" t="s">
        <v>112</v>
      </c>
      <c r="AC29" s="1" t="s">
        <v>147</v>
      </c>
      <c r="AD29" s="6">
        <v>12840</v>
      </c>
      <c r="AE29" s="6">
        <v>12840</v>
      </c>
      <c r="AF29" s="1"/>
      <c r="AG29" s="1"/>
      <c r="AH29" s="1"/>
      <c r="AI29" s="1" t="s">
        <v>113</v>
      </c>
      <c r="AJ29" s="1" t="s">
        <v>50</v>
      </c>
      <c r="AK29" s="1"/>
      <c r="AL29" s="1" t="s">
        <v>10</v>
      </c>
      <c r="AM29" s="1"/>
      <c r="AN29" s="1"/>
      <c r="AO29" s="2"/>
      <c r="AP29" s="1"/>
      <c r="AQ29" s="1"/>
      <c r="AR29" s="1"/>
      <c r="AS29" s="1" t="s">
        <v>208</v>
      </c>
      <c r="AT29" s="7">
        <v>44477.51937855962</v>
      </c>
      <c r="AU29" s="1" t="s">
        <v>35</v>
      </c>
      <c r="AV29" s="6">
        <v>12840</v>
      </c>
      <c r="AW29" s="5">
        <v>44477</v>
      </c>
      <c r="AX29" s="5">
        <v>44561</v>
      </c>
      <c r="AY29" s="7">
        <v>44561</v>
      </c>
      <c r="AZ29" s="1" t="s">
        <v>218</v>
      </c>
      <c r="BA29" s="1"/>
      <c r="BB29" s="1"/>
      <c r="BC29" s="1" t="s">
        <v>24</v>
      </c>
    </row>
    <row r="30" spans="1:55" x14ac:dyDescent="0.25">
      <c r="A30" s="2" t="str">
        <f>HYPERLINK("https://my.zakupki.prom.ua/remote/dispatcher/state_purchase_view/30750803", "UA-2021-10-13-001976-b")</f>
        <v>UA-2021-10-13-001976-b</v>
      </c>
      <c r="B30" s="1" t="s">
        <v>216</v>
      </c>
      <c r="C30" s="1" t="s">
        <v>89</v>
      </c>
      <c r="D30" s="1" t="s">
        <v>131</v>
      </c>
      <c r="E30" s="1" t="s">
        <v>196</v>
      </c>
      <c r="F30" s="1" t="s">
        <v>135</v>
      </c>
      <c r="G30" s="1" t="s">
        <v>64</v>
      </c>
      <c r="H30" s="1" t="s">
        <v>115</v>
      </c>
      <c r="I30" s="1" t="s">
        <v>115</v>
      </c>
      <c r="J30" s="1" t="s">
        <v>25</v>
      </c>
      <c r="K30" s="1" t="s">
        <v>25</v>
      </c>
      <c r="L30" s="1" t="s">
        <v>25</v>
      </c>
      <c r="M30" s="5">
        <v>44482</v>
      </c>
      <c r="N30" s="1"/>
      <c r="O30" s="1"/>
      <c r="P30" s="1"/>
      <c r="Q30" s="1"/>
      <c r="R30" s="1" t="s">
        <v>205</v>
      </c>
      <c r="S30" s="4">
        <v>1</v>
      </c>
      <c r="T30" s="6">
        <v>49000</v>
      </c>
      <c r="U30" s="1" t="s">
        <v>144</v>
      </c>
      <c r="V30" s="4">
        <v>1</v>
      </c>
      <c r="W30" s="6">
        <v>49000</v>
      </c>
      <c r="X30" s="1" t="s">
        <v>215</v>
      </c>
      <c r="Y30" s="1" t="s">
        <v>213</v>
      </c>
      <c r="Z30" s="1" t="s">
        <v>96</v>
      </c>
      <c r="AA30" s="1" t="s">
        <v>196</v>
      </c>
      <c r="AB30" s="1" t="s">
        <v>112</v>
      </c>
      <c r="AC30" s="1" t="s">
        <v>147</v>
      </c>
      <c r="AD30" s="6">
        <v>48999.1</v>
      </c>
      <c r="AE30" s="6">
        <v>48999.1</v>
      </c>
      <c r="AF30" s="1"/>
      <c r="AG30" s="6">
        <v>0.90000000000145519</v>
      </c>
      <c r="AH30" s="6">
        <v>1.8367346938805208E-5</v>
      </c>
      <c r="AI30" s="1" t="s">
        <v>192</v>
      </c>
      <c r="AJ30" s="1" t="s">
        <v>72</v>
      </c>
      <c r="AK30" s="1"/>
      <c r="AL30" s="1" t="s">
        <v>14</v>
      </c>
      <c r="AM30" s="6">
        <v>0.90000000000145519</v>
      </c>
      <c r="AN30" s="6">
        <v>1.8367346938805208E-5</v>
      </c>
      <c r="AO30" s="2"/>
      <c r="AP30" s="1"/>
      <c r="AQ30" s="1"/>
      <c r="AR30" s="1"/>
      <c r="AS30" s="1" t="s">
        <v>208</v>
      </c>
      <c r="AT30" s="7">
        <v>44482.431034901427</v>
      </c>
      <c r="AU30" s="1" t="s">
        <v>51</v>
      </c>
      <c r="AV30" s="6">
        <v>48999.1</v>
      </c>
      <c r="AW30" s="5">
        <v>44481</v>
      </c>
      <c r="AX30" s="5">
        <v>44550</v>
      </c>
      <c r="AY30" s="7">
        <v>44561</v>
      </c>
      <c r="AZ30" s="1" t="s">
        <v>218</v>
      </c>
      <c r="BA30" s="1"/>
      <c r="BB30" s="1"/>
      <c r="BC30" s="1" t="s">
        <v>24</v>
      </c>
    </row>
    <row r="31" spans="1:55" x14ac:dyDescent="0.25">
      <c r="A31" s="2" t="str">
        <f>HYPERLINK("https://my.zakupki.prom.ua/remote/dispatcher/state_purchase_view/30891362", "UA-2021-10-20-001001-b")</f>
        <v>UA-2021-10-20-001001-b</v>
      </c>
      <c r="B31" s="1" t="s">
        <v>161</v>
      </c>
      <c r="C31" s="1" t="s">
        <v>85</v>
      </c>
      <c r="D31" s="1" t="s">
        <v>131</v>
      </c>
      <c r="E31" s="1" t="s">
        <v>196</v>
      </c>
      <c r="F31" s="1" t="s">
        <v>135</v>
      </c>
      <c r="G31" s="1" t="s">
        <v>64</v>
      </c>
      <c r="H31" s="1" t="s">
        <v>115</v>
      </c>
      <c r="I31" s="1" t="s">
        <v>115</v>
      </c>
      <c r="J31" s="1" t="s">
        <v>25</v>
      </c>
      <c r="K31" s="1" t="s">
        <v>25</v>
      </c>
      <c r="L31" s="1" t="s">
        <v>25</v>
      </c>
      <c r="M31" s="5">
        <v>44489</v>
      </c>
      <c r="N31" s="1"/>
      <c r="O31" s="1"/>
      <c r="P31" s="1"/>
      <c r="Q31" s="1"/>
      <c r="R31" s="1" t="s">
        <v>205</v>
      </c>
      <c r="S31" s="4">
        <v>1</v>
      </c>
      <c r="T31" s="6">
        <v>12401.54</v>
      </c>
      <c r="U31" s="1" t="s">
        <v>144</v>
      </c>
      <c r="V31" s="4">
        <v>1</v>
      </c>
      <c r="W31" s="6">
        <v>12401.54</v>
      </c>
      <c r="X31" s="1" t="s">
        <v>215</v>
      </c>
      <c r="Y31" s="1" t="s">
        <v>213</v>
      </c>
      <c r="Z31" s="1" t="s">
        <v>96</v>
      </c>
      <c r="AA31" s="1" t="s">
        <v>147</v>
      </c>
      <c r="AB31" s="1" t="s">
        <v>112</v>
      </c>
      <c r="AC31" s="1" t="s">
        <v>147</v>
      </c>
      <c r="AD31" s="6">
        <v>12401.54</v>
      </c>
      <c r="AE31" s="6">
        <v>12401.54</v>
      </c>
      <c r="AF31" s="1"/>
      <c r="AG31" s="1"/>
      <c r="AH31" s="1"/>
      <c r="AI31" s="1" t="s">
        <v>156</v>
      </c>
      <c r="AJ31" s="1" t="s">
        <v>30</v>
      </c>
      <c r="AK31" s="1"/>
      <c r="AL31" s="1" t="s">
        <v>6</v>
      </c>
      <c r="AM31" s="1"/>
      <c r="AN31" s="1"/>
      <c r="AO31" s="2"/>
      <c r="AP31" s="1"/>
      <c r="AQ31" s="1"/>
      <c r="AR31" s="1"/>
      <c r="AS31" s="1" t="s">
        <v>208</v>
      </c>
      <c r="AT31" s="7">
        <v>44489.39642448214</v>
      </c>
      <c r="AU31" s="1" t="s">
        <v>93</v>
      </c>
      <c r="AV31" s="6">
        <v>12401.54</v>
      </c>
      <c r="AW31" s="5">
        <v>44488</v>
      </c>
      <c r="AX31" s="5">
        <v>44545</v>
      </c>
      <c r="AY31" s="7">
        <v>44561</v>
      </c>
      <c r="AZ31" s="1" t="s">
        <v>218</v>
      </c>
      <c r="BA31" s="1"/>
      <c r="BB31" s="1"/>
      <c r="BC31" s="1" t="s">
        <v>24</v>
      </c>
    </row>
    <row r="32" spans="1:55" x14ac:dyDescent="0.25">
      <c r="A32" s="2" t="str">
        <f>HYPERLINK("https://my.zakupki.prom.ua/remote/dispatcher/state_purchase_view/30993857", "UA-2021-10-22-003200-b")</f>
        <v>UA-2021-10-22-003200-b</v>
      </c>
      <c r="B32" s="1" t="s">
        <v>176</v>
      </c>
      <c r="C32" s="1" t="s">
        <v>59</v>
      </c>
      <c r="D32" s="1" t="s">
        <v>131</v>
      </c>
      <c r="E32" s="1" t="s">
        <v>196</v>
      </c>
      <c r="F32" s="1" t="s">
        <v>135</v>
      </c>
      <c r="G32" s="1" t="s">
        <v>64</v>
      </c>
      <c r="H32" s="1" t="s">
        <v>115</v>
      </c>
      <c r="I32" s="1" t="s">
        <v>115</v>
      </c>
      <c r="J32" s="1" t="s">
        <v>25</v>
      </c>
      <c r="K32" s="1" t="s">
        <v>25</v>
      </c>
      <c r="L32" s="1" t="s">
        <v>25</v>
      </c>
      <c r="M32" s="5">
        <v>44491</v>
      </c>
      <c r="N32" s="1"/>
      <c r="O32" s="1"/>
      <c r="P32" s="1"/>
      <c r="Q32" s="1"/>
      <c r="R32" s="1" t="s">
        <v>205</v>
      </c>
      <c r="S32" s="4">
        <v>1</v>
      </c>
      <c r="T32" s="6">
        <v>3280</v>
      </c>
      <c r="U32" s="1" t="s">
        <v>144</v>
      </c>
      <c r="V32" s="4">
        <v>10</v>
      </c>
      <c r="W32" s="6">
        <v>328</v>
      </c>
      <c r="X32" s="1" t="s">
        <v>221</v>
      </c>
      <c r="Y32" s="1" t="s">
        <v>213</v>
      </c>
      <c r="Z32" s="1" t="s">
        <v>96</v>
      </c>
      <c r="AA32" s="1" t="s">
        <v>147</v>
      </c>
      <c r="AB32" s="1" t="s">
        <v>112</v>
      </c>
      <c r="AC32" s="1" t="s">
        <v>147</v>
      </c>
      <c r="AD32" s="6">
        <v>3280</v>
      </c>
      <c r="AE32" s="6">
        <v>328</v>
      </c>
      <c r="AF32" s="1"/>
      <c r="AG32" s="1"/>
      <c r="AH32" s="1"/>
      <c r="AI32" s="1" t="s">
        <v>189</v>
      </c>
      <c r="AJ32" s="1" t="s">
        <v>71</v>
      </c>
      <c r="AK32" s="1"/>
      <c r="AL32" s="1" t="s">
        <v>15</v>
      </c>
      <c r="AM32" s="1"/>
      <c r="AN32" s="1"/>
      <c r="AO32" s="2"/>
      <c r="AP32" s="1"/>
      <c r="AQ32" s="1"/>
      <c r="AR32" s="1"/>
      <c r="AS32" s="1" t="s">
        <v>208</v>
      </c>
      <c r="AT32" s="7">
        <v>44491.453334508122</v>
      </c>
      <c r="AU32" s="1" t="s">
        <v>46</v>
      </c>
      <c r="AV32" s="6">
        <v>3280</v>
      </c>
      <c r="AW32" s="1"/>
      <c r="AX32" s="5">
        <v>44561</v>
      </c>
      <c r="AY32" s="7">
        <v>44561</v>
      </c>
      <c r="AZ32" s="1" t="s">
        <v>218</v>
      </c>
      <c r="BA32" s="1"/>
      <c r="BB32" s="1"/>
      <c r="BC32" s="1" t="s">
        <v>24</v>
      </c>
    </row>
    <row r="33" spans="1:55" x14ac:dyDescent="0.25">
      <c r="A33" s="2" t="str">
        <f>HYPERLINK("https://my.zakupki.prom.ua/remote/dispatcher/state_purchase_view/31002173", "UA-2021-10-22-005670-b")</f>
        <v>UA-2021-10-22-005670-b</v>
      </c>
      <c r="B33" s="1" t="s">
        <v>220</v>
      </c>
      <c r="C33" s="1" t="s">
        <v>80</v>
      </c>
      <c r="D33" s="1" t="s">
        <v>131</v>
      </c>
      <c r="E33" s="1" t="s">
        <v>196</v>
      </c>
      <c r="F33" s="1" t="s">
        <v>135</v>
      </c>
      <c r="G33" s="1" t="s">
        <v>64</v>
      </c>
      <c r="H33" s="1" t="s">
        <v>115</v>
      </c>
      <c r="I33" s="1" t="s">
        <v>115</v>
      </c>
      <c r="J33" s="1" t="s">
        <v>25</v>
      </c>
      <c r="K33" s="1" t="s">
        <v>25</v>
      </c>
      <c r="L33" s="1" t="s">
        <v>25</v>
      </c>
      <c r="M33" s="5">
        <v>44491</v>
      </c>
      <c r="N33" s="1"/>
      <c r="O33" s="1"/>
      <c r="P33" s="1"/>
      <c r="Q33" s="1"/>
      <c r="R33" s="1" t="s">
        <v>205</v>
      </c>
      <c r="S33" s="4">
        <v>1</v>
      </c>
      <c r="T33" s="6">
        <v>3500</v>
      </c>
      <c r="U33" s="1" t="s">
        <v>144</v>
      </c>
      <c r="V33" s="4">
        <v>1</v>
      </c>
      <c r="W33" s="6">
        <v>3500</v>
      </c>
      <c r="X33" s="1" t="s">
        <v>215</v>
      </c>
      <c r="Y33" s="1" t="s">
        <v>213</v>
      </c>
      <c r="Z33" s="1" t="s">
        <v>96</v>
      </c>
      <c r="AA33" s="1" t="s">
        <v>147</v>
      </c>
      <c r="AB33" s="1" t="s">
        <v>112</v>
      </c>
      <c r="AC33" s="1" t="s">
        <v>147</v>
      </c>
      <c r="AD33" s="6">
        <v>3500</v>
      </c>
      <c r="AE33" s="6">
        <v>3500</v>
      </c>
      <c r="AF33" s="1"/>
      <c r="AG33" s="1"/>
      <c r="AH33" s="1"/>
      <c r="AI33" s="1" t="s">
        <v>184</v>
      </c>
      <c r="AJ33" s="1" t="s">
        <v>67</v>
      </c>
      <c r="AK33" s="1"/>
      <c r="AL33" s="1" t="s">
        <v>13</v>
      </c>
      <c r="AM33" s="1"/>
      <c r="AN33" s="1"/>
      <c r="AO33" s="2"/>
      <c r="AP33" s="1"/>
      <c r="AQ33" s="1"/>
      <c r="AR33" s="1"/>
      <c r="AS33" s="1" t="s">
        <v>208</v>
      </c>
      <c r="AT33" s="7">
        <v>44491.518287506369</v>
      </c>
      <c r="AU33" s="1" t="s">
        <v>42</v>
      </c>
      <c r="AV33" s="6">
        <v>3500</v>
      </c>
      <c r="AW33" s="5">
        <v>44487</v>
      </c>
      <c r="AX33" s="5">
        <v>44561</v>
      </c>
      <c r="AY33" s="7">
        <v>44561</v>
      </c>
      <c r="AZ33" s="1" t="s">
        <v>218</v>
      </c>
      <c r="BA33" s="1"/>
      <c r="BB33" s="1"/>
      <c r="BC33" s="1" t="s">
        <v>24</v>
      </c>
    </row>
    <row r="34" spans="1:55" x14ac:dyDescent="0.25">
      <c r="A34" s="2" t="str">
        <f>HYPERLINK("https://my.zakupki.prom.ua/remote/dispatcher/state_purchase_view/31221748", "UA-2021-10-28-008419-a")</f>
        <v>UA-2021-10-28-008419-a</v>
      </c>
      <c r="B34" s="1" t="s">
        <v>206</v>
      </c>
      <c r="C34" s="1" t="s">
        <v>61</v>
      </c>
      <c r="D34" s="1" t="s">
        <v>131</v>
      </c>
      <c r="E34" s="1" t="s">
        <v>196</v>
      </c>
      <c r="F34" s="1" t="s">
        <v>135</v>
      </c>
      <c r="G34" s="1" t="s">
        <v>64</v>
      </c>
      <c r="H34" s="1" t="s">
        <v>115</v>
      </c>
      <c r="I34" s="1" t="s">
        <v>115</v>
      </c>
      <c r="J34" s="1" t="s">
        <v>25</v>
      </c>
      <c r="K34" s="1" t="s">
        <v>25</v>
      </c>
      <c r="L34" s="1" t="s">
        <v>25</v>
      </c>
      <c r="M34" s="5">
        <v>44497</v>
      </c>
      <c r="N34" s="1"/>
      <c r="O34" s="1"/>
      <c r="P34" s="1"/>
      <c r="Q34" s="1"/>
      <c r="R34" s="1" t="s">
        <v>205</v>
      </c>
      <c r="S34" s="4">
        <v>1</v>
      </c>
      <c r="T34" s="6">
        <v>3321.54</v>
      </c>
      <c r="U34" s="1" t="s">
        <v>144</v>
      </c>
      <c r="V34" s="4">
        <v>129</v>
      </c>
      <c r="W34" s="6">
        <v>25.75</v>
      </c>
      <c r="X34" s="1" t="s">
        <v>221</v>
      </c>
      <c r="Y34" s="1" t="s">
        <v>213</v>
      </c>
      <c r="Z34" s="1" t="s">
        <v>96</v>
      </c>
      <c r="AA34" s="1" t="s">
        <v>196</v>
      </c>
      <c r="AB34" s="1" t="s">
        <v>112</v>
      </c>
      <c r="AC34" s="1" t="s">
        <v>147</v>
      </c>
      <c r="AD34" s="6">
        <v>3321.54</v>
      </c>
      <c r="AE34" s="6">
        <v>25.748372093023256</v>
      </c>
      <c r="AF34" s="1"/>
      <c r="AG34" s="1"/>
      <c r="AH34" s="1"/>
      <c r="AI34" s="1" t="s">
        <v>191</v>
      </c>
      <c r="AJ34" s="1" t="s">
        <v>57</v>
      </c>
      <c r="AK34" s="1"/>
      <c r="AL34" s="1" t="s">
        <v>12</v>
      </c>
      <c r="AM34" s="1"/>
      <c r="AN34" s="1"/>
      <c r="AO34" s="2"/>
      <c r="AP34" s="1"/>
      <c r="AQ34" s="1"/>
      <c r="AR34" s="1"/>
      <c r="AS34" s="1" t="s">
        <v>208</v>
      </c>
      <c r="AT34" s="7">
        <v>44497.64097223046</v>
      </c>
      <c r="AU34" s="1" t="s">
        <v>29</v>
      </c>
      <c r="AV34" s="6">
        <v>3321.54</v>
      </c>
      <c r="AW34" s="1"/>
      <c r="AX34" s="5">
        <v>44555</v>
      </c>
      <c r="AY34" s="7">
        <v>44555</v>
      </c>
      <c r="AZ34" s="1" t="s">
        <v>218</v>
      </c>
      <c r="BA34" s="1"/>
      <c r="BB34" s="1"/>
      <c r="BC34" s="1" t="s">
        <v>24</v>
      </c>
    </row>
    <row r="35" spans="1:55" x14ac:dyDescent="0.25">
      <c r="A35" s="1" t="s">
        <v>132</v>
      </c>
    </row>
  </sheetData>
  <autoFilter ref="A5:BC34"/>
  <sortState ref="A6:BF165">
    <sortCondition ref="A6:A165"/>
  </sortState>
  <hyperlinks>
    <hyperlink ref="A18" r:id="rId1" display="https://my.zakupki.prom.ua/remote/dispatcher/state_purchase_view/25818522"/>
    <hyperlink ref="A20" r:id="rId2" display="https://my.zakupki.prom.ua/remote/dispatcher/state_purchase_view/27622635"/>
    <hyperlink ref="A23" r:id="rId3" display="https://my.zakupki.prom.ua/remote/dispatcher/state_purchase_view/28663042"/>
    <hyperlink ref="A27" r:id="rId4" display="https://my.zakupki.prom.ua/remote/dispatcher/state_purchase_view/29696864"/>
    <hyperlink ref="A22" r:id="rId5" display="https://my.zakupki.prom.ua/remote/dispatcher/state_purchase_view/28199793"/>
    <hyperlink ref="A31" r:id="rId6" display="https://my.zakupki.prom.ua/remote/dispatcher/state_purchase_view/30891362"/>
    <hyperlink ref="A34" r:id="rId7" display="https://my.zakupki.prom.ua/remote/dispatcher/state_purchase_view/31221748"/>
    <hyperlink ref="A11" r:id="rId8" display="https://my.zakupki.prom.ua/remote/dispatcher/state_purchase_view/23185314"/>
    <hyperlink ref="A10" r:id="rId9" display="https://my.zakupki.prom.ua/remote/dispatcher/state_purchase_view/23184555"/>
    <hyperlink ref="A25" r:id="rId10" display="https://my.zakupki.prom.ua/remote/dispatcher/state_purchase_view/29533060"/>
    <hyperlink ref="A16" r:id="rId11" display="https://my.zakupki.prom.ua/remote/dispatcher/state_purchase_view/25086193"/>
    <hyperlink ref="A26" r:id="rId12" display="https://my.zakupki.prom.ua/remote/dispatcher/state_purchase_view/29572898"/>
    <hyperlink ref="A32" r:id="rId13" display="https://my.zakupki.prom.ua/remote/dispatcher/state_purchase_view/30993857"/>
    <hyperlink ref="A33" r:id="rId14" display="https://my.zakupki.prom.ua/remote/dispatcher/state_purchase_view/31002173"/>
    <hyperlink ref="A14" r:id="rId15" display="https://my.zakupki.prom.ua/remote/dispatcher/state_purchase_view/23295252"/>
    <hyperlink ref="A6" r:id="rId16" display="https://my.zakupki.prom.ua/remote/dispatcher/state_purchase_view/22986010"/>
    <hyperlink ref="A13" r:id="rId17" display="https://my.zakupki.prom.ua/remote/dispatcher/state_purchase_view/23289401"/>
    <hyperlink ref="A12" r:id="rId18" display="https://my.zakupki.prom.ua/remote/dispatcher/state_purchase_view/23272451"/>
    <hyperlink ref="A17" r:id="rId19" display="https://my.zakupki.prom.ua/remote/dispatcher/state_purchase_view/25600837"/>
    <hyperlink ref="A30" r:id="rId20" display="https://my.zakupki.prom.ua/remote/dispatcher/state_purchase_view/30750803"/>
    <hyperlink ref="A15" r:id="rId21" display="https://my.zakupki.prom.ua/remote/dispatcher/state_purchase_view/24324292"/>
    <hyperlink ref="A7" r:id="rId22" display="https://my.zakupki.prom.ua/remote/dispatcher/state_purchase_view/23067509"/>
    <hyperlink ref="A19" r:id="rId23" display="https://my.zakupki.prom.ua/remote/dispatcher/state_purchase_view/26144296"/>
    <hyperlink ref="A28" r:id="rId24" display="https://my.zakupki.prom.ua/remote/dispatcher/state_purchase_view/29890194"/>
    <hyperlink ref="A29" r:id="rId25" display="https://my.zakupki.prom.ua/remote/dispatcher/state_purchase_view/30620942"/>
    <hyperlink ref="A8" r:id="rId26" display="https://my.zakupki.prom.ua/remote/dispatcher/state_purchase_view/23178656"/>
    <hyperlink ref="A24" r:id="rId27" display="https://my.zakupki.prom.ua/remote/dispatcher/state_purchase_view/29223930"/>
    <hyperlink ref="A9" r:id="rId28" display="https://my.zakupki.prom.ua/remote/dispatcher/state_purchase_view/23181815"/>
    <hyperlink ref="A21" r:id="rId29" display="https://my.zakupki.prom.ua/remote/dispatcher/state_purchase_view/2807536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Бухгалтер</cp:lastModifiedBy>
  <dcterms:created xsi:type="dcterms:W3CDTF">2021-10-30T12:49:28Z</dcterms:created>
  <dcterms:modified xsi:type="dcterms:W3CDTF">2021-10-30T10:01:15Z</dcterms:modified>
  <cp:category/>
</cp:coreProperties>
</file>