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heet" sheetId="1" r:id="rId1"/>
  </sheets>
  <definedNames>
    <definedName name="_xlnm._FilterDatabase" localSheetId="0" hidden="1">Sheet!$A$1:$L$100</definedName>
  </definedNames>
  <calcPr calcId="152511"/>
</workbook>
</file>

<file path=xl/calcChain.xml><?xml version="1.0" encoding="utf-8"?>
<calcChain xmlns="http://schemas.openxmlformats.org/spreadsheetml/2006/main">
  <c r="A143" i="1" l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 l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<sst xmlns="http://schemas.openxmlformats.org/spreadsheetml/2006/main" count="1147" uniqueCount="405">
  <si>
    <t xml:space="preserve"> Вакцина для профілактики грипу.</t>
  </si>
  <si>
    <t xml:space="preserve"> Мило рідке. </t>
  </si>
  <si>
    <t xml:space="preserve"> Надання послуг з Технічної підтримки та супроводження програмної продукції - «Комплекс комп’ютерних програм «Медична інформаційна система «Каштан».</t>
  </si>
  <si>
    <t xml:space="preserve"> Послуги з технічного обслуговування газопроводів та споруд на них.</t>
  </si>
  <si>
    <t xml:space="preserve"> № 56В0124-85 </t>
  </si>
  <si>
    <t>04/06/2024</t>
  </si>
  <si>
    <t>05/01</t>
  </si>
  <si>
    <t>09120000-6 Газове паливо</t>
  </si>
  <si>
    <t>09130000-9 Нафта і дистиляти</t>
  </si>
  <si>
    <t>09310000-5 Електрична енергія</t>
  </si>
  <si>
    <t>09320000-8 Пара, гаряча вода та пов’язана продукція</t>
  </si>
  <si>
    <t>1</t>
  </si>
  <si>
    <t>15510000-6 Молоко та вершки</t>
  </si>
  <si>
    <t>15880000-0 Спеціальні продукти харчування, збагачені поживними речовинами</t>
  </si>
  <si>
    <t>2024</t>
  </si>
  <si>
    <t>22210000-5 Газети</t>
  </si>
  <si>
    <t>22993200-9 Термочутливі папір або картон</t>
  </si>
  <si>
    <t>24450000-3 Агрохімічна продукція</t>
  </si>
  <si>
    <t>2ДП1/24</t>
  </si>
  <si>
    <t>32230000-4 Апаратура для передавання радіосигналу з приймальним пристроєм</t>
  </si>
  <si>
    <t>33140000-3 Медичні матеріали</t>
  </si>
  <si>
    <t>33180000-5 Апаратура для підтримування фізіологічних функцій організму</t>
  </si>
  <si>
    <t>33190000-8 Медичне обладнання та вироби медичного призначення різні</t>
  </si>
  <si>
    <t>33600000-6 Фармацевтична продукція</t>
  </si>
  <si>
    <t>33696500-0 Лабораторні реактиви</t>
  </si>
  <si>
    <t>33760000-5 Туалетний папір, носові хустинки, рушники для рук і серветки</t>
  </si>
  <si>
    <t>35120000-1 Системи та пристрої нагляду та охорони</t>
  </si>
  <si>
    <t>35821000-5 Прапори</t>
  </si>
  <si>
    <t>35821100-6 Флагштоки</t>
  </si>
  <si>
    <t>37899694</t>
  </si>
  <si>
    <t>38400000-9 Прилади для перевірки фізичних характеристик</t>
  </si>
  <si>
    <t>39180000-7 Лабораторні меблі</t>
  </si>
  <si>
    <t>39515400-9 Жалюзі</t>
  </si>
  <si>
    <t>39830000-9 Продукція для чищення</t>
  </si>
  <si>
    <t>44610000-9 Цистерни, резервуари, контейнери та посудини високого тиску</t>
  </si>
  <si>
    <t>44610000-9 Цистерни, резервуари, контейнери та посудини високого тиску. Каністра металева Gelg для палива 20л.</t>
  </si>
  <si>
    <t>45310000-3 Електромонтажні роботи</t>
  </si>
  <si>
    <t>45343000-3 Встановлення протипожежного обладнання</t>
  </si>
  <si>
    <t>45450000-6 Інші завершальні будівельні роботи</t>
  </si>
  <si>
    <t>50310000-1 Технічне обслуговування і ремонт офісної техніки</t>
  </si>
  <si>
    <t>50310000-1 Технічне обслуговування і ремонт офісної техніки. (Ремонт, технічне обслуговування комп’ютерів і периферійного устаткування, офісної техніки, послуги щодо заправки та відновленню картриджів для лазерних принтерів)</t>
  </si>
  <si>
    <t>50413200-5 Послуги з ремонту і технічного обслуговування протипожежного обладнання</t>
  </si>
  <si>
    <t>50531100-7 Послуги з ремонту і технічного обслуговування котлів</t>
  </si>
  <si>
    <t>50531200-8 Послуги з технічного обслуговування газових приладів</t>
  </si>
  <si>
    <t>50710000-5 Послуги з ремонту і технічного обслуговування електричного і механічного устаткування будівель</t>
  </si>
  <si>
    <t>50720000-8 Послуги з ремонту і технічного обслуговування систем центрального опалення</t>
  </si>
  <si>
    <t>50750000-7 Послуги з технічного обслуговування ліфтів</t>
  </si>
  <si>
    <t>51</t>
  </si>
  <si>
    <t>51310000-8 Послуги зі встановлення радіо-, телевізійної, аудіо- та відеоапаратури</t>
  </si>
  <si>
    <t>65000000-3 Комунальні послуги</t>
  </si>
  <si>
    <t>65110000-7 Розподіл води</t>
  </si>
  <si>
    <t>65210000-8 Розподіл газу</t>
  </si>
  <si>
    <t>71320000-7 Послуги з інженерного проектування</t>
  </si>
  <si>
    <t>71520000-9 Послуги з нагляду за виконанням будівельних робіт</t>
  </si>
  <si>
    <t>71630000-3 Послуги з технічного огляду та випробовувань</t>
  </si>
  <si>
    <t>72260000-5 Послуги, пов’язані з програмним забезпеченням</t>
  </si>
  <si>
    <t>72410000-7 Послуги провайдерів</t>
  </si>
  <si>
    <t>75240000-0 Послуги із забезпечення громадської безпеки, охорони правопорядку та громадського порядку</t>
  </si>
  <si>
    <t>77721210510599П-Т125</t>
  </si>
  <si>
    <t>79110000-8 Послуги з юридичного консультування та юридичного представництва</t>
  </si>
  <si>
    <t>79710000-4 Охоронні послуги</t>
  </si>
  <si>
    <t>79710000-4 Охоронні послуги. Послуги з охорони найпростішого укриття у будівлі КНП “ДЦПМСД № 5” ДМР за адресою: м. Дніпро, вул. Велика Діївська, 111.</t>
  </si>
  <si>
    <t>85110000-3 Послуги лікувальних закладів та супутні послуги</t>
  </si>
  <si>
    <t>85140000-2 Послуги у сфері охорони здоров’я різні</t>
  </si>
  <si>
    <t>90430000-0 Послуги з відведення стічних вод</t>
  </si>
  <si>
    <t>90440000-3 Послуги у сфері поводження з вигрібними ямами</t>
  </si>
  <si>
    <t>90500000-2 Послуги у сфері поводження зі сміттям та відходами</t>
  </si>
  <si>
    <t>90520000-8 Послуги у сфері поводження з радіоактивними, токсичними, медичними та небезпечними відходами</t>
  </si>
  <si>
    <t>Audifon слуховий апарат Sino Р; Audifon слуховий апарат Sino S.</t>
  </si>
  <si>
    <t>«Капітальний ремонт системи пожежної сигналізації та оповіщення про пожежу в будівлі приміщення, якої планується до використання для укриття населення (найпростішого укриття) Комунального некомерційного підприємства «Дніпровський центр первинної медико-санітарної допомоги №5» Дніпровської міської ради за адресою: м. Дніпро,  вул. Велика Діївська, 111» ІII черга"</t>
  </si>
  <si>
    <t>«Капітальний ремонт системи пожежної сигналізації та оповіщення про пожежу в будівлі приміщення, якої планується до використання для укриття населення (найпростішого укриття) Комунального некомерційного підприємства «Дніпровський центр первинної медико-санітарної допомоги №5» Дніпровської міської ради за адресою: м. Дніпро, вул. Велика Діївська, 111» III черга.</t>
  </si>
  <si>
    <t>«Капітальний ремонт системи пожежної сигналізації та оповіщення про пожежу в будівлі приміщення, якої планується до використання для укриття населення (найпростішого укриття) Комунального некомерційного підприємства «Дніпровський центр первинної медико-санітарної допомоги №5» Дніпровської міської ради за адресою: м. Дніпро, вул. Велика Діївська, 111» І черга та II черга.</t>
  </si>
  <si>
    <t>«Капітальний ремонт системи пожежної сигналізації та оповіщення про пожежу в будівлі приміщення, якої планується до використання для укриття населення (найпростішого укриття) Комунального некомерційного підприємства «Дніпровський центр первинної медико-санітарної допомоги №5» Дніпровської міської ради за адресою: м. Дніпро, вул. Велика Дїївська, 111»</t>
  </si>
  <si>
    <t>ЄДРПОУ організатора</t>
  </si>
  <si>
    <t>ІВАНЮТА ЯРОСЛАВ ОЛЕКСАНДРОВИЧ</t>
  </si>
  <si>
    <t>ІР-Реєстратор TVT TD-3016H1-B1-B (64-64); Відеокамера TD-9544S4-C(D/PE/AW2) WHITE; РоЕ комутатор TD-B2208S1-PGU; Жорсткий диск WD82PURX-78; Вита пара UTP Cat.5E 4PR Си (200МГц) РЕ
Outdoor Dialan; Захисні грати для камер 120/95w; Розширювач PoE/PFT1300; Коробка розподільча 90*90*52 (тип Т40 IP 55)</t>
  </si>
  <si>
    <t>Ідентифікатор закупівлі</t>
  </si>
  <si>
    <t>АДВОКАТСЬКЕ ОБ'ЄДНАННЯ "ЮРЕКСІМ"</t>
  </si>
  <si>
    <t xml:space="preserve">АРИТМІЛ / Amiodarone
; АДРЕНАЛІН-ЗДОРОВ’Я / Epinephrine
; ГЛЮКОЗА / Glucose 200мл. 
; ГЛЮКОЗА / Glucose 10 мл в ампулах 
; ВЕНТОЛІН™ НЕБУЛИ / Salbutamol; КАПТОПРИЛ / Captopril; РАФТ / Dexamethasone
; ДИКЛОФЕНАК-ЗДОРОВ’Я / Diclofenac 
; НІТРОГЛІЦЕРИН-ЗДОРОВ’Я / Glyceryl trinitrate
; АНАПРИЛІН-ЗДОРОВ’Я/ Propranolol
; МАГНІЮ СУЛЬФАТ / Magnesium sulfate; ЕТАМЗИЛАТ / Etamsylate; ВЕРАПАМІЛ-ДАРНИЦЯ / Verapamil
; АЦЕТИЛСАЛІЦИЛОВА КИСЛОТА / Acetylsalicylic acid; НОХШАВЕРИН "ОЗ" / Drotaverine; МЕТОПРОЛОЛУ ТАРТРАТ / Metoprolol
; ФУРОСЕМІД / Furosemide; КОРГЛІКОН / Corglycon; РЕЗОГЛОБІН /Anti-D (rh) immunoglobulin
</t>
  </si>
  <si>
    <t xml:space="preserve">Адвокатські послуги, правова допомога.
</t>
  </si>
  <si>
    <t>Бензин А-95 (талони або скретч-картки).</t>
  </si>
  <si>
    <t>Бідон, каністра, бочка.</t>
  </si>
  <si>
    <t>ВОЛОДІН АНДРІЙ СЕРГІЙОВИЧ</t>
  </si>
  <si>
    <t>Відеокамера DH-IPC-HDW1431T1P-S4; Розширювач PoE/PFT1300; Коробка монтажна ТІ 00; Кабель UTP DS-1LN5E-S внутрішній,
Hikvision</t>
  </si>
  <si>
    <t>Відеореєстратор DHI-NVR2116-12; Відеокамера DH-IPC-HDW1431T1P-S4; Жорсткий диск WD82PURX-78; Кабель DS-1LN5EO-UU/E (бухта 305м); Комутатор DH-PFS3009-8ET-96; Захисні грати для камер DS-120/95b; Розширювач PoE/PFT1300; Коробка розподільча 90*90*52 (тип Т40 IP 55)</t>
  </si>
  <si>
    <t>Відкриті торги з особливостями</t>
  </si>
  <si>
    <t>Дата публікації закупівлі</t>
  </si>
  <si>
    <t>Дата підписання договору:</t>
  </si>
  <si>
    <t>Державний прапор. Прапор м. Дніпра.</t>
  </si>
  <si>
    <t>Дизпаливо.</t>
  </si>
  <si>
    <t>Ділюент, уп. 20 л. Лізуючий реагент, уп. 1 л.</t>
  </si>
  <si>
    <t>Ділюент, уп. 20 л. Лізуючий реагент, уп. 1 л. Очищуючий розчин, уп. 1 л. Гіпохлоридний очищуючий реагент, 1л. Розчин ізотонічний 20 л. Розчин лізуючий, 500 мл. Набір промивного розчину, 12х17 мл (в наборі 12фл). Ферментний очищуючий розчин, 100 мл. Cечовий контроль Comby PN, 2 х 12 мл.</t>
  </si>
  <si>
    <t>Ділюент, уп. 20 л., Лізуючий реагент, уп. 1 л., Очищуючий розчин, уп. 1 л., Гіпохлоридний очищуючий реагент, 1л., Розчин ізотонічний 20 л., Розчин лізуючий, 500 мл., Ферментний очищуючий розчин, 100 мл., Буфер фосфатний "Ексан"., Калібратор глюкози 5 мл., Мембрана глюкооксид., 5 шт/уп., Силіконова трубка для аналізатора глюкози ЕКСАН-ГM (EKSAN-GM) 1м., Тест-смужки для загального аналізу сечі для аналізаторів Dirui-100 (100 шт/уп)., Сечова смужка Dialab 10C (100 шт/уп).</t>
  </si>
  <si>
    <t>Електрична енергія на 2025 рік.</t>
  </si>
  <si>
    <t>ЖИЛЕНКО ЮРІЙ ВАСИЛЬОВИЧ</t>
  </si>
  <si>
    <t>Жалюзі.; Жалюзі.</t>
  </si>
  <si>
    <t>Закупівля без використання електронної системи</t>
  </si>
  <si>
    <t>КОМУНАЛЬНЕ НЕКОМЕРЦІЙНЕ ПІДПРИЄМСТВО "ДНІПРОВСЬКИЙ ЦЕНТР ПЕРВИННОЇ МЕДИКО-САНІТАРНОЇ ДОПОМОГИ № 5" ДНІПРОВСЬКОЇ МІСЬКОЇ РАДИ</t>
  </si>
  <si>
    <t>КОМУНАЛЬНЕ ПІДПРИЄМСТВО "АВТОПІДПРИЄМСТВО САНІТАРНОГО ТРАНСПОРТУ" ДНІПРОВСЬКОЇ МІСЬКОЇ РАДИ</t>
  </si>
  <si>
    <t>КОМУНАЛЬНЕ ПІДПРИЄМСТВО "ДНІПРОВОДОКАНАЛ" ДНІПРОВСЬКОЇ МІСЬКОЇ РАДИ</t>
  </si>
  <si>
    <t>КОМУНАЛЬНЕ ПІДПРИЄМСТВО "ДНІПРОТЕПЛОЕНЕРГО" ДНІПРОПЕТРОВСЬКОЇ ОБЛАСНОЇ РАДИ"</t>
  </si>
  <si>
    <t>КОМУНАЛЬНЕ ПІДПРИЄМСТВО "ЖИЛСЕРВІС-5" ДНІПРОВСЬКОЇ МІСЬКОЇ РАДИ</t>
  </si>
  <si>
    <t>КОМУНАЛЬНЕ ПІДПРИЄМСТВО "ТЕПЛОЕНЕРГО" ДНІПРОВСЬКОЇ МІСЬКОЇ РАДИ</t>
  </si>
  <si>
    <t xml:space="preserve">Каністра металева Gelg для палива 20л.
</t>
  </si>
  <si>
    <t>Капітальний ремонт системи електрообладнання з встановленням незалежного джерела живлення будівлі КНП “ДЦПМСД № 5” ДМР за адресою: м. Дніпро, вул. Велика Діївська, 111.</t>
  </si>
  <si>
    <t>Катетер Нелатона, чоловічий, Fr 10.</t>
  </si>
  <si>
    <t>Класифікатор</t>
  </si>
  <si>
    <t xml:space="preserve">Контроль гематологічний Diacon 3 норма, DN35002-SET для Abacus 3 CT - система закритого типу. </t>
  </si>
  <si>
    <t>ЛАВРИК ВОЛОДИМИР МИКОЛАЙОВИЧ</t>
  </si>
  <si>
    <t xml:space="preserve">ЛОТ № 1. Лікувальна суміш Comida – PKU B *. </t>
  </si>
  <si>
    <t>Лікувальна суміш Comida – PKU B *.</t>
  </si>
  <si>
    <t>М/79/07/2024</t>
  </si>
  <si>
    <t>МАНДЗІЙ ОЛЕКСАНДР СЕРГІЙОВИЧ</t>
  </si>
  <si>
    <t xml:space="preserve">МИРЦЕРА / Methoxy polyethylene glycol-epoetin beta. ; АРАНЕСП / Darbepoetin alfa.  </t>
  </si>
  <si>
    <t>Миюче</t>
  </si>
  <si>
    <t>Миюче.</t>
  </si>
  <si>
    <t>Молоко 3.2% 0,2л.</t>
  </si>
  <si>
    <t xml:space="preserve">Молоко 3.2% 0,2л. </t>
  </si>
  <si>
    <t>Новохлор серветки.</t>
  </si>
  <si>
    <t>Номер договору</t>
  </si>
  <si>
    <t>Організатор</t>
  </si>
  <si>
    <t>ПП "ОККО-СЕРВІС"</t>
  </si>
  <si>
    <t>ПРИВАТНЕ АКЦІОНЕРНЕ ТОВАРИСТВО "КОМБІНАТ "ПРИДНІПРОВСЬКИЙ"</t>
  </si>
  <si>
    <t>ПРИВАТНЕ ПІДПРИЄМСТВО "ВІДРОДЖЕННЯ"</t>
  </si>
  <si>
    <t>ПРИВАТНЕ ПІДПРИЄМСТВО "ДЕЛЬТА-ГАРАНТІЯ"</t>
  </si>
  <si>
    <t>ПРИВАТНЕ ПІДПРИЄМСТВО "ДЕЛЬТА-ОХОРОНА"</t>
  </si>
  <si>
    <t>ПРИВАТНЕ ПІДПРИЄМСТВО "МЕДІНФОСЕРВІС"</t>
  </si>
  <si>
    <t>ПРИВАТНЕ ПІДПРИЄМСТВО "ТЕХНОІНФОМЕД-2"</t>
  </si>
  <si>
    <t>Паперові серветки та рушники.</t>
  </si>
  <si>
    <t>Пара, гаряча вода та пов’язана продукція. (теплова енергія по об’єктах споживача у 2024 році)</t>
  </si>
  <si>
    <t>Передплата періодичного видання - газета «Наше Місто».</t>
  </si>
  <si>
    <t>Планове технічне обслуговування, цілодобове спостерігання за системою пожежної сигналізації об'єкту, своєчасну передачу тривожних сповіщень (у тому числі хибних) та оперативне реагування на них.</t>
  </si>
  <si>
    <t>Плантограф. ; Набір камертонів.</t>
  </si>
  <si>
    <t>Послуга з постачання теплової енергії.</t>
  </si>
  <si>
    <t>Послуга з управління Багатоквартирним будинком за адресою: м. Дніпро, пр. Свободи, буд.99.</t>
  </si>
  <si>
    <t>Послуга з управління зі змішаними відходами.</t>
  </si>
  <si>
    <t>Послуга з управління побутовими відходами.</t>
  </si>
  <si>
    <t>Послуги з Охорони майна Замовника на об’єктах та обслуговування сигналізації на цьому об’єкті.</t>
  </si>
  <si>
    <t>Послуги з адміністрування (обслуговування) програмного забезпечення KBS.</t>
  </si>
  <si>
    <t xml:space="preserve">Послуги з вивезення нечистот з вигрібних ям та подальшу їх утилізацію. </t>
  </si>
  <si>
    <t>Послуги з гідравлічного випробування трубопроводів системи водопроводу, гарячого водопостачання та опалення діаметром до 50 мм. Гідравлічного випробування трубопроводів системи водопроводу , гарячого водопостачання та опалення діаметром понад 50 дб 100 мм. Промивання без дезінфекції трубопроводів діаметром 50-65 мм. Промивання без дезінфекції трубопроводів діаметром 75-80 мм., за адресою: м. Дніпро вул. Велика Діївська, 111.</t>
  </si>
  <si>
    <t xml:space="preserve">Послуги з демонтажу та встановлення сповіщувачів охоронної сигналізації та демонтажу та встановлення відеокамер системи відеоспостереження в будівлі КПП “ДЦПМСД № 5” ДМР за адресою: м. Дніпро, вул. Велика Діївська, 111.
</t>
  </si>
  <si>
    <t>Послуги з нагляду за виконанням будівельних робіт: «Капітальний ремонт системи пожежної сигналізації та оповіщення про пожежу в будівлі приміщення, якої планується до використання для укриття населення (найпростішого укриття) Комунального некомерційного підприємства «Дніпровський центр первинної медико-санітарної допомоги №5» Дніпровської міської ради за адресою: м. Дніпро, вул. Велика Діївська, 111» І черга та II черга".</t>
  </si>
  <si>
    <t>Послуги з охорони найпростішого укриття у будівлі КНП “ДЦПМСД № 5” ДМР за адресою: м. Дніпро, вул. Велика Діївська, 111.</t>
  </si>
  <si>
    <t>Послуги з охорони приміщень.</t>
  </si>
  <si>
    <t>Послуги з технічних випробовувань (заземлення).</t>
  </si>
  <si>
    <t>Послуги з технічного обслуговування газопроводів та споруд на них.</t>
  </si>
  <si>
    <t>Послуги з технічного обслуговування ліфтів.</t>
  </si>
  <si>
    <t>Послуги з управління Багатоквартирним будинком і прибудинковою територією що знаходиться за адресою: м. Дніпро, ж/м Червоний Камінь, буд. 10.</t>
  </si>
  <si>
    <t>Послуги з управління небезпечними відходами на комплекс операцій із перевезення, збирання, зберігання та оброблення для подальшої утилізації та знешкодження небезпечних відходів, та такими, що не є небезпечними.</t>
  </si>
  <si>
    <t>Послуги з централізованого водовідведення.</t>
  </si>
  <si>
    <t>Послуги з централізованого водопостачання та централізованого водовідведення.</t>
  </si>
  <si>
    <t>Послуги з централізованого водопостачання.</t>
  </si>
  <si>
    <t>Послуги медичної лабораторії з проведення медичних діагностичних лабораторних досліджень для фізичних осіб - пацієнтів лікарні.</t>
  </si>
  <si>
    <t>Послуги на розробку проектно-кошторисної документації на «Капітальний ремонт системи пожежної сигналізації та оповіщення про пожежу в будівлі приміщення, якої планується до використання для укриття населення (найпростішого укриття) Комунального некомерційного підприємства «Дніпровський центр первинної медико-санітарної допомоги №5» Дніпровської міської ради за адресою: м. Дніпро, вул. Велика Діївська, 111»</t>
  </si>
  <si>
    <t>Послуги спеціалізованого санітарного транспорту.</t>
  </si>
  <si>
    <t>Поточний ремонт захисних споруд цивільного захисту, засобів колективного захисту (найпростіших укриттів) у КНП “ДЦПМСД № 5” ДМР за адресою: м. Дніпро, вул. Велика Діївська, 111.</t>
  </si>
  <si>
    <t>Предмет закупівлі</t>
  </si>
  <si>
    <t>Приватне підприємство "Дельта-Гарантія"</t>
  </si>
  <si>
    <t>Приватне підприємство «Дельта-Гарантія»</t>
  </si>
  <si>
    <t>Придбання послуг доступу до мережі Інтернету на 2024 рік.</t>
  </si>
  <si>
    <t>Природний газ.</t>
  </si>
  <si>
    <t>Проведення авторського нагляду по об'єкту: «Капітальний ремонт системи пожежної сигналізації та оповіщення про пожежу в будівлі приміщення, якої планується до використання для укриття населення (найпростішого укриття) Комунального некомерційного підприємства «Дніпровський центр первинної медико-санітарної допомоги №5» Дніпровської міської ради за адресою: м. Дніпро, вул. Велика Діївська, 111» (І черга та II черга).</t>
  </si>
  <si>
    <t>Продукти дитячого харчування (суміш суха молочна).</t>
  </si>
  <si>
    <t>Ремонт кабельної лінії.</t>
  </si>
  <si>
    <t>Ремонт, технічне обслуговування комп’ютерів і периферійного устаткування, офісної техніки, послуги щодо заправки та відновленню картриджів для лазерних принтерів.</t>
  </si>
  <si>
    <t>Розподілу природного газу.</t>
  </si>
  <si>
    <t>Рукавички медичні оглядові; Рукавички медичні оглядові; ; Ланцет (скарифікатор); Серветка марлева медична 5 см х 5 см (4 шари) №2 (марля медична бавовняна, тип 17) стерильна.</t>
  </si>
  <si>
    <t>Рушник целюл Диво Бізнес Optimal \/скл 2шар 200лист
Рушники Origami Ногеса білі Искл 2шар 200ЛИСТ 22*22,5см</t>
  </si>
  <si>
    <t>Річний план на</t>
  </si>
  <si>
    <t>Серветки, паперові рушники.</t>
  </si>
  <si>
    <t>Стрічка діаграмна 57x19 (12) зовн.;  Стрічка діаграмна 210x30 (16) зовн.</t>
  </si>
  <si>
    <t>Стіл лабораторний для приладів;  Столик із нержавіючими полицями СМ-2.</t>
  </si>
  <si>
    <t>Сума укладеного договору</t>
  </si>
  <si>
    <t>Суміш суха молочна  (від 0-6 міс.), 350 г. Суміш суха молочна  ( від 6 міс. до 12 міс.), 350 г.</t>
  </si>
  <si>
    <t>Супровід програмного забезпечення та СУБД.</t>
  </si>
  <si>
    <t>ТОВ "В. А. ФАРМА"</t>
  </si>
  <si>
    <t>ТОВ "ВінФран"</t>
  </si>
  <si>
    <t>ТОВ "ДІАГНОСТИЧНИЙ ЛАБОРАТОРНИЙ ЦЕНТР "ВІТАЛАБ"</t>
  </si>
  <si>
    <t>ТОВ "СТМ-Фарм"</t>
  </si>
  <si>
    <t>ТОВ "УКРДНІПРОСТРОЙ-1"</t>
  </si>
  <si>
    <t>ТОВ "УКРСТРОЙДНІПРО"</t>
  </si>
  <si>
    <t>ТОВ "ЮР-ТВІН"</t>
  </si>
  <si>
    <t>ТОВ АКТІЗ-ІНВЕСТ</t>
  </si>
  <si>
    <t>ТОВАРИСТВО З ОБМЕЖЕНОЮ ВІДПОВІДАЛЬНІСТЮ "ІНКАМ ФІНАНС"</t>
  </si>
  <si>
    <t>ТОВАРИСТВО З ОБМЕЖЕНОЮ ВІДПОВІДАЛЬНІСТЮ "ВІКОРД"</t>
  </si>
  <si>
    <t>ТОВАРИСТВО З ОБМЕЖЕНОЮ ВІДПОВІДАЛЬНІСТЮ "ВЕТО"</t>
  </si>
  <si>
    <t>ТОВАРИСТВО З ОБМЕЖЕНОЮ ВІДПОВІДАЛЬНІСТЮ "ВИРОБНИЧО-КОМЕРЦІЙНА ФІРМА "МЕДИНА"</t>
  </si>
  <si>
    <t>ТОВАРИСТВО З ОБМЕЖЕНОЮ ВІДПОВІДАЛЬНІСТЮ "ГАЗЕТА "НАШЕ МІСТО"</t>
  </si>
  <si>
    <t>ТОВАРИСТВО З ОБМЕЖЕНОЮ ВІДПОВІДАЛЬНІСТЮ "ГАЗОПОСТАЧАЛЬНА КОМПАНІЯ "НАФТОГАЗ ТРЕЙДИНГ"</t>
  </si>
  <si>
    <t>ТОВАРИСТВО З ОБМЕЖЕНОЮ ВІДПОВІДАЛЬНІСТЮ "ГАЗОРОЗПОДІЛЬНІ МЕРЕЖІ УКРАЇНИ"</t>
  </si>
  <si>
    <t>ТОВАРИСТВО З ОБМЕЖЕНОЮ ВІДПОВІДАЛЬНІСТЮ "ДІАГНОСТИЧНИЙ ЛАБОРАТОРНИЙ ЦЕНТР "ВІТАЛАБ"</t>
  </si>
  <si>
    <t>ТОВАРИСТВО З ОБМЕЖЕНОЮ ВІДПОВІДАЛЬНІСТЮ "ЕКОЛОГІЯ-Д"</t>
  </si>
  <si>
    <t>ТОВАРИСТВО З ОБМЕЖЕНОЮ ВІДПОВІДАЛЬНІСТЮ "ЕПІЦЕНТР К"</t>
  </si>
  <si>
    <t>ТОВАРИСТВО З ОБМЕЖЕНОЮ ВІДПОВІДАЛЬНІСТЮ "НАУКОВО-ВИРОБНИЧА КОМПАНІЯ "УКРЕКОПРОМ"</t>
  </si>
  <si>
    <t>ТОВАРИСТВО З ОБМЕЖЕНОЮ ВІДПОВІДАЛЬНІСТЮ "СІЕТ ХОЛДІНГ"</t>
  </si>
  <si>
    <t>ТОВАРИСТВО З ОБМЕЖЕНОЮ ВІДПОВІДАЛЬНІСТЮ "ЮР-ТВІН"</t>
  </si>
  <si>
    <t>ТОВАРИСТВО З ОБМЕЖЕНОЮ ВІДПОВІДАЛЬНІСТЮ "ЯСНО+"</t>
  </si>
  <si>
    <t>ТОВАРИСТВО З ОБМЕЖЕНОЮ ВІДПОВІДАЛЬНІСТЮ «МЕТРОЛОГІСТІКС»</t>
  </si>
  <si>
    <t>ТОВАРИСТВО З ОБМЕЖЕНОЮ ВІДПОВІДАЛЬНІСТЮ ПІДПРИЄМСТВО "БАСК"</t>
  </si>
  <si>
    <t>ТОВАРИСТВО З ОБМЕЖЕНОЮ ВІДПОВІДАЛЬНІСТЮ СПЕЦІАЛІЗОВАНЕ ПІДПРИЄМСТВО "ЛІФТРЕММОНТАЖ ДНІПРО"</t>
  </si>
  <si>
    <t xml:space="preserve">Тазомір.
</t>
  </si>
  <si>
    <t>Термометр ТС-7-М1 вик. 10 ТУ 25-2022.0002-87, Гігрометр психрометричний ВІТ-1 ТУ 3 України 14307481.001-92, Гігрометр психрометричний ВГГ-2 ТУ З України 14307481.001-92</t>
  </si>
  <si>
    <t>Технічне обслуговування та повірка медичного обладнання.</t>
  </si>
  <si>
    <t>Технічний нагляд за : "Капітальний ремонт системи електрообладнання з встановленням незалежного джерела живлення будівлі КНП "ДЦПМСД №5" ДМР" за адресою: м. Дніпро, вул. Велика Діївська, 111".</t>
  </si>
  <si>
    <t>Технічний нагляд за : "Поточний ремонт захисних споруд цивільного захисту, засобів колективного захисту (найпростіших укриттів) у КПП "ДЦПМСД №5" ДМР" за адресою: м. Дніпро, вул. Велика Дїївська, 111".</t>
  </si>
  <si>
    <t>Тип процедури</t>
  </si>
  <si>
    <t>Туберкулін/ Tuberculin.</t>
  </si>
  <si>
    <t>УПРАВЛІННЯ ПОЛІЦІЇ ОХОРОНИ В ДНІПРОПЕТРОВСЬКІЙ ОБЛАСТІ</t>
  </si>
  <si>
    <t>ФЕДОРКІН МИКОЛА ОЛЕКСІЙОВИЧ</t>
  </si>
  <si>
    <t>ФКУ Нутрі 3 Концентрат / PKU Nutri 3 Concentrated.; Афеніл Меді 15 з нейтральним смаком / Afenil Меdi 15 gusto neutro.</t>
  </si>
  <si>
    <t>ФОП "Абрамов Андрій Анатолійович"</t>
  </si>
  <si>
    <t>ФОП "СТУПНИК ВАЛЕНТИНА ВІКТОРІВНА
"</t>
  </si>
  <si>
    <t>ФОП "ТРЕМБАЧ МАРИНА ІВАНІВНА"</t>
  </si>
  <si>
    <t>ФОП Хамаза Л.Г.</t>
  </si>
  <si>
    <t>Фактичний переможець</t>
  </si>
  <si>
    <t>Флагштоки з нержавіючої сталі.</t>
  </si>
  <si>
    <t>Фізична особа - підприємець Невєдров Юрій Олексійович</t>
  </si>
  <si>
    <t>ХАМАЗА ЛЮДМИЛА ГРИГОРІВНА</t>
  </si>
  <si>
    <t>Цілодобове спостереження за станом та технічне обслуговування сигналізації.</t>
  </si>
  <si>
    <t>ЧЕРНИШОВ ДМИТРО ВОЛОДИМИРОВИЧ</t>
  </si>
  <si>
    <t>Шевцова Ганна Миколаївна</t>
  </si>
  <si>
    <t>№  11786 В</t>
  </si>
  <si>
    <t>№ 01/01/24</t>
  </si>
  <si>
    <t>№ 03-7439/24-БО-Т</t>
  </si>
  <si>
    <t>№ 050875</t>
  </si>
  <si>
    <t>№ 0803-СК-Д</t>
  </si>
  <si>
    <t>№ 1/241224</t>
  </si>
  <si>
    <t>№ 10</t>
  </si>
  <si>
    <t>№ 10-24</t>
  </si>
  <si>
    <t>№ 10/06-24</t>
  </si>
  <si>
    <t>№ 100</t>
  </si>
  <si>
    <t>№ 101</t>
  </si>
  <si>
    <t>№ 11</t>
  </si>
  <si>
    <t>№ 11227</t>
  </si>
  <si>
    <t>№ 11786</t>
  </si>
  <si>
    <t>№ 11786 В</t>
  </si>
  <si>
    <t>№ 11786 С</t>
  </si>
  <si>
    <t>№ 12</t>
  </si>
  <si>
    <t>№ 124</t>
  </si>
  <si>
    <t>№ 125</t>
  </si>
  <si>
    <t>№ 127</t>
  </si>
  <si>
    <t>№ 13</t>
  </si>
  <si>
    <t>№ 133</t>
  </si>
  <si>
    <t>№ 134</t>
  </si>
  <si>
    <t>№ 135</t>
  </si>
  <si>
    <t>№ 137</t>
  </si>
  <si>
    <t>№ 14</t>
  </si>
  <si>
    <t>№ 15</t>
  </si>
  <si>
    <t>№ 15/07-24</t>
  </si>
  <si>
    <t>№ 154</t>
  </si>
  <si>
    <t>№ 155П</t>
  </si>
  <si>
    <t>№ 157</t>
  </si>
  <si>
    <t>№ 16</t>
  </si>
  <si>
    <t>№ 160ДП1/24</t>
  </si>
  <si>
    <t>№ 169ДП1/24</t>
  </si>
  <si>
    <t>№ 17</t>
  </si>
  <si>
    <t>№ 172</t>
  </si>
  <si>
    <t>№ 176</t>
  </si>
  <si>
    <t>№ 177</t>
  </si>
  <si>
    <t>№ 18</t>
  </si>
  <si>
    <t>№ 19</t>
  </si>
  <si>
    <t>№ 2</t>
  </si>
  <si>
    <t>№ 20/06/24</t>
  </si>
  <si>
    <t>№ 23</t>
  </si>
  <si>
    <t>№ 24</t>
  </si>
  <si>
    <t>№ 24-49</t>
  </si>
  <si>
    <t>№ 25</t>
  </si>
  <si>
    <t>№ 28ДП1/24</t>
  </si>
  <si>
    <t>№ 292/17/201-2024</t>
  </si>
  <si>
    <t>№ 3</t>
  </si>
  <si>
    <t>№ 31</t>
  </si>
  <si>
    <t>№ 343</t>
  </si>
  <si>
    <t>№ 35ТЛБЗ-15452/24</t>
  </si>
  <si>
    <t>№ 36</t>
  </si>
  <si>
    <t>№ 391</t>
  </si>
  <si>
    <t>№ 40109СТП</t>
  </si>
  <si>
    <t>№ 42ДП1-24</t>
  </si>
  <si>
    <t>№ 43/11-24</t>
  </si>
  <si>
    <t>№ 44/11-24</t>
  </si>
  <si>
    <t>№ 47ДП1/24</t>
  </si>
  <si>
    <t>№ 50</t>
  </si>
  <si>
    <t>№ 54</t>
  </si>
  <si>
    <t>№ 55</t>
  </si>
  <si>
    <t>№ 56ТОз0224-436</t>
  </si>
  <si>
    <t>№ 56ТОк0224-382</t>
  </si>
  <si>
    <t>№ 58</t>
  </si>
  <si>
    <t>№ 6</t>
  </si>
  <si>
    <t>№ 60</t>
  </si>
  <si>
    <t>№ 62</t>
  </si>
  <si>
    <t>№ 63</t>
  </si>
  <si>
    <t>№ 64</t>
  </si>
  <si>
    <t>№ 68</t>
  </si>
  <si>
    <t>№ 7</t>
  </si>
  <si>
    <t>№ 74</t>
  </si>
  <si>
    <t>№ 75</t>
  </si>
  <si>
    <t>№ 76</t>
  </si>
  <si>
    <t>№ 8</t>
  </si>
  <si>
    <t>№ 88 ДП1/24</t>
  </si>
  <si>
    <t>№ 9</t>
  </si>
  <si>
    <t>№ 90ДП1/24</t>
  </si>
  <si>
    <t>№ 99</t>
  </si>
  <si>
    <t>№ В-200/24</t>
  </si>
  <si>
    <t>№ В-218/24</t>
  </si>
  <si>
    <t>№ В-219/24</t>
  </si>
  <si>
    <t>№ В-52-24</t>
  </si>
  <si>
    <t>№ КНП-5</t>
  </si>
  <si>
    <t>№ М/79/01/2024</t>
  </si>
  <si>
    <t>№ Н78-2024</t>
  </si>
  <si>
    <t>№Н17-2024</t>
  </si>
  <si>
    <t>Папір офісний, форматний</t>
  </si>
  <si>
    <t>Підгузки для дорослих: Універсальні, Розмір XL, від 6 крапель</t>
  </si>
  <si>
    <t>Калоприймачі</t>
  </si>
  <si>
    <t>Тест- смужки для визначення рівня холестерину в крові №25; Тест-смужки до глюкометра; Швидкий тест на Виявлення вірусу гепатиту С в Цільна кров, Тест-касета, специфічність від 95 %, чутливість від 95 %; Швидкий тест для Виявлення антитіл до вірусу гепатиту В, матеріал дослідження : Цільна кров, формат тесту: Тест-касета, специфічність від : 95 %, чутливість від : 95 %; Тести швидкі на кардіомаркери</t>
  </si>
  <si>
    <t>Катетер Нелатона</t>
  </si>
  <si>
    <t>Підгузки для дорослих; Підгузки для дорослих</t>
  </si>
  <si>
    <t>Тести швидкі на кардіомаркери</t>
  </si>
  <si>
    <t>Тест- смужки для визначення рівня холестерину в крові №25; Тест-смужки до глюкометра; Швидкий тест на Виявлення вірусу гепатиту С в Цільна кров, Тест-касета, специфічність від 95 %, чутливість від 95 %; Швидкий тест на Виявлення антитіл до вірусу гепатиту В в Цільна кров, Тест-касета, специфічність від 95 %, чутливість від 95 %</t>
  </si>
  <si>
    <t>Тест-смужки для аналізаторів сечі Urine RS H10; Тести швидкі біохімічних показників сечі, Аналіт білок.(тест-смужка)</t>
  </si>
  <si>
    <t>Підгузки для дорослих; Підгузки для дорослих; Урологічні прокладки; Підгузки для дорослих</t>
  </si>
  <si>
    <t>Калоприймач для дорослих, однокомпонентний, відкритий (з дренуючим отвором), без оглядового вікна, звичайний, рівна пластина, діаметр отвору : 12-75, з фільтром; Абсорбуючий порошок 25-30г; Паста герметизуюча 60 грам</t>
  </si>
  <si>
    <t>Швидкі (експрес) тести для діагностики коронавірусу COVID-19 методом ІХА (антиген), чутливістю від 90% до 99,9% та специфічністю від 90%, №1 (для 1 особи); Швидкий тест на антиген COVID-19, слиз, специфічність 99%, чутливість 95%, на 20 осіб, швидкість тесту 15 хв</t>
  </si>
  <si>
    <t>Пробірка для забору капілярної крові</t>
  </si>
  <si>
    <t>Підгузки для дорослих</t>
  </si>
  <si>
    <t>Підгузки для дорослих; Підгузки для дорослих; Підгузки для дорослих</t>
  </si>
  <si>
    <t>Підгузки для дорослих; Підгузки для дорослих; Пелюшки Одноразові непромокаючі 90х60  №30; Урологічні прокладки</t>
  </si>
  <si>
    <t>Підгузки для дітей; Підгузки для дорослих</t>
  </si>
  <si>
    <t>Підгузки для дітей; Підгузки для дітей; Підгузки для дорослих; Пелюшки Одноразові непромокаючі 90х60  №30; Урологічні прокладки</t>
  </si>
  <si>
    <t>Калоприймач, для дорослих, однокомпонентний, відкритий (з дренуючим отвором), без оглядового вікна, рівна пластина, отвір 15-43, з фільтром; Калоприймач для дорослих, однокомпонентний, Відкритий (з дренуючим отвором), без оглядового вікна, рівна пластина, діаметр отвору : 10-76, з фільтром, прозорий мішок; Калоприймач для дорослих, двокомпонентний, відкритий (з дренуючим отвором), без оглядового вікна, діаметр фланця 60 мм, без фільтру, мішок не прозорий; Калоприймач двокомпонентний - пластина рівна, фланець 60мм; Калоприймач, звичайний, двокомпонентний, для дорослих, відкритий (з дренуючим отвором), з фільтром, діаметр фланця 50 мм, без оглядового вікна, непрозорий; Калоприймач, для дорослих, Двокомпонентний, Увігнута пластина, отвір 15-33, діаметр фланця 50 мм; Уростомний мішок двокомпонентний, з дренуючим отвором, без оглядового вікнця, діаметр фланця 50 мм; Калоприймач двокомпонентний - пластина рівна, фланець 50мм; Абсорбуючий порошок 25-30г; Паста герметизуюча 60 грам; Сечоприймач активного носіння, для дорослих, одноразовий, стерильний, універсальний, 750 мл</t>
  </si>
  <si>
    <t>Калоприймач для дорослих, однокомпонентний, відкритий (з дренуючим отвором), без оглядового вікна, звичайний, рівна пластина, діаметр отвору : 12-75, з фільтром</t>
  </si>
  <si>
    <t>Калоприймач для дорослих, однокомпонентний, відкритий (з дренуючим отвором), без оглядового вікна, звичайний, рівна пластина, діаметр отвору : 12-75, з фільтром; Калоприймач для дорослих, двокомпонентний, відкритий (з дренуючим отвором), без оглядового вікна, діаметр фланця 60 мм, без фільтру, мішок не прозорий; Калоприймач для дорослих, двокомпонентний, з рівною пластиною, діаметр фланця 60 мм; Абсорбуючий порошок 25-30г; Паста герметизуюча 60 грам</t>
  </si>
  <si>
    <t>Підгузки для дітей; Підгузки для дорослих; Підгузки для дорослих; Підгузки для дорослих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</si>
  <si>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</t>
  </si>
  <si>
    <t>Калоприймач для дорослих, однокомпонентний, відкритий (з дренуючим отвором), без оглядового вікна, звичайний, рівна пластина, діаметр отвору : 12-75, з фільтром; Калоприймач, для дорослих, однокомпонентний, відкритий (з дренуючим отвором), без оглядового вікна, рівна пластина, отвір 15-43, з фільтром; Калоприймач для дорослих, однокомпонентний, Відкритий (з дренуючим отвором), без оглядового вікна, рівна пластина, діаметр отвору : 10-76, з фільтром, прозорий мішок; Калоприймач для дорослих, двокомпонентний, відкритий (з дренуючим отвором), без оглядового вікна, діаметр фланця 60 мм, без фільтру, мішок не прозорий; Калоприймач для дорослих, двокомпонентний, з рівною пластиною, діаметр фланця 60 мм; Калоприймач, звичайний, двокомпонентний, для дорослих, відкритий (з дренуючим отвором), з фільтром, діаметр фланця 50 мм, без оглядового вікна, непрозорий; Калоприймач, для дорослих, Двокомпонентний, Увігнута пластина, отвір 15-33, діаметр фланця 50 мм; Уростомний мішок двокомпонентний, з дренуючим отвором, без оглядового вікнця, діаметр фланця 50 мм; Калоприймач двокомпонентний - пластина рівна, фланець 50мм; Сечоприймач активного носіння (ножний) для дорослих, одноразовий, стерильний, універсальний, 750 мл, №1; Паста герметизуюча 60 грам; Абсорбуючий порошок 25-30г</t>
  </si>
  <si>
    <t>Підгузки для дітей; Підгузки для дітей; Підгузки для дітей; Підгузки для дорослих; Підгузки для дорослих; Підгузки для дорослих; Підгузки для дорослих; Підгузки для дорослих; Пелюшки Одноразові непромокаючі 90х60  №30; Урологічні прокладки</t>
  </si>
  <si>
    <t>Катетер Нелатона, стерильний, одноразовий, чоловічий, Fr10</t>
  </si>
  <si>
    <t>Серветки спиртові на основі ізопропілового спирту, 100 шт, індивідуальна упаковка, 30х60; Антисептик для рук на основі етилового спирту (вміст спирту від 60%), 1000 мл, рідина, флакон; Антисептик для рук на без спиртовій основі, 1000 мл, рідина, флакон</t>
  </si>
  <si>
    <t>Скарифікатор звичайний, спис; Контейнер для аналізів; Рукавички медичні нестерильні, нітрилові, без пудри, M, № 200; Рукавички медичні нестерильні, нітрилові, L, без пудри, № 100; Серветка медична марлева стерильна, 5х5, 8 шарів, № 2; Пластир; Пластир; Пластир; Шприц ін'єкційний 5 мл, трикомпонентний, з додатковою голкою; Шприц ін'єкційний 10 мл, трикомпонентний, з додатковою голкою; Катетери внутрішньовенні; Катетери внутрішньовенні; Простирадло медичне одноразове, нестерильне 0,6х100 м, спанбонд, щ. 20 г/м2, без перфорації</t>
  </si>
  <si>
    <t>Калоприймач для дорослих, однокомпонентний, відкритий (з дренуючим отвором), без оглядового вікна, звичайний, рівна пластина, діаметр отвору : 12-75, з фільтром; Калоприймач для дорослих, двокомпонентний, з рівною пластиною, діаметр фланця 60 мм; Паста герметизуюча 60 грам</t>
  </si>
  <si>
    <t>Тест комбінований для визначення тропоніну I, КК-МВ, міоглобіну; Тести швидкі для визначення інфекційних захворювань; Тести швидкі для визначення інфекційних захворювань; Тест- смужки для визначення рівня холестерину в крові №25; Тест-смужки до глюкометра; Тести швидкі для визначення інфекційних захворювань; Тести швидкі для визначення інфекційних захворювань; Тест для визначення антитіл до ВІЛ 1 та 2 типів №1; Швидкий ІХА для визначення вагітності в сечі, № 1; Тести швидкі для визначення інфекційних захворювань</t>
  </si>
  <si>
    <t>Підгузки для дорослих; Підгузки для дорослих; Підгузки для дорослих; Пелюшки Одноразові непромокаючі 90х60  №30; Урологічні прокладки</t>
  </si>
  <si>
    <t>Калоприймач для дорослих, однокомпонентний, відкритий (з дренуючим отвором), без оглядового вікна, звичайний, рівна пластина, діаметр отвору : 12-75, з фільтром; Калоприймач для дорослих, Однокомпонентний, Відкритий (з дренуючим отвором), пластина рівна, отвір 10-76 мм, пластина рівна, з фільтром, непрозорий мішок з фільтром; Калоприймач, для дорослих, однокомпонентний, відкритий (з дренуючим отвором), без оглядового вікна, рівна пластина, отвір 15-43, з фільтром; Калоприймач двокомпонентний - пластина рівна, фланець 60мм; Калоприймач, звичайний, двокомпонентний, для дорослих, відкритий (з дренуючим отвором), з фільтром, діаметр фланця 50 мм, без оглядового вікна, непрозорий; Калоприймач, для дорослих, Двокомпонентний, Увігнута пластина, отвір 15-33, діаметр фланця 50 мм; Уростомний мішок двокомпонентний, з дренуючим отвором, без оглядового вікнця, діаметр фланця 50 мм; Калоприймач, для дорослих, Двокомпонентний, Рівна пластина, отвір 10-45, діаметр фланця 50 мм; Паста герметизуюча 60 грам; Абсорбуючий порошок 25-30г</t>
  </si>
  <si>
    <t>30190000-7 Офісне устаткування та приладдя різне</t>
  </si>
  <si>
    <t>33750000-2 Засоби для догляду за малюками</t>
  </si>
  <si>
    <t>33120000-7 Системи реєстрації медичної інформації та дослідне обладнання</t>
  </si>
  <si>
    <t>33740000-9 Засоби для догляду за руками та нігтями</t>
  </si>
  <si>
    <t>Запит ціни пропозиції</t>
  </si>
  <si>
    <t>ТОВ "АСТЕОН"</t>
  </si>
  <si>
    <t>ТОВ "ТЕЛОС КОМПАНІ"</t>
  </si>
  <si>
    <t>ФОП "Чернишов Дмитро Володимирович"</t>
  </si>
  <si>
    <t>ТОВАРИСТВО З ОБМЕЖЕНОЮ ВІДПОВІДАЛЬНІСТЮ "ГОЛДЕНМЕД"</t>
  </si>
  <si>
    <t>ТОВ "Епіцентр К"</t>
  </si>
  <si>
    <t>ТОВАРИСТВО З ОБМЕЖЕНОЮ ВІДПОВІДАЛЬНІСТЮ "ТАВОЛГА"</t>
  </si>
  <si>
    <t>Товариство з обмеженою відповідальністю "ЕКСДІА ПЛЮС"</t>
  </si>
  <si>
    <t>ТОВ ХЕЛСІМЕД</t>
  </si>
  <si>
    <t>ФОП Долінська Інна Іванівна</t>
  </si>
  <si>
    <t>ТОВ Капрі Трейд</t>
  </si>
  <si>
    <t>ФОП Антонов Сергій Олександрович</t>
  </si>
  <si>
    <t>ТОВ "Формед"</t>
  </si>
  <si>
    <t>ФОП Бідолах Марія Іванівна</t>
  </si>
  <si>
    <t>ФОП Хмельницька Неля Миколаївна</t>
  </si>
  <si>
    <t>ТОВ "ДОММЕД"</t>
  </si>
  <si>
    <t>УА ТОВ "ЄВРОМІКС" ІІ</t>
  </si>
  <si>
    <t>№ 156</t>
  </si>
  <si>
    <t>№ 153П</t>
  </si>
  <si>
    <t>№ 147П</t>
  </si>
  <si>
    <t>№ 136</t>
  </si>
  <si>
    <t>№ 148</t>
  </si>
  <si>
    <t>№ 138П</t>
  </si>
  <si>
    <t>№ 131</t>
  </si>
  <si>
    <t>№ 130</t>
  </si>
  <si>
    <t>№ 123</t>
  </si>
  <si>
    <t>№ 120П</t>
  </si>
  <si>
    <t>№ 117П</t>
  </si>
  <si>
    <t>№ 119</t>
  </si>
  <si>
    <t>№ 116К/П.Д</t>
  </si>
  <si>
    <t>№ 118</t>
  </si>
  <si>
    <t>№ 115</t>
  </si>
  <si>
    <t>№ 81 І/8</t>
  </si>
  <si>
    <t>№ 80 І/7</t>
  </si>
  <si>
    <t>№ 84 І/1</t>
  </si>
  <si>
    <t>№ 82 І/5</t>
  </si>
  <si>
    <t>№ 98 П/2</t>
  </si>
  <si>
    <t>№ 79 І/1</t>
  </si>
  <si>
    <t>№ 79 І/3</t>
  </si>
  <si>
    <t>№ 104 І/3</t>
  </si>
  <si>
    <t>№ 77</t>
  </si>
  <si>
    <t>№ 83 І/1</t>
  </si>
  <si>
    <t>№ 78П</t>
  </si>
  <si>
    <t>№ 85 І/2</t>
  </si>
  <si>
    <t>№ 86 І/1</t>
  </si>
  <si>
    <t>02/07</t>
  </si>
  <si>
    <t>№ 69</t>
  </si>
  <si>
    <t>№ 66</t>
  </si>
  <si>
    <t>№ 65</t>
  </si>
  <si>
    <t>№ 67</t>
  </si>
  <si>
    <t>№ 59</t>
  </si>
  <si>
    <t>№ 2024/04/033</t>
  </si>
  <si>
    <t>№ 57</t>
  </si>
  <si>
    <t>№ 56</t>
  </si>
  <si>
    <t>52</t>
  </si>
  <si>
    <t>53</t>
  </si>
  <si>
    <t>№ 21</t>
  </si>
  <si>
    <t>№ 22</t>
  </si>
  <si>
    <t>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</si>
</sst>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65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y.zakupivli.pro/remote/dispatcher/state_purchase_view/53329431" TargetMode="External"/><Relationship Id="rId117" Type="http://schemas.openxmlformats.org/officeDocument/2006/relationships/hyperlink" Target="https://my.zakupivli.pro/remote/dispatcher/state_purchase_view/52158301" TargetMode="External"/><Relationship Id="rId21" Type="http://schemas.openxmlformats.org/officeDocument/2006/relationships/hyperlink" Target="https://my.zakupivli.pro/remote/dispatcher/state_purchase_view/54433859" TargetMode="External"/><Relationship Id="rId42" Type="http://schemas.openxmlformats.org/officeDocument/2006/relationships/hyperlink" Target="https://my.zakupivli.pro/remote/dispatcher/state_purchase_view/51662539" TargetMode="External"/><Relationship Id="rId47" Type="http://schemas.openxmlformats.org/officeDocument/2006/relationships/hyperlink" Target="https://my.zakupivli.pro/remote/dispatcher/state_purchase_view/51177447" TargetMode="External"/><Relationship Id="rId63" Type="http://schemas.openxmlformats.org/officeDocument/2006/relationships/hyperlink" Target="https://my.zakupivli.pro/remote/dispatcher/state_purchase_view/49540961" TargetMode="External"/><Relationship Id="rId68" Type="http://schemas.openxmlformats.org/officeDocument/2006/relationships/hyperlink" Target="https://my.zakupivli.pro/remote/dispatcher/state_purchase_view/49371637" TargetMode="External"/><Relationship Id="rId84" Type="http://schemas.openxmlformats.org/officeDocument/2006/relationships/hyperlink" Target="https://my.zakupivli.pro/remote/dispatcher/state_purchase_view/48507166" TargetMode="External"/><Relationship Id="rId89" Type="http://schemas.openxmlformats.org/officeDocument/2006/relationships/hyperlink" Target="https://my.zakupivli.pro/remote/dispatcher/state_purchase_view/48464436" TargetMode="External"/><Relationship Id="rId112" Type="http://schemas.openxmlformats.org/officeDocument/2006/relationships/hyperlink" Target="https://my.zakupivli.pro/remote/dispatcher/state_purchase_view/53640190" TargetMode="External"/><Relationship Id="rId133" Type="http://schemas.openxmlformats.org/officeDocument/2006/relationships/hyperlink" Target="https://my.zakupivli.pro/remote/dispatcher/state_purchase_view/50924064" TargetMode="External"/><Relationship Id="rId138" Type="http://schemas.openxmlformats.org/officeDocument/2006/relationships/hyperlink" Target="https://my.zakupivli.pro/remote/dispatcher/state_purchase_view/49604697" TargetMode="External"/><Relationship Id="rId16" Type="http://schemas.openxmlformats.org/officeDocument/2006/relationships/hyperlink" Target="https://my.zakupivli.pro/remote/dispatcher/state_purchase_view/55288515" TargetMode="External"/><Relationship Id="rId107" Type="http://schemas.openxmlformats.org/officeDocument/2006/relationships/hyperlink" Target="https://my.zakupivli.pro/remote/dispatcher/state_purchase_view/54578164" TargetMode="External"/><Relationship Id="rId11" Type="http://schemas.openxmlformats.org/officeDocument/2006/relationships/hyperlink" Target="https://my.zakupivli.pro/remote/dispatcher/state_purchase_view/55314222" TargetMode="External"/><Relationship Id="rId32" Type="http://schemas.openxmlformats.org/officeDocument/2006/relationships/hyperlink" Target="https://my.zakupivli.pro/remote/dispatcher/state_purchase_view/52413662" TargetMode="External"/><Relationship Id="rId37" Type="http://schemas.openxmlformats.org/officeDocument/2006/relationships/hyperlink" Target="https://my.zakupivli.pro/remote/dispatcher/state_purchase_view/52149324" TargetMode="External"/><Relationship Id="rId53" Type="http://schemas.openxmlformats.org/officeDocument/2006/relationships/hyperlink" Target="https://my.zakupivli.pro/remote/dispatcher/state_purchase_view/50479490" TargetMode="External"/><Relationship Id="rId58" Type="http://schemas.openxmlformats.org/officeDocument/2006/relationships/hyperlink" Target="https://my.zakupivli.pro/remote/dispatcher/state_purchase_view/49669277" TargetMode="External"/><Relationship Id="rId74" Type="http://schemas.openxmlformats.org/officeDocument/2006/relationships/hyperlink" Target="https://my.zakupivli.pro/remote/dispatcher/state_purchase_view/48749017" TargetMode="External"/><Relationship Id="rId79" Type="http://schemas.openxmlformats.org/officeDocument/2006/relationships/hyperlink" Target="https://my.zakupivli.pro/remote/dispatcher/state_purchase_view/48683251" TargetMode="External"/><Relationship Id="rId102" Type="http://schemas.openxmlformats.org/officeDocument/2006/relationships/hyperlink" Target="https://my.zakupivli.pro/remote/dispatcher/state_purchase_view/55168766" TargetMode="External"/><Relationship Id="rId123" Type="http://schemas.openxmlformats.org/officeDocument/2006/relationships/hyperlink" Target="https://my.zakupivli.pro/remote/dispatcher/state_purchase_view/52136456" TargetMode="External"/><Relationship Id="rId128" Type="http://schemas.openxmlformats.org/officeDocument/2006/relationships/hyperlink" Target="https://my.zakupivli.pro/remote/dispatcher/state_purchase_view/52097391" TargetMode="External"/><Relationship Id="rId5" Type="http://schemas.openxmlformats.org/officeDocument/2006/relationships/hyperlink" Target="https://my.zakupivli.pro/remote/dispatcher/state_purchase_view/56083900" TargetMode="External"/><Relationship Id="rId90" Type="http://schemas.openxmlformats.org/officeDocument/2006/relationships/hyperlink" Target="https://my.zakupivli.pro/remote/dispatcher/state_purchase_view/48334670" TargetMode="External"/><Relationship Id="rId95" Type="http://schemas.openxmlformats.org/officeDocument/2006/relationships/hyperlink" Target="https://my.zakupivli.pro/remote/dispatcher/state_purchase_view/48265699" TargetMode="External"/><Relationship Id="rId22" Type="http://schemas.openxmlformats.org/officeDocument/2006/relationships/hyperlink" Target="https://my.zakupivli.pro/remote/dispatcher/state_purchase_view/54399909" TargetMode="External"/><Relationship Id="rId27" Type="http://schemas.openxmlformats.org/officeDocument/2006/relationships/hyperlink" Target="https://my.zakupivli.pro/remote/dispatcher/state_purchase_view/53208653" TargetMode="External"/><Relationship Id="rId43" Type="http://schemas.openxmlformats.org/officeDocument/2006/relationships/hyperlink" Target="https://my.zakupivli.pro/remote/dispatcher/state_purchase_view/51522940" TargetMode="External"/><Relationship Id="rId48" Type="http://schemas.openxmlformats.org/officeDocument/2006/relationships/hyperlink" Target="https://my.zakupivli.pro/remote/dispatcher/state_purchase_view/51174771" TargetMode="External"/><Relationship Id="rId64" Type="http://schemas.openxmlformats.org/officeDocument/2006/relationships/hyperlink" Target="https://my.zakupivli.pro/remote/dispatcher/state_purchase_view/49511149" TargetMode="External"/><Relationship Id="rId69" Type="http://schemas.openxmlformats.org/officeDocument/2006/relationships/hyperlink" Target="https://my.zakupivli.pro/remote/dispatcher/state_purchase_view/49176687" TargetMode="External"/><Relationship Id="rId113" Type="http://schemas.openxmlformats.org/officeDocument/2006/relationships/hyperlink" Target="https://my.zakupivli.pro/remote/dispatcher/state_purchase_view/53624708" TargetMode="External"/><Relationship Id="rId118" Type="http://schemas.openxmlformats.org/officeDocument/2006/relationships/hyperlink" Target="https://my.zakupivli.pro/remote/dispatcher/state_purchase_view/52157778" TargetMode="External"/><Relationship Id="rId134" Type="http://schemas.openxmlformats.org/officeDocument/2006/relationships/hyperlink" Target="https://my.zakupivli.pro/remote/dispatcher/state_purchase_view/50195530" TargetMode="External"/><Relationship Id="rId139" Type="http://schemas.openxmlformats.org/officeDocument/2006/relationships/hyperlink" Target="https://my.zakupivli.pro/remote/dispatcher/state_purchase_view/49600230" TargetMode="External"/><Relationship Id="rId8" Type="http://schemas.openxmlformats.org/officeDocument/2006/relationships/hyperlink" Target="https://my.zakupivli.pro/remote/dispatcher/state_purchase_view/55705571" TargetMode="External"/><Relationship Id="rId51" Type="http://schemas.openxmlformats.org/officeDocument/2006/relationships/hyperlink" Target="https://my.zakupivli.pro/remote/dispatcher/state_purchase_view/50913418" TargetMode="External"/><Relationship Id="rId72" Type="http://schemas.openxmlformats.org/officeDocument/2006/relationships/hyperlink" Target="https://my.zakupivli.pro/remote/dispatcher/state_purchase_view/48835149" TargetMode="External"/><Relationship Id="rId80" Type="http://schemas.openxmlformats.org/officeDocument/2006/relationships/hyperlink" Target="https://my.zakupivli.pro/remote/dispatcher/state_purchase_view/48570547" TargetMode="External"/><Relationship Id="rId85" Type="http://schemas.openxmlformats.org/officeDocument/2006/relationships/hyperlink" Target="https://my.zakupivli.pro/remote/dispatcher/state_purchase_view/48492958" TargetMode="External"/><Relationship Id="rId93" Type="http://schemas.openxmlformats.org/officeDocument/2006/relationships/hyperlink" Target="https://my.zakupivli.pro/remote/dispatcher/state_purchase_view/48283789" TargetMode="External"/><Relationship Id="rId98" Type="http://schemas.openxmlformats.org/officeDocument/2006/relationships/hyperlink" Target="https://my.zakupivli.pro/remote/dispatcher/state_purchase_view/48195200" TargetMode="External"/><Relationship Id="rId121" Type="http://schemas.openxmlformats.org/officeDocument/2006/relationships/hyperlink" Target="https://my.zakupivli.pro/remote/dispatcher/state_purchase_view/52140027" TargetMode="External"/><Relationship Id="rId142" Type="http://schemas.openxmlformats.org/officeDocument/2006/relationships/hyperlink" Target="https://my.zakupivli.pro/remote/dispatcher/state_purchase_view/49083811" TargetMode="External"/><Relationship Id="rId3" Type="http://schemas.openxmlformats.org/officeDocument/2006/relationships/hyperlink" Target="https://my.zakupivli.pro/remote/dispatcher/state_purchase_view/56101938" TargetMode="External"/><Relationship Id="rId12" Type="http://schemas.openxmlformats.org/officeDocument/2006/relationships/hyperlink" Target="https://my.zakupivli.pro/remote/dispatcher/state_purchase_view/55311028" TargetMode="External"/><Relationship Id="rId17" Type="http://schemas.openxmlformats.org/officeDocument/2006/relationships/hyperlink" Target="https://my.zakupivli.pro/remote/dispatcher/state_purchase_view/55266566" TargetMode="External"/><Relationship Id="rId25" Type="http://schemas.openxmlformats.org/officeDocument/2006/relationships/hyperlink" Target="https://my.zakupivli.pro/remote/dispatcher/state_purchase_view/53356764" TargetMode="External"/><Relationship Id="rId33" Type="http://schemas.openxmlformats.org/officeDocument/2006/relationships/hyperlink" Target="https://my.zakupivli.pro/remote/dispatcher/state_purchase_view/52369919" TargetMode="External"/><Relationship Id="rId38" Type="http://schemas.openxmlformats.org/officeDocument/2006/relationships/hyperlink" Target="https://my.zakupivli.pro/remote/dispatcher/state_purchase_view/52121931" TargetMode="External"/><Relationship Id="rId46" Type="http://schemas.openxmlformats.org/officeDocument/2006/relationships/hyperlink" Target="https://my.zakupivli.pro/remote/dispatcher/state_purchase_view/51202147" TargetMode="External"/><Relationship Id="rId59" Type="http://schemas.openxmlformats.org/officeDocument/2006/relationships/hyperlink" Target="https://my.zakupivli.pro/remote/dispatcher/state_purchase_view/49668611" TargetMode="External"/><Relationship Id="rId67" Type="http://schemas.openxmlformats.org/officeDocument/2006/relationships/hyperlink" Target="https://my.zakupivli.pro/remote/dispatcher/state_purchase_view/49377189" TargetMode="External"/><Relationship Id="rId103" Type="http://schemas.openxmlformats.org/officeDocument/2006/relationships/hyperlink" Target="https://my.zakupivli.pro/remote/dispatcher/state_purchase_view/54972221" TargetMode="External"/><Relationship Id="rId108" Type="http://schemas.openxmlformats.org/officeDocument/2006/relationships/hyperlink" Target="https://my.zakupivli.pro/remote/dispatcher/state_purchase_view/54430618" TargetMode="External"/><Relationship Id="rId116" Type="http://schemas.openxmlformats.org/officeDocument/2006/relationships/hyperlink" Target="https://my.zakupivli.pro/remote/dispatcher/state_purchase_view/52159743" TargetMode="External"/><Relationship Id="rId124" Type="http://schemas.openxmlformats.org/officeDocument/2006/relationships/hyperlink" Target="https://my.zakupivli.pro/remote/dispatcher/state_purchase_view/52113974" TargetMode="External"/><Relationship Id="rId129" Type="http://schemas.openxmlformats.org/officeDocument/2006/relationships/hyperlink" Target="https://my.zakupivli.pro/remote/dispatcher/state_purchase_view/51807512" TargetMode="External"/><Relationship Id="rId137" Type="http://schemas.openxmlformats.org/officeDocument/2006/relationships/hyperlink" Target="https://my.zakupivli.pro/remote/dispatcher/state_purchase_view/49747230" TargetMode="External"/><Relationship Id="rId20" Type="http://schemas.openxmlformats.org/officeDocument/2006/relationships/hyperlink" Target="https://my.zakupivli.pro/remote/dispatcher/state_purchase_view/54536361" TargetMode="External"/><Relationship Id="rId41" Type="http://schemas.openxmlformats.org/officeDocument/2006/relationships/hyperlink" Target="https://my.zakupivli.pro/remote/dispatcher/state_purchase_view/51703197" TargetMode="External"/><Relationship Id="rId54" Type="http://schemas.openxmlformats.org/officeDocument/2006/relationships/hyperlink" Target="https://my.zakupivli.pro/remote/dispatcher/state_purchase_view/50252387" TargetMode="External"/><Relationship Id="rId62" Type="http://schemas.openxmlformats.org/officeDocument/2006/relationships/hyperlink" Target="https://my.zakupivli.pro/remote/dispatcher/state_purchase_view/49607314" TargetMode="External"/><Relationship Id="rId70" Type="http://schemas.openxmlformats.org/officeDocument/2006/relationships/hyperlink" Target="https://my.zakupivli.pro/remote/dispatcher/state_purchase_view/49174244" TargetMode="External"/><Relationship Id="rId75" Type="http://schemas.openxmlformats.org/officeDocument/2006/relationships/hyperlink" Target="https://my.zakupivli.pro/remote/dispatcher/state_purchase_view/48743313" TargetMode="External"/><Relationship Id="rId83" Type="http://schemas.openxmlformats.org/officeDocument/2006/relationships/hyperlink" Target="https://my.zakupivli.pro/remote/dispatcher/state_purchase_view/48514150" TargetMode="External"/><Relationship Id="rId88" Type="http://schemas.openxmlformats.org/officeDocument/2006/relationships/hyperlink" Target="https://my.zakupivli.pro/remote/dispatcher/state_purchase_view/48464436" TargetMode="External"/><Relationship Id="rId91" Type="http://schemas.openxmlformats.org/officeDocument/2006/relationships/hyperlink" Target="https://my.zakupivli.pro/remote/dispatcher/state_purchase_view/48323409" TargetMode="External"/><Relationship Id="rId96" Type="http://schemas.openxmlformats.org/officeDocument/2006/relationships/hyperlink" Target="https://my.zakupivli.pro/remote/dispatcher/state_purchase_view/48261355" TargetMode="External"/><Relationship Id="rId111" Type="http://schemas.openxmlformats.org/officeDocument/2006/relationships/hyperlink" Target="https://my.zakupivli.pro/remote/dispatcher/state_purchase_view/53973963" TargetMode="External"/><Relationship Id="rId132" Type="http://schemas.openxmlformats.org/officeDocument/2006/relationships/hyperlink" Target="https://my.zakupivli.pro/remote/dispatcher/state_purchase_view/50980393" TargetMode="External"/><Relationship Id="rId140" Type="http://schemas.openxmlformats.org/officeDocument/2006/relationships/hyperlink" Target="https://my.zakupivli.pro/remote/dispatcher/state_purchase_view/49239638" TargetMode="External"/><Relationship Id="rId1" Type="http://schemas.openxmlformats.org/officeDocument/2006/relationships/hyperlink" Target="https://my.zakupivli.pro/remote/dispatcher/state_purchase_view/56280298" TargetMode="External"/><Relationship Id="rId6" Type="http://schemas.openxmlformats.org/officeDocument/2006/relationships/hyperlink" Target="https://my.zakupivli.pro/remote/dispatcher/state_purchase_view/56078644" TargetMode="External"/><Relationship Id="rId15" Type="http://schemas.openxmlformats.org/officeDocument/2006/relationships/hyperlink" Target="https://my.zakupivli.pro/remote/dispatcher/state_purchase_view/55294574" TargetMode="External"/><Relationship Id="rId23" Type="http://schemas.openxmlformats.org/officeDocument/2006/relationships/hyperlink" Target="https://my.zakupivli.pro/remote/dispatcher/state_purchase_view/53944655" TargetMode="External"/><Relationship Id="rId28" Type="http://schemas.openxmlformats.org/officeDocument/2006/relationships/hyperlink" Target="https://my.zakupivli.pro/remote/dispatcher/state_purchase_view/52778600" TargetMode="External"/><Relationship Id="rId36" Type="http://schemas.openxmlformats.org/officeDocument/2006/relationships/hyperlink" Target="https://my.zakupivli.pro/remote/dispatcher/state_purchase_view/52323245" TargetMode="External"/><Relationship Id="rId49" Type="http://schemas.openxmlformats.org/officeDocument/2006/relationships/hyperlink" Target="https://my.zakupivli.pro/remote/dispatcher/state_purchase_view/51163500" TargetMode="External"/><Relationship Id="rId57" Type="http://schemas.openxmlformats.org/officeDocument/2006/relationships/hyperlink" Target="https://my.zakupivli.pro/remote/dispatcher/state_purchase_view/49674633" TargetMode="External"/><Relationship Id="rId106" Type="http://schemas.openxmlformats.org/officeDocument/2006/relationships/hyperlink" Target="https://my.zakupivli.pro/remote/dispatcher/state_purchase_view/54599857" TargetMode="External"/><Relationship Id="rId114" Type="http://schemas.openxmlformats.org/officeDocument/2006/relationships/hyperlink" Target="https://my.zakupivli.pro/remote/dispatcher/state_purchase_view/53568171" TargetMode="External"/><Relationship Id="rId119" Type="http://schemas.openxmlformats.org/officeDocument/2006/relationships/hyperlink" Target="https://my.zakupivli.pro/remote/dispatcher/state_purchase_view/52157281" TargetMode="External"/><Relationship Id="rId127" Type="http://schemas.openxmlformats.org/officeDocument/2006/relationships/hyperlink" Target="https://my.zakupivli.pro/remote/dispatcher/state_purchase_view/52108926" TargetMode="External"/><Relationship Id="rId10" Type="http://schemas.openxmlformats.org/officeDocument/2006/relationships/hyperlink" Target="https://my.zakupivli.pro/remote/dispatcher/state_purchase_view/55528348" TargetMode="External"/><Relationship Id="rId31" Type="http://schemas.openxmlformats.org/officeDocument/2006/relationships/hyperlink" Target="https://my.zakupivli.pro/remote/dispatcher/state_purchase_view/52480291" TargetMode="External"/><Relationship Id="rId44" Type="http://schemas.openxmlformats.org/officeDocument/2006/relationships/hyperlink" Target="https://my.zakupivli.pro/remote/dispatcher/state_purchase_view/51511871" TargetMode="External"/><Relationship Id="rId52" Type="http://schemas.openxmlformats.org/officeDocument/2006/relationships/hyperlink" Target="https://my.zakupivli.pro/remote/dispatcher/state_purchase_view/50481916" TargetMode="External"/><Relationship Id="rId60" Type="http://schemas.openxmlformats.org/officeDocument/2006/relationships/hyperlink" Target="https://my.zakupivli.pro/remote/dispatcher/state_purchase_view/49664998" TargetMode="External"/><Relationship Id="rId65" Type="http://schemas.openxmlformats.org/officeDocument/2006/relationships/hyperlink" Target="https://my.zakupivli.pro/remote/dispatcher/state_purchase_view/49509347" TargetMode="External"/><Relationship Id="rId73" Type="http://schemas.openxmlformats.org/officeDocument/2006/relationships/hyperlink" Target="https://my.zakupivli.pro/remote/dispatcher/state_purchase_view/48791242" TargetMode="External"/><Relationship Id="rId78" Type="http://schemas.openxmlformats.org/officeDocument/2006/relationships/hyperlink" Target="https://my.zakupivli.pro/remote/dispatcher/state_purchase_view/48689709" TargetMode="External"/><Relationship Id="rId81" Type="http://schemas.openxmlformats.org/officeDocument/2006/relationships/hyperlink" Target="https://my.zakupivli.pro/remote/dispatcher/state_purchase_view/48568964" TargetMode="External"/><Relationship Id="rId86" Type="http://schemas.openxmlformats.org/officeDocument/2006/relationships/hyperlink" Target="https://my.zakupivli.pro/remote/dispatcher/state_purchase_view/48487962" TargetMode="External"/><Relationship Id="rId94" Type="http://schemas.openxmlformats.org/officeDocument/2006/relationships/hyperlink" Target="https://my.zakupivli.pro/remote/dispatcher/state_purchase_view/48268257" TargetMode="External"/><Relationship Id="rId99" Type="http://schemas.openxmlformats.org/officeDocument/2006/relationships/hyperlink" Target="https://my.zakupivli.pro/remote/dispatcher/state_purchase_view/48169258" TargetMode="External"/><Relationship Id="rId101" Type="http://schemas.openxmlformats.org/officeDocument/2006/relationships/hyperlink" Target="https://my.zakupivli.pro/remote/dispatcher/state_purchase_view/55196761" TargetMode="External"/><Relationship Id="rId122" Type="http://schemas.openxmlformats.org/officeDocument/2006/relationships/hyperlink" Target="https://my.zakupivli.pro/remote/dispatcher/state_purchase_view/52139030" TargetMode="External"/><Relationship Id="rId130" Type="http://schemas.openxmlformats.org/officeDocument/2006/relationships/hyperlink" Target="https://my.zakupivli.pro/remote/dispatcher/state_purchase_view/51320856" TargetMode="External"/><Relationship Id="rId135" Type="http://schemas.openxmlformats.org/officeDocument/2006/relationships/hyperlink" Target="https://my.zakupivli.pro/remote/dispatcher/state_purchase_view/50070180" TargetMode="External"/><Relationship Id="rId4" Type="http://schemas.openxmlformats.org/officeDocument/2006/relationships/hyperlink" Target="https://my.zakupivli.pro/remote/dispatcher/state_purchase_view/56096055" TargetMode="External"/><Relationship Id="rId9" Type="http://schemas.openxmlformats.org/officeDocument/2006/relationships/hyperlink" Target="https://my.zakupivli.pro/remote/dispatcher/state_purchase_view/55701071" TargetMode="External"/><Relationship Id="rId13" Type="http://schemas.openxmlformats.org/officeDocument/2006/relationships/hyperlink" Target="https://my.zakupivli.pro/remote/dispatcher/state_purchase_view/55308413" TargetMode="External"/><Relationship Id="rId18" Type="http://schemas.openxmlformats.org/officeDocument/2006/relationships/hyperlink" Target="https://my.zakupivli.pro/remote/dispatcher/state_purchase_view/54932323" TargetMode="External"/><Relationship Id="rId39" Type="http://schemas.openxmlformats.org/officeDocument/2006/relationships/hyperlink" Target="https://my.zakupivli.pro/remote/dispatcher/state_purchase_view/51853840" TargetMode="External"/><Relationship Id="rId109" Type="http://schemas.openxmlformats.org/officeDocument/2006/relationships/hyperlink" Target="https://my.zakupivli.pro/remote/dispatcher/state_purchase_view/53992546" TargetMode="External"/><Relationship Id="rId34" Type="http://schemas.openxmlformats.org/officeDocument/2006/relationships/hyperlink" Target="https://my.zakupivli.pro/remote/dispatcher/state_purchase_view/52325991" TargetMode="External"/><Relationship Id="rId50" Type="http://schemas.openxmlformats.org/officeDocument/2006/relationships/hyperlink" Target="https://my.zakupivli.pro/remote/dispatcher/state_purchase_view/51032200" TargetMode="External"/><Relationship Id="rId55" Type="http://schemas.openxmlformats.org/officeDocument/2006/relationships/hyperlink" Target="https://my.zakupivli.pro/remote/dispatcher/state_purchase_view/50088898" TargetMode="External"/><Relationship Id="rId76" Type="http://schemas.openxmlformats.org/officeDocument/2006/relationships/hyperlink" Target="https://my.zakupivli.pro/remote/dispatcher/state_purchase_view/48721402" TargetMode="External"/><Relationship Id="rId97" Type="http://schemas.openxmlformats.org/officeDocument/2006/relationships/hyperlink" Target="https://my.zakupivli.pro/remote/dispatcher/state_purchase_view/48257265" TargetMode="External"/><Relationship Id="rId104" Type="http://schemas.openxmlformats.org/officeDocument/2006/relationships/hyperlink" Target="https://my.zakupivli.pro/remote/dispatcher/state_purchase_view/54963720" TargetMode="External"/><Relationship Id="rId120" Type="http://schemas.openxmlformats.org/officeDocument/2006/relationships/hyperlink" Target="https://my.zakupivli.pro/remote/dispatcher/state_purchase_view/52140632" TargetMode="External"/><Relationship Id="rId125" Type="http://schemas.openxmlformats.org/officeDocument/2006/relationships/hyperlink" Target="https://my.zakupivli.pro/remote/dispatcher/state_purchase_view/52111798" TargetMode="External"/><Relationship Id="rId141" Type="http://schemas.openxmlformats.org/officeDocument/2006/relationships/hyperlink" Target="https://my.zakupivli.pro/remote/dispatcher/state_purchase_view/49238630" TargetMode="External"/><Relationship Id="rId7" Type="http://schemas.openxmlformats.org/officeDocument/2006/relationships/hyperlink" Target="https://my.zakupivli.pro/remote/dispatcher/state_purchase_view/55756112" TargetMode="External"/><Relationship Id="rId71" Type="http://schemas.openxmlformats.org/officeDocument/2006/relationships/hyperlink" Target="https://my.zakupivli.pro/remote/dispatcher/state_purchase_view/48991199" TargetMode="External"/><Relationship Id="rId92" Type="http://schemas.openxmlformats.org/officeDocument/2006/relationships/hyperlink" Target="https://my.zakupivli.pro/remote/dispatcher/state_purchase_view/48285163" TargetMode="External"/><Relationship Id="rId2" Type="http://schemas.openxmlformats.org/officeDocument/2006/relationships/hyperlink" Target="https://my.zakupivli.pro/remote/dispatcher/state_purchase_view/56180819" TargetMode="External"/><Relationship Id="rId29" Type="http://schemas.openxmlformats.org/officeDocument/2006/relationships/hyperlink" Target="https://my.zakupivli.pro/remote/dispatcher/state_purchase_view/52489449" TargetMode="External"/><Relationship Id="rId24" Type="http://schemas.openxmlformats.org/officeDocument/2006/relationships/hyperlink" Target="https://my.zakupivli.pro/remote/dispatcher/state_purchase_view/53906730" TargetMode="External"/><Relationship Id="rId40" Type="http://schemas.openxmlformats.org/officeDocument/2006/relationships/hyperlink" Target="https://my.zakupivli.pro/remote/dispatcher/state_purchase_view/51772972" TargetMode="External"/><Relationship Id="rId45" Type="http://schemas.openxmlformats.org/officeDocument/2006/relationships/hyperlink" Target="https://my.zakupivli.pro/remote/dispatcher/state_purchase_view/51332215" TargetMode="External"/><Relationship Id="rId66" Type="http://schemas.openxmlformats.org/officeDocument/2006/relationships/hyperlink" Target="https://my.zakupivli.pro/remote/dispatcher/state_purchase_view/49496682" TargetMode="External"/><Relationship Id="rId87" Type="http://schemas.openxmlformats.org/officeDocument/2006/relationships/hyperlink" Target="https://my.zakupivli.pro/remote/dispatcher/state_purchase_view/48470333" TargetMode="External"/><Relationship Id="rId110" Type="http://schemas.openxmlformats.org/officeDocument/2006/relationships/hyperlink" Target="https://my.zakupivli.pro/remote/dispatcher/state_purchase_view/53986575" TargetMode="External"/><Relationship Id="rId115" Type="http://schemas.openxmlformats.org/officeDocument/2006/relationships/hyperlink" Target="https://my.zakupivli.pro/remote/dispatcher/state_purchase_view/53001073" TargetMode="External"/><Relationship Id="rId131" Type="http://schemas.openxmlformats.org/officeDocument/2006/relationships/hyperlink" Target="https://my.zakupivli.pro/remote/dispatcher/state_purchase_view/51005799" TargetMode="External"/><Relationship Id="rId136" Type="http://schemas.openxmlformats.org/officeDocument/2006/relationships/hyperlink" Target="https://my.zakupivli.pro/remote/dispatcher/state_purchase_view/50014486" TargetMode="External"/><Relationship Id="rId61" Type="http://schemas.openxmlformats.org/officeDocument/2006/relationships/hyperlink" Target="https://my.zakupivli.pro/remote/dispatcher/state_purchase_view/49661897" TargetMode="External"/><Relationship Id="rId82" Type="http://schemas.openxmlformats.org/officeDocument/2006/relationships/hyperlink" Target="https://my.zakupivli.pro/remote/dispatcher/state_purchase_view/48553333" TargetMode="External"/><Relationship Id="rId19" Type="http://schemas.openxmlformats.org/officeDocument/2006/relationships/hyperlink" Target="https://my.zakupivli.pro/remote/dispatcher/state_purchase_view/54765596" TargetMode="External"/><Relationship Id="rId14" Type="http://schemas.openxmlformats.org/officeDocument/2006/relationships/hyperlink" Target="https://my.zakupivli.pro/remote/dispatcher/state_purchase_view/55301846" TargetMode="External"/><Relationship Id="rId30" Type="http://schemas.openxmlformats.org/officeDocument/2006/relationships/hyperlink" Target="https://my.zakupivli.pro/remote/dispatcher/state_purchase_view/52487118" TargetMode="External"/><Relationship Id="rId35" Type="http://schemas.openxmlformats.org/officeDocument/2006/relationships/hyperlink" Target="https://my.zakupivli.pro/remote/dispatcher/state_purchase_view/52324812" TargetMode="External"/><Relationship Id="rId56" Type="http://schemas.openxmlformats.org/officeDocument/2006/relationships/hyperlink" Target="https://my.zakupivli.pro/remote/dispatcher/state_purchase_view/49760858" TargetMode="External"/><Relationship Id="rId77" Type="http://schemas.openxmlformats.org/officeDocument/2006/relationships/hyperlink" Target="https://my.zakupivli.pro/remote/dispatcher/state_purchase_view/48691490" TargetMode="External"/><Relationship Id="rId100" Type="http://schemas.openxmlformats.org/officeDocument/2006/relationships/hyperlink" Target="https://my.zakupivli.pro/remote/dispatcher/state_purchase_view/55363237" TargetMode="External"/><Relationship Id="rId105" Type="http://schemas.openxmlformats.org/officeDocument/2006/relationships/hyperlink" Target="https://my.zakupivli.pro/remote/dispatcher/state_purchase_view/54961627" TargetMode="External"/><Relationship Id="rId126" Type="http://schemas.openxmlformats.org/officeDocument/2006/relationships/hyperlink" Target="https://my.zakupivli.pro/remote/dispatcher/state_purchase_view/52110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workbookViewId="0">
      <pane ySplit="1" topLeftCell="A2" activePane="bottomLeft" state="frozen"/>
      <selection pane="bottomLeft" activeCell="F110" sqref="F110"/>
    </sheetView>
  </sheetViews>
  <sheetFormatPr defaultColWidth="11.42578125" defaultRowHeight="15" x14ac:dyDescent="0.25"/>
  <cols>
    <col min="1" max="1" width="25"/>
    <col min="2" max="2" width="35"/>
    <col min="3" max="3" width="9.140625" customWidth="1"/>
    <col min="4" max="4" width="35"/>
    <col min="5" max="6" width="30"/>
    <col min="7" max="7" width="15"/>
    <col min="8" max="8" width="10"/>
    <col min="9" max="9" width="20"/>
    <col min="10" max="11" width="15"/>
    <col min="12" max="12" width="20"/>
  </cols>
  <sheetData>
    <row r="1" spans="1:12" ht="39.75" thickBot="1" x14ac:dyDescent="0.3">
      <c r="A1" s="3" t="s">
        <v>76</v>
      </c>
      <c r="B1" s="3" t="s">
        <v>157</v>
      </c>
      <c r="C1" s="3" t="s">
        <v>169</v>
      </c>
      <c r="D1" s="3" t="s">
        <v>106</v>
      </c>
      <c r="E1" s="3" t="s">
        <v>206</v>
      </c>
      <c r="F1" s="3" t="s">
        <v>120</v>
      </c>
      <c r="G1" s="3" t="s">
        <v>73</v>
      </c>
      <c r="H1" s="3" t="s">
        <v>86</v>
      </c>
      <c r="I1" s="3" t="s">
        <v>215</v>
      </c>
      <c r="J1" s="3" t="s">
        <v>119</v>
      </c>
      <c r="K1" s="3" t="s">
        <v>173</v>
      </c>
      <c r="L1" s="3" t="s">
        <v>87</v>
      </c>
    </row>
    <row r="2" spans="1:12" x14ac:dyDescent="0.25">
      <c r="A2" s="2" t="str">
        <f>HYPERLINK("https://my.zakupivli.pro/remote/dispatcher/state_purchase_view/56280298", "UA-2024-12-30-005479-a")</f>
        <v>UA-2024-12-30-005479-a</v>
      </c>
      <c r="B2" s="1" t="s">
        <v>219</v>
      </c>
      <c r="C2" s="1" t="s">
        <v>14</v>
      </c>
      <c r="D2" s="1" t="s">
        <v>57</v>
      </c>
      <c r="E2" s="1" t="s">
        <v>96</v>
      </c>
      <c r="F2" s="1" t="s">
        <v>97</v>
      </c>
      <c r="G2" s="1" t="s">
        <v>29</v>
      </c>
      <c r="H2" s="4">
        <v>45656</v>
      </c>
      <c r="I2" s="1" t="s">
        <v>124</v>
      </c>
      <c r="J2" s="1" t="s">
        <v>258</v>
      </c>
      <c r="K2" s="5">
        <v>72000</v>
      </c>
      <c r="L2" s="4">
        <v>45656</v>
      </c>
    </row>
    <row r="3" spans="1:12" x14ac:dyDescent="0.25">
      <c r="A3" s="2" t="str">
        <f>HYPERLINK("https://my.zakupivli.pro/remote/dispatcher/state_purchase_view/56180819", "UA-2024-12-25-011366-a")</f>
        <v>UA-2024-12-25-011366-a</v>
      </c>
      <c r="B3" s="1" t="s">
        <v>88</v>
      </c>
      <c r="C3" s="1" t="s">
        <v>14</v>
      </c>
      <c r="D3" s="1" t="s">
        <v>27</v>
      </c>
      <c r="E3" s="1" t="s">
        <v>96</v>
      </c>
      <c r="F3" s="1" t="s">
        <v>97</v>
      </c>
      <c r="G3" s="1" t="s">
        <v>29</v>
      </c>
      <c r="H3" s="4">
        <v>45651</v>
      </c>
      <c r="I3" s="1" t="s">
        <v>221</v>
      </c>
      <c r="J3" s="1" t="s">
        <v>227</v>
      </c>
      <c r="K3" s="5">
        <v>23400</v>
      </c>
      <c r="L3" s="4">
        <v>45650</v>
      </c>
    </row>
    <row r="4" spans="1:12" x14ac:dyDescent="0.25">
      <c r="A4" s="2" t="str">
        <f>HYPERLINK("https://my.zakupivli.pro/remote/dispatcher/state_purchase_view/56101938", "UA-2024-12-23-019592-a")</f>
        <v>UA-2024-12-23-019592-a</v>
      </c>
      <c r="B4" s="1" t="s">
        <v>216</v>
      </c>
      <c r="C4" s="1" t="s">
        <v>14</v>
      </c>
      <c r="D4" s="1" t="s">
        <v>28</v>
      </c>
      <c r="E4" s="1" t="s">
        <v>96</v>
      </c>
      <c r="F4" s="1" t="s">
        <v>97</v>
      </c>
      <c r="G4" s="1" t="s">
        <v>29</v>
      </c>
      <c r="H4" s="4">
        <v>45649</v>
      </c>
      <c r="I4" s="1" t="s">
        <v>209</v>
      </c>
      <c r="J4" s="1" t="s">
        <v>257</v>
      </c>
      <c r="K4" s="5">
        <v>51500</v>
      </c>
      <c r="L4" s="4">
        <v>45649</v>
      </c>
    </row>
    <row r="5" spans="1:12" x14ac:dyDescent="0.25">
      <c r="A5" s="2" t="str">
        <f>HYPERLINK("https://my.zakupivli.pro/remote/dispatcher/state_purchase_view/56096055", "UA-2024-12-23-017006-a")</f>
        <v>UA-2024-12-23-017006-a</v>
      </c>
      <c r="B5" s="1" t="s">
        <v>115</v>
      </c>
      <c r="C5" s="1" t="s">
        <v>14</v>
      </c>
      <c r="D5" s="1" t="s">
        <v>33</v>
      </c>
      <c r="E5" s="1" t="s">
        <v>96</v>
      </c>
      <c r="F5" s="1" t="s">
        <v>97</v>
      </c>
      <c r="G5" s="1" t="s">
        <v>29</v>
      </c>
      <c r="H5" s="4">
        <v>45649</v>
      </c>
      <c r="I5" s="1" t="s">
        <v>193</v>
      </c>
      <c r="J5" s="1" t="s">
        <v>255</v>
      </c>
      <c r="K5" s="5">
        <v>29729.06</v>
      </c>
      <c r="L5" s="4">
        <v>45646</v>
      </c>
    </row>
    <row r="6" spans="1:12" x14ac:dyDescent="0.25">
      <c r="A6" s="2" t="str">
        <f>HYPERLINK("https://my.zakupivli.pro/remote/dispatcher/state_purchase_view/56083900", "UA-2024-12-23-011854-a")</f>
        <v>UA-2024-12-23-011854-a</v>
      </c>
      <c r="B6" s="1" t="s">
        <v>128</v>
      </c>
      <c r="C6" s="1" t="s">
        <v>14</v>
      </c>
      <c r="D6" s="1" t="s">
        <v>25</v>
      </c>
      <c r="E6" s="1" t="s">
        <v>96</v>
      </c>
      <c r="F6" s="1" t="s">
        <v>97</v>
      </c>
      <c r="G6" s="1" t="s">
        <v>29</v>
      </c>
      <c r="H6" s="4">
        <v>45649</v>
      </c>
      <c r="I6" s="1" t="s">
        <v>193</v>
      </c>
      <c r="J6" s="1" t="s">
        <v>254</v>
      </c>
      <c r="K6" s="5">
        <v>25431</v>
      </c>
      <c r="L6" s="4">
        <v>45646</v>
      </c>
    </row>
    <row r="7" spans="1:12" x14ac:dyDescent="0.25">
      <c r="A7" s="2" t="str">
        <f>HYPERLINK("https://my.zakupivli.pro/remote/dispatcher/state_purchase_view/56078644", "UA-2024-12-23-009436-a")</f>
        <v>UA-2024-12-23-009436-a</v>
      </c>
      <c r="B7" s="1" t="s">
        <v>141</v>
      </c>
      <c r="C7" s="1" t="s">
        <v>14</v>
      </c>
      <c r="D7" s="1" t="s">
        <v>48</v>
      </c>
      <c r="E7" s="1" t="s">
        <v>96</v>
      </c>
      <c r="F7" s="1" t="s">
        <v>97</v>
      </c>
      <c r="G7" s="1" t="s">
        <v>29</v>
      </c>
      <c r="H7" s="4">
        <v>45649</v>
      </c>
      <c r="I7" s="1" t="s">
        <v>125</v>
      </c>
      <c r="J7" s="1" t="s">
        <v>252</v>
      </c>
      <c r="K7" s="5">
        <v>29260</v>
      </c>
      <c r="L7" s="4">
        <v>45649</v>
      </c>
    </row>
    <row r="8" spans="1:12" x14ac:dyDescent="0.25">
      <c r="A8" s="2" t="str">
        <f>HYPERLINK("https://my.zakupivli.pro/remote/dispatcher/state_purchase_view/55756112", "UA-2024-12-13-016553-a")</f>
        <v>UA-2024-12-13-016553-a</v>
      </c>
      <c r="B8" s="1" t="s">
        <v>153</v>
      </c>
      <c r="C8" s="1" t="s">
        <v>14</v>
      </c>
      <c r="D8" s="1" t="s">
        <v>62</v>
      </c>
      <c r="E8" s="1" t="s">
        <v>85</v>
      </c>
      <c r="F8" s="1" t="s">
        <v>97</v>
      </c>
      <c r="G8" s="1" t="s">
        <v>29</v>
      </c>
      <c r="H8" s="4">
        <v>45639</v>
      </c>
      <c r="I8" s="1" t="s">
        <v>178</v>
      </c>
      <c r="J8" s="1" t="s">
        <v>259</v>
      </c>
      <c r="K8" s="5">
        <v>216220</v>
      </c>
      <c r="L8" s="4">
        <v>45656</v>
      </c>
    </row>
    <row r="9" spans="1:12" x14ac:dyDescent="0.25">
      <c r="A9" s="2" t="str">
        <f>HYPERLINK("https://my.zakupivli.pro/remote/dispatcher/state_purchase_view/55705571", "UA-2024-12-12-017568-a")</f>
        <v>UA-2024-12-12-017568-a</v>
      </c>
      <c r="B9" s="1" t="s">
        <v>105</v>
      </c>
      <c r="C9" s="1" t="s">
        <v>14</v>
      </c>
      <c r="D9" s="1" t="s">
        <v>20</v>
      </c>
      <c r="E9" s="1" t="s">
        <v>96</v>
      </c>
      <c r="F9" s="1" t="s">
        <v>97</v>
      </c>
      <c r="G9" s="1" t="s">
        <v>29</v>
      </c>
      <c r="H9" s="4">
        <v>45638</v>
      </c>
      <c r="I9" s="1" t="s">
        <v>220</v>
      </c>
      <c r="J9" s="1" t="s">
        <v>251</v>
      </c>
      <c r="K9" s="5">
        <v>9000</v>
      </c>
      <c r="L9" s="4">
        <v>45638</v>
      </c>
    </row>
    <row r="10" spans="1:12" x14ac:dyDescent="0.25">
      <c r="A10" s="2" t="str">
        <f>HYPERLINK("https://my.zakupivli.pro/remote/dispatcher/state_purchase_view/55701071", "UA-2024-12-12-015568-a")</f>
        <v>UA-2024-12-12-015568-a</v>
      </c>
      <c r="B10" s="1" t="s">
        <v>167</v>
      </c>
      <c r="C10" s="1" t="s">
        <v>14</v>
      </c>
      <c r="D10" s="1" t="s">
        <v>20</v>
      </c>
      <c r="E10" s="1" t="s">
        <v>96</v>
      </c>
      <c r="F10" s="1" t="s">
        <v>97</v>
      </c>
      <c r="G10" s="1" t="s">
        <v>29</v>
      </c>
      <c r="H10" s="4">
        <v>45638</v>
      </c>
      <c r="I10" s="1" t="s">
        <v>220</v>
      </c>
      <c r="J10" s="1" t="s">
        <v>250</v>
      </c>
      <c r="K10" s="5">
        <v>50400</v>
      </c>
      <c r="L10" s="4">
        <v>45638</v>
      </c>
    </row>
    <row r="11" spans="1:12" x14ac:dyDescent="0.25">
      <c r="A11" s="2" t="str">
        <f>HYPERLINK("https://my.zakupivli.pro/remote/dispatcher/state_purchase_view/55528348", "UA-2024-12-09-006404-a")</f>
        <v>UA-2024-12-09-006404-a</v>
      </c>
      <c r="B11" s="1" t="s">
        <v>93</v>
      </c>
      <c r="C11" s="1" t="s">
        <v>14</v>
      </c>
      <c r="D11" s="1" t="s">
        <v>9</v>
      </c>
      <c r="E11" s="1" t="s">
        <v>85</v>
      </c>
      <c r="F11" s="1" t="s">
        <v>97</v>
      </c>
      <c r="G11" s="1" t="s">
        <v>29</v>
      </c>
      <c r="H11" s="4">
        <v>45635</v>
      </c>
      <c r="I11" s="1" t="s">
        <v>197</v>
      </c>
      <c r="J11" s="1" t="s">
        <v>58</v>
      </c>
      <c r="K11" s="5">
        <v>1183115</v>
      </c>
      <c r="L11" s="4">
        <v>45658</v>
      </c>
    </row>
    <row r="12" spans="1:12" x14ac:dyDescent="0.25">
      <c r="A12" s="2" t="str">
        <f>HYPERLINK("https://my.zakupivli.pro/remote/dispatcher/state_purchase_view/55314222", "UA-2024-12-02-013316-a")</f>
        <v>UA-2024-12-02-013316-a</v>
      </c>
      <c r="B12" s="1" t="s">
        <v>162</v>
      </c>
      <c r="C12" s="1" t="s">
        <v>14</v>
      </c>
      <c r="D12" s="1" t="s">
        <v>53</v>
      </c>
      <c r="E12" s="1" t="s">
        <v>96</v>
      </c>
      <c r="F12" s="1" t="s">
        <v>97</v>
      </c>
      <c r="G12" s="1" t="s">
        <v>29</v>
      </c>
      <c r="H12" s="4">
        <v>45628</v>
      </c>
      <c r="I12" s="1" t="s">
        <v>108</v>
      </c>
      <c r="J12" s="1" t="s">
        <v>246</v>
      </c>
      <c r="K12" s="5">
        <v>7494.72</v>
      </c>
      <c r="L12" s="4">
        <v>45628</v>
      </c>
    </row>
    <row r="13" spans="1:12" x14ac:dyDescent="0.25">
      <c r="A13" s="2" t="str">
        <f>HYPERLINK("https://my.zakupivli.pro/remote/dispatcher/state_purchase_view/55311028", "UA-2024-12-02-011803-a")</f>
        <v>UA-2024-12-02-011803-a</v>
      </c>
      <c r="B13" s="1" t="s">
        <v>69</v>
      </c>
      <c r="C13" s="1" t="s">
        <v>14</v>
      </c>
      <c r="D13" s="1" t="s">
        <v>53</v>
      </c>
      <c r="E13" s="1" t="s">
        <v>96</v>
      </c>
      <c r="F13" s="1" t="s">
        <v>97</v>
      </c>
      <c r="G13" s="1" t="s">
        <v>29</v>
      </c>
      <c r="H13" s="4">
        <v>45628</v>
      </c>
      <c r="I13" s="1" t="s">
        <v>74</v>
      </c>
      <c r="J13" s="1" t="s">
        <v>279</v>
      </c>
      <c r="K13" s="5">
        <v>307.67</v>
      </c>
      <c r="L13" s="4">
        <v>45628</v>
      </c>
    </row>
    <row r="14" spans="1:12" x14ac:dyDescent="0.25">
      <c r="A14" s="2" t="str">
        <f>HYPERLINK("https://my.zakupivli.pro/remote/dispatcher/state_purchase_view/55308413", "UA-2024-12-02-010648-a")</f>
        <v>UA-2024-12-02-010648-a</v>
      </c>
      <c r="B14" s="1" t="s">
        <v>70</v>
      </c>
      <c r="C14" s="1" t="s">
        <v>14</v>
      </c>
      <c r="D14" s="1" t="s">
        <v>37</v>
      </c>
      <c r="E14" s="1" t="s">
        <v>96</v>
      </c>
      <c r="F14" s="1" t="s">
        <v>97</v>
      </c>
      <c r="G14" s="1" t="s">
        <v>29</v>
      </c>
      <c r="H14" s="4">
        <v>45628</v>
      </c>
      <c r="I14" s="1" t="s">
        <v>186</v>
      </c>
      <c r="J14" s="1" t="s">
        <v>304</v>
      </c>
      <c r="K14" s="5">
        <v>37625.51</v>
      </c>
      <c r="L14" s="4">
        <v>45628</v>
      </c>
    </row>
    <row r="15" spans="1:12" x14ac:dyDescent="0.25">
      <c r="A15" s="2" t="str">
        <f>HYPERLINK("https://my.zakupivli.pro/remote/dispatcher/state_purchase_view/55301846", "UA-2024-12-02-007874-a")</f>
        <v>UA-2024-12-02-007874-a</v>
      </c>
      <c r="B15" s="1" t="s">
        <v>142</v>
      </c>
      <c r="C15" s="1" t="s">
        <v>14</v>
      </c>
      <c r="D15" s="1" t="s">
        <v>53</v>
      </c>
      <c r="E15" s="1" t="s">
        <v>96</v>
      </c>
      <c r="F15" s="1" t="s">
        <v>97</v>
      </c>
      <c r="G15" s="1" t="s">
        <v>29</v>
      </c>
      <c r="H15" s="4">
        <v>45628</v>
      </c>
      <c r="I15" s="1" t="s">
        <v>74</v>
      </c>
      <c r="J15" s="1" t="s">
        <v>278</v>
      </c>
      <c r="K15" s="5">
        <v>1635.91</v>
      </c>
      <c r="L15" s="4">
        <v>45625</v>
      </c>
    </row>
    <row r="16" spans="1:12" x14ac:dyDescent="0.25">
      <c r="A16" s="2" t="str">
        <f>HYPERLINK("https://my.zakupivli.pro/remote/dispatcher/state_purchase_view/55294574", "UA-2024-12-02-005167-a")</f>
        <v>UA-2024-12-02-005167-a</v>
      </c>
      <c r="B16" s="1" t="s">
        <v>153</v>
      </c>
      <c r="C16" s="1" t="s">
        <v>14</v>
      </c>
      <c r="D16" s="1" t="s">
        <v>62</v>
      </c>
      <c r="E16" s="1" t="s">
        <v>96</v>
      </c>
      <c r="F16" s="1" t="s">
        <v>97</v>
      </c>
      <c r="G16" s="1" t="s">
        <v>29</v>
      </c>
      <c r="H16" s="4">
        <v>45628</v>
      </c>
      <c r="I16" s="1" t="s">
        <v>191</v>
      </c>
      <c r="J16" s="1" t="s">
        <v>244</v>
      </c>
      <c r="K16" s="5">
        <v>5950</v>
      </c>
      <c r="L16" s="4">
        <v>45623</v>
      </c>
    </row>
    <row r="17" spans="1:12" x14ac:dyDescent="0.25">
      <c r="A17" s="2" t="str">
        <f>HYPERLINK("https://my.zakupivli.pro/remote/dispatcher/state_purchase_view/55288515", "UA-2024-12-02-002751-a")</f>
        <v>UA-2024-12-02-002751-a</v>
      </c>
      <c r="B17" s="1" t="s">
        <v>116</v>
      </c>
      <c r="C17" s="1" t="s">
        <v>14</v>
      </c>
      <c r="D17" s="1" t="s">
        <v>12</v>
      </c>
      <c r="E17" s="1" t="s">
        <v>96</v>
      </c>
      <c r="F17" s="1" t="s">
        <v>97</v>
      </c>
      <c r="G17" s="1" t="s">
        <v>29</v>
      </c>
      <c r="H17" s="4">
        <v>45628</v>
      </c>
      <c r="I17" s="1" t="s">
        <v>122</v>
      </c>
      <c r="J17" s="1" t="s">
        <v>245</v>
      </c>
      <c r="K17" s="5">
        <v>5188.8</v>
      </c>
      <c r="L17" s="4">
        <v>45621</v>
      </c>
    </row>
    <row r="18" spans="1:12" x14ac:dyDescent="0.25">
      <c r="A18" s="2" t="str">
        <f>HYPERLINK("https://my.zakupivli.pro/remote/dispatcher/state_purchase_view/55266566", "UA-2024-11-29-011423-a")</f>
        <v>UA-2024-11-29-011423-a</v>
      </c>
      <c r="B18" s="1" t="s">
        <v>35</v>
      </c>
      <c r="C18" s="1" t="s">
        <v>14</v>
      </c>
      <c r="D18" s="1" t="s">
        <v>34</v>
      </c>
      <c r="E18" s="1" t="s">
        <v>96</v>
      </c>
      <c r="F18" s="1" t="s">
        <v>97</v>
      </c>
      <c r="G18" s="1" t="s">
        <v>29</v>
      </c>
      <c r="H18" s="4">
        <v>45625</v>
      </c>
      <c r="I18" s="1" t="s">
        <v>193</v>
      </c>
      <c r="J18" s="1" t="s">
        <v>18</v>
      </c>
      <c r="K18" s="5">
        <v>19080</v>
      </c>
      <c r="L18" s="4">
        <v>45624</v>
      </c>
    </row>
    <row r="19" spans="1:12" x14ac:dyDescent="0.25">
      <c r="A19" s="2" t="str">
        <f>HYPERLINK("https://my.zakupivli.pro/remote/dispatcher/state_purchase_view/54932323", "UA-2024-11-19-010149-a")</f>
        <v>UA-2024-11-19-010149-a</v>
      </c>
      <c r="B19" s="1" t="s">
        <v>71</v>
      </c>
      <c r="C19" s="1" t="s">
        <v>14</v>
      </c>
      <c r="D19" s="1" t="s">
        <v>37</v>
      </c>
      <c r="E19" s="1" t="s">
        <v>96</v>
      </c>
      <c r="F19" s="1" t="s">
        <v>97</v>
      </c>
      <c r="G19" s="1" t="s">
        <v>29</v>
      </c>
      <c r="H19" s="4">
        <v>45615</v>
      </c>
      <c r="I19" s="1" t="s">
        <v>186</v>
      </c>
      <c r="J19" s="1" t="s">
        <v>303</v>
      </c>
      <c r="K19" s="5">
        <v>213711.06</v>
      </c>
      <c r="L19" s="4">
        <v>45615</v>
      </c>
    </row>
    <row r="20" spans="1:12" x14ac:dyDescent="0.25">
      <c r="A20" s="2" t="str">
        <f>HYPERLINK("https://my.zakupivli.pro/remote/dispatcher/state_purchase_view/54765596", "UA-2024-11-13-007632-a")</f>
        <v>UA-2024-11-13-007632-a</v>
      </c>
      <c r="B20" s="1" t="s">
        <v>80</v>
      </c>
      <c r="C20" s="1" t="s">
        <v>14</v>
      </c>
      <c r="D20" s="1" t="s">
        <v>8</v>
      </c>
      <c r="E20" s="1" t="s">
        <v>85</v>
      </c>
      <c r="F20" s="1" t="s">
        <v>97</v>
      </c>
      <c r="G20" s="1" t="s">
        <v>29</v>
      </c>
      <c r="H20" s="4">
        <v>45609</v>
      </c>
      <c r="I20" s="1" t="s">
        <v>121</v>
      </c>
      <c r="J20" s="1" t="s">
        <v>273</v>
      </c>
      <c r="K20" s="5">
        <v>255000</v>
      </c>
      <c r="L20" s="4">
        <v>45632</v>
      </c>
    </row>
    <row r="21" spans="1:12" x14ac:dyDescent="0.25">
      <c r="A21" s="2" t="str">
        <f>HYPERLINK("https://my.zakupivli.pro/remote/dispatcher/state_purchase_view/54536361", "UA-2024-11-05-007159-a")</f>
        <v>UA-2024-11-05-007159-a</v>
      </c>
      <c r="B21" s="1" t="s">
        <v>72</v>
      </c>
      <c r="C21" s="1" t="s">
        <v>14</v>
      </c>
      <c r="D21" s="1" t="s">
        <v>37</v>
      </c>
      <c r="E21" s="1" t="s">
        <v>96</v>
      </c>
      <c r="F21" s="1" t="s">
        <v>97</v>
      </c>
      <c r="G21" s="1" t="s">
        <v>29</v>
      </c>
      <c r="H21" s="4">
        <v>45601</v>
      </c>
      <c r="I21" s="1" t="s">
        <v>186</v>
      </c>
      <c r="J21" s="1" t="s">
        <v>302</v>
      </c>
      <c r="K21" s="5">
        <v>195064.66</v>
      </c>
      <c r="L21" s="4">
        <v>45601</v>
      </c>
    </row>
    <row r="22" spans="1:12" x14ac:dyDescent="0.25">
      <c r="A22" s="2" t="str">
        <f>HYPERLINK("https://my.zakupivli.pro/remote/dispatcher/state_purchase_view/54433859", "UA-2024-10-31-004609-a")</f>
        <v>UA-2024-10-31-004609-a</v>
      </c>
      <c r="B22" s="1" t="s">
        <v>163</v>
      </c>
      <c r="C22" s="1" t="s">
        <v>14</v>
      </c>
      <c r="D22" s="1" t="s">
        <v>13</v>
      </c>
      <c r="E22" s="1" t="s">
        <v>96</v>
      </c>
      <c r="F22" s="1" t="s">
        <v>97</v>
      </c>
      <c r="G22" s="1" t="s">
        <v>29</v>
      </c>
      <c r="H22" s="4">
        <v>45596</v>
      </c>
      <c r="I22" s="1" t="s">
        <v>196</v>
      </c>
      <c r="J22" s="1" t="s">
        <v>240</v>
      </c>
      <c r="K22" s="5">
        <v>1063.26</v>
      </c>
      <c r="L22" s="4">
        <v>45596</v>
      </c>
    </row>
    <row r="23" spans="1:12" x14ac:dyDescent="0.25">
      <c r="A23" s="2" t="str">
        <f>HYPERLINK("https://my.zakupivli.pro/remote/dispatcher/state_purchase_view/54399909", "UA-2024-10-30-003222-a")</f>
        <v>UA-2024-10-30-003222-a</v>
      </c>
      <c r="B23" s="1" t="s">
        <v>165</v>
      </c>
      <c r="C23" s="1" t="s">
        <v>14</v>
      </c>
      <c r="D23" s="1" t="s">
        <v>39</v>
      </c>
      <c r="E23" s="1" t="s">
        <v>85</v>
      </c>
      <c r="F23" s="1" t="s">
        <v>97</v>
      </c>
      <c r="G23" s="1" t="s">
        <v>29</v>
      </c>
      <c r="H23" s="4">
        <v>45595</v>
      </c>
      <c r="I23" s="1" t="s">
        <v>214</v>
      </c>
      <c r="J23" s="1" t="s">
        <v>241</v>
      </c>
      <c r="K23" s="5">
        <v>69070</v>
      </c>
      <c r="L23" s="4">
        <v>45609</v>
      </c>
    </row>
    <row r="24" spans="1:12" x14ac:dyDescent="0.25">
      <c r="A24" s="2" t="str">
        <f>HYPERLINK("https://my.zakupivli.pro/remote/dispatcher/state_purchase_view/53944655", "UA-2024-10-11-008729-a")</f>
        <v>UA-2024-10-11-008729-a</v>
      </c>
      <c r="B24" s="1" t="s">
        <v>161</v>
      </c>
      <c r="C24" s="1" t="s">
        <v>14</v>
      </c>
      <c r="D24" s="1" t="s">
        <v>7</v>
      </c>
      <c r="E24" s="1" t="s">
        <v>96</v>
      </c>
      <c r="F24" s="1" t="s">
        <v>97</v>
      </c>
      <c r="G24" s="1" t="s">
        <v>29</v>
      </c>
      <c r="H24" s="4">
        <v>45576</v>
      </c>
      <c r="I24" s="1" t="s">
        <v>189</v>
      </c>
      <c r="J24" s="1" t="s">
        <v>224</v>
      </c>
      <c r="K24" s="5">
        <v>82769.45</v>
      </c>
      <c r="L24" s="4">
        <v>45576</v>
      </c>
    </row>
    <row r="25" spans="1:12" x14ac:dyDescent="0.25">
      <c r="A25" s="2" t="str">
        <f>HYPERLINK("https://my.zakupivli.pro/remote/dispatcher/state_purchase_view/53906730", "UA-2024-10-10-006222-a")</f>
        <v>UA-2024-10-10-006222-a</v>
      </c>
      <c r="B25" s="1" t="s">
        <v>91</v>
      </c>
      <c r="C25" s="1" t="s">
        <v>14</v>
      </c>
      <c r="D25" s="1" t="s">
        <v>24</v>
      </c>
      <c r="E25" s="1" t="s">
        <v>85</v>
      </c>
      <c r="F25" s="1" t="s">
        <v>97</v>
      </c>
      <c r="G25" s="1" t="s">
        <v>29</v>
      </c>
      <c r="H25" s="4">
        <v>45575</v>
      </c>
      <c r="I25" s="1" t="s">
        <v>211</v>
      </c>
      <c r="J25" s="1" t="s">
        <v>239</v>
      </c>
      <c r="K25" s="5">
        <v>239509</v>
      </c>
      <c r="L25" s="4">
        <v>45594</v>
      </c>
    </row>
    <row r="26" spans="1:12" x14ac:dyDescent="0.25">
      <c r="A26" s="2" t="str">
        <f>HYPERLINK("https://my.zakupivli.pro/remote/dispatcher/state_purchase_view/53356764", "UA-2024-09-17-001405-a")</f>
        <v>UA-2024-09-17-001405-a</v>
      </c>
      <c r="B26" s="1" t="s">
        <v>0</v>
      </c>
      <c r="C26" s="1" t="s">
        <v>14</v>
      </c>
      <c r="D26" s="1" t="s">
        <v>23</v>
      </c>
      <c r="E26" s="1" t="s">
        <v>85</v>
      </c>
      <c r="F26" s="1" t="s">
        <v>97</v>
      </c>
      <c r="G26" s="1" t="s">
        <v>29</v>
      </c>
      <c r="H26" s="4">
        <v>45552</v>
      </c>
      <c r="I26" s="1" t="s">
        <v>176</v>
      </c>
      <c r="J26" s="1" t="s">
        <v>275</v>
      </c>
      <c r="K26" s="5">
        <v>29734.87</v>
      </c>
      <c r="L26" s="4">
        <v>45574</v>
      </c>
    </row>
    <row r="27" spans="1:12" x14ac:dyDescent="0.25">
      <c r="A27" s="2" t="str">
        <f>HYPERLINK("https://my.zakupivli.pro/remote/dispatcher/state_purchase_view/53329431", "UA-2024-09-16-004100-a")</f>
        <v>UA-2024-09-16-004100-a</v>
      </c>
      <c r="B27" s="1" t="s">
        <v>155</v>
      </c>
      <c r="C27" s="1" t="s">
        <v>14</v>
      </c>
      <c r="D27" s="1" t="s">
        <v>63</v>
      </c>
      <c r="E27" s="1" t="s">
        <v>96</v>
      </c>
      <c r="F27" s="1" t="s">
        <v>97</v>
      </c>
      <c r="G27" s="1" t="s">
        <v>29</v>
      </c>
      <c r="H27" s="4">
        <v>45551</v>
      </c>
      <c r="I27" s="1" t="s">
        <v>98</v>
      </c>
      <c r="J27" s="1" t="s">
        <v>272</v>
      </c>
      <c r="K27" s="5">
        <v>1099950.8799999999</v>
      </c>
      <c r="L27" s="4">
        <v>45551</v>
      </c>
    </row>
    <row r="28" spans="1:12" x14ac:dyDescent="0.25">
      <c r="A28" s="2" t="str">
        <f>HYPERLINK("https://my.zakupivli.pro/remote/dispatcher/state_purchase_view/53208653", "UA-2024-09-10-006972-a")</f>
        <v>UA-2024-09-10-006972-a</v>
      </c>
      <c r="B28" s="1" t="s">
        <v>89</v>
      </c>
      <c r="C28" s="1" t="s">
        <v>14</v>
      </c>
      <c r="D28" s="1" t="s">
        <v>8</v>
      </c>
      <c r="E28" s="1" t="s">
        <v>96</v>
      </c>
      <c r="F28" s="1" t="s">
        <v>97</v>
      </c>
      <c r="G28" s="1" t="s">
        <v>29</v>
      </c>
      <c r="H28" s="4">
        <v>45545</v>
      </c>
      <c r="I28" s="1" t="s">
        <v>184</v>
      </c>
      <c r="J28" s="1" t="s">
        <v>226</v>
      </c>
      <c r="K28" s="5">
        <v>99550</v>
      </c>
      <c r="L28" s="4">
        <v>45545</v>
      </c>
    </row>
    <row r="29" spans="1:12" x14ac:dyDescent="0.25">
      <c r="A29" s="2" t="str">
        <f>HYPERLINK("https://my.zakupivli.pro/remote/dispatcher/state_purchase_view/52778600", "UA-2024-08-19-006066-a")</f>
        <v>UA-2024-08-19-006066-a</v>
      </c>
      <c r="B29" s="1" t="s">
        <v>154</v>
      </c>
      <c r="C29" s="1" t="s">
        <v>14</v>
      </c>
      <c r="D29" s="1" t="s">
        <v>52</v>
      </c>
      <c r="E29" s="1" t="s">
        <v>96</v>
      </c>
      <c r="F29" s="1" t="s">
        <v>97</v>
      </c>
      <c r="G29" s="1" t="s">
        <v>29</v>
      </c>
      <c r="H29" s="4">
        <v>45523</v>
      </c>
      <c r="I29" s="1" t="s">
        <v>108</v>
      </c>
      <c r="J29" s="1" t="s">
        <v>231</v>
      </c>
      <c r="K29" s="5">
        <v>99899.99</v>
      </c>
      <c r="L29" s="4">
        <v>45523</v>
      </c>
    </row>
    <row r="30" spans="1:12" x14ac:dyDescent="0.25">
      <c r="A30" s="2" t="str">
        <f>HYPERLINK("https://my.zakupivli.pro/remote/dispatcher/state_purchase_view/52489449", "UA-2024-08-02-006902-a")</f>
        <v>UA-2024-08-02-006902-a</v>
      </c>
      <c r="B30" s="1" t="s">
        <v>1</v>
      </c>
      <c r="C30" s="1" t="s">
        <v>14</v>
      </c>
      <c r="D30" s="1" t="s">
        <v>33</v>
      </c>
      <c r="E30" s="1" t="s">
        <v>96</v>
      </c>
      <c r="F30" s="1" t="s">
        <v>97</v>
      </c>
      <c r="G30" s="1" t="s">
        <v>29</v>
      </c>
      <c r="H30" s="4">
        <v>45506</v>
      </c>
      <c r="I30" s="1" t="s">
        <v>193</v>
      </c>
      <c r="J30" s="1"/>
      <c r="K30" s="5">
        <v>10368.06</v>
      </c>
      <c r="L30" s="6">
        <v>45536</v>
      </c>
    </row>
    <row r="31" spans="1:12" x14ac:dyDescent="0.25">
      <c r="A31" s="2" t="str">
        <f>HYPERLINK("https://my.zakupivli.pro/remote/dispatcher/state_purchase_view/52487118", "UA-2024-08-02-005866-a")</f>
        <v>UA-2024-08-02-005866-a</v>
      </c>
      <c r="B31" s="1" t="s">
        <v>168</v>
      </c>
      <c r="C31" s="1" t="s">
        <v>14</v>
      </c>
      <c r="D31" s="1" t="s">
        <v>25</v>
      </c>
      <c r="E31" s="1" t="s">
        <v>96</v>
      </c>
      <c r="F31" s="1" t="s">
        <v>97</v>
      </c>
      <c r="G31" s="1" t="s">
        <v>29</v>
      </c>
      <c r="H31" s="4">
        <v>45506</v>
      </c>
      <c r="I31" s="1" t="s">
        <v>193</v>
      </c>
      <c r="J31" s="1" t="s">
        <v>300</v>
      </c>
      <c r="K31" s="5">
        <v>8328</v>
      </c>
      <c r="L31" s="4">
        <v>45503</v>
      </c>
    </row>
    <row r="32" spans="1:12" x14ac:dyDescent="0.25">
      <c r="A32" s="2" t="str">
        <f>HYPERLINK("https://my.zakupivli.pro/remote/dispatcher/state_purchase_view/52480291", "UA-2024-08-02-002698-a")</f>
        <v>UA-2024-08-02-002698-a</v>
      </c>
      <c r="B32" s="1" t="s">
        <v>103</v>
      </c>
      <c r="C32" s="1" t="s">
        <v>14</v>
      </c>
      <c r="D32" s="1" t="s">
        <v>34</v>
      </c>
      <c r="E32" s="1" t="s">
        <v>96</v>
      </c>
      <c r="F32" s="1" t="s">
        <v>97</v>
      </c>
      <c r="G32" s="1" t="s">
        <v>29</v>
      </c>
      <c r="H32" s="4">
        <v>45506</v>
      </c>
      <c r="I32" s="1" t="s">
        <v>193</v>
      </c>
      <c r="J32" s="1" t="s">
        <v>298</v>
      </c>
      <c r="K32" s="5">
        <v>33799.919999999998</v>
      </c>
      <c r="L32" s="4">
        <v>45503</v>
      </c>
    </row>
    <row r="33" spans="1:12" x14ac:dyDescent="0.25">
      <c r="A33" s="2" t="str">
        <f>HYPERLINK("https://my.zakupivli.pro/remote/dispatcher/state_purchase_view/52413662", "UA-2024-07-30-002935-a")</f>
        <v>UA-2024-07-30-002935-a</v>
      </c>
      <c r="B33" s="1" t="s">
        <v>110</v>
      </c>
      <c r="C33" s="1" t="s">
        <v>14</v>
      </c>
      <c r="D33" s="1" t="s">
        <v>13</v>
      </c>
      <c r="E33" s="1" t="s">
        <v>85</v>
      </c>
      <c r="F33" s="1" t="s">
        <v>97</v>
      </c>
      <c r="G33" s="1" t="s">
        <v>29</v>
      </c>
      <c r="H33" s="4">
        <v>45503</v>
      </c>
      <c r="I33" s="1" t="s">
        <v>183</v>
      </c>
      <c r="J33" s="1" t="s">
        <v>232</v>
      </c>
      <c r="K33" s="5">
        <v>140940</v>
      </c>
      <c r="L33" s="4">
        <v>45523</v>
      </c>
    </row>
    <row r="34" spans="1:12" x14ac:dyDescent="0.25">
      <c r="A34" s="2" t="str">
        <f>HYPERLINK("https://my.zakupivli.pro/remote/dispatcher/state_purchase_view/52369919", "UA-2024-07-26-003870-a")</f>
        <v>UA-2024-07-26-003870-a</v>
      </c>
      <c r="B34" s="1" t="s">
        <v>90</v>
      </c>
      <c r="C34" s="1" t="s">
        <v>14</v>
      </c>
      <c r="D34" s="1" t="s">
        <v>24</v>
      </c>
      <c r="E34" s="1" t="s">
        <v>85</v>
      </c>
      <c r="F34" s="1" t="s">
        <v>97</v>
      </c>
      <c r="G34" s="1" t="s">
        <v>29</v>
      </c>
      <c r="H34" s="4">
        <v>45499</v>
      </c>
      <c r="I34" s="1" t="s">
        <v>213</v>
      </c>
      <c r="J34" s="1" t="s">
        <v>301</v>
      </c>
      <c r="K34" s="5">
        <v>159453</v>
      </c>
      <c r="L34" s="4">
        <v>45519</v>
      </c>
    </row>
    <row r="35" spans="1:12" x14ac:dyDescent="0.25">
      <c r="A35" s="2" t="str">
        <f>HYPERLINK("https://my.zakupivli.pro/remote/dispatcher/state_purchase_view/52325991", "UA-2024-07-24-006731-a")</f>
        <v>UA-2024-07-24-006731-a</v>
      </c>
      <c r="B35" s="1" t="s">
        <v>150</v>
      </c>
      <c r="C35" s="1" t="s">
        <v>14</v>
      </c>
      <c r="D35" s="1" t="s">
        <v>64</v>
      </c>
      <c r="E35" s="1" t="s">
        <v>96</v>
      </c>
      <c r="F35" s="1" t="s">
        <v>97</v>
      </c>
      <c r="G35" s="1" t="s">
        <v>29</v>
      </c>
      <c r="H35" s="4">
        <v>45497</v>
      </c>
      <c r="I35" s="1" t="s">
        <v>99</v>
      </c>
      <c r="J35" s="1" t="s">
        <v>237</v>
      </c>
      <c r="K35" s="5">
        <v>21519.599999999999</v>
      </c>
      <c r="L35" s="4">
        <v>45491</v>
      </c>
    </row>
    <row r="36" spans="1:12" x14ac:dyDescent="0.25">
      <c r="A36" s="2" t="str">
        <f>HYPERLINK("https://my.zakupivli.pro/remote/dispatcher/state_purchase_view/52324812", "UA-2024-07-24-006189-a")</f>
        <v>UA-2024-07-24-006189-a</v>
      </c>
      <c r="B36" s="1" t="s">
        <v>152</v>
      </c>
      <c r="C36" s="1" t="s">
        <v>14</v>
      </c>
      <c r="D36" s="1" t="s">
        <v>50</v>
      </c>
      <c r="E36" s="1" t="s">
        <v>96</v>
      </c>
      <c r="F36" s="1" t="s">
        <v>97</v>
      </c>
      <c r="G36" s="1" t="s">
        <v>29</v>
      </c>
      <c r="H36" s="4">
        <v>45497</v>
      </c>
      <c r="I36" s="1" t="s">
        <v>99</v>
      </c>
      <c r="J36" s="1" t="s">
        <v>236</v>
      </c>
      <c r="K36" s="5">
        <v>34388.699999999997</v>
      </c>
      <c r="L36" s="4">
        <v>45491</v>
      </c>
    </row>
    <row r="37" spans="1:12" x14ac:dyDescent="0.25">
      <c r="A37" s="2" t="str">
        <f>HYPERLINK("https://my.zakupivli.pro/remote/dispatcher/state_purchase_view/52323245", "UA-2024-07-24-005503-a")</f>
        <v>UA-2024-07-24-005503-a</v>
      </c>
      <c r="B37" s="1" t="s">
        <v>151</v>
      </c>
      <c r="C37" s="1" t="s">
        <v>14</v>
      </c>
      <c r="D37" s="1" t="s">
        <v>50</v>
      </c>
      <c r="E37" s="1" t="s">
        <v>96</v>
      </c>
      <c r="F37" s="1" t="s">
        <v>97</v>
      </c>
      <c r="G37" s="1" t="s">
        <v>29</v>
      </c>
      <c r="H37" s="4">
        <v>45497</v>
      </c>
      <c r="I37" s="1" t="s">
        <v>99</v>
      </c>
      <c r="J37" s="1" t="s">
        <v>235</v>
      </c>
      <c r="K37" s="5">
        <v>21417.7</v>
      </c>
      <c r="L37" s="4">
        <v>45491</v>
      </c>
    </row>
    <row r="38" spans="1:12" x14ac:dyDescent="0.25">
      <c r="A38" s="2" t="str">
        <f>HYPERLINK("https://my.zakupivli.pro/remote/dispatcher/state_purchase_view/52149324", "UA-2024-07-15-000345-a")</f>
        <v>UA-2024-07-15-000345-a</v>
      </c>
      <c r="B38" s="1" t="s">
        <v>135</v>
      </c>
      <c r="C38" s="1" t="s">
        <v>14</v>
      </c>
      <c r="D38" s="1" t="s">
        <v>66</v>
      </c>
      <c r="E38" s="1" t="s">
        <v>96</v>
      </c>
      <c r="F38" s="1" t="s">
        <v>97</v>
      </c>
      <c r="G38" s="1" t="s">
        <v>29</v>
      </c>
      <c r="H38" s="4">
        <v>45488</v>
      </c>
      <c r="I38" s="1" t="s">
        <v>192</v>
      </c>
      <c r="J38" s="1" t="s">
        <v>111</v>
      </c>
      <c r="K38" s="5">
        <v>35563.230000000003</v>
      </c>
      <c r="L38" s="4">
        <v>45488</v>
      </c>
    </row>
    <row r="39" spans="1:12" x14ac:dyDescent="0.25">
      <c r="A39" s="2" t="str">
        <f>HYPERLINK("https://my.zakupivli.pro/remote/dispatcher/state_purchase_view/52121931", "UA-2024-07-11-009634-a")</f>
        <v>UA-2024-07-11-009634-a</v>
      </c>
      <c r="B39" s="1" t="s">
        <v>204</v>
      </c>
      <c r="C39" s="1" t="s">
        <v>14</v>
      </c>
      <c r="D39" s="1" t="s">
        <v>53</v>
      </c>
      <c r="E39" s="1" t="s">
        <v>96</v>
      </c>
      <c r="F39" s="1" t="s">
        <v>97</v>
      </c>
      <c r="G39" s="1" t="s">
        <v>29</v>
      </c>
      <c r="H39" s="4">
        <v>45484</v>
      </c>
      <c r="I39" s="1" t="s">
        <v>74</v>
      </c>
      <c r="J39" s="1" t="s">
        <v>249</v>
      </c>
      <c r="K39" s="5">
        <v>8596.2999999999993</v>
      </c>
      <c r="L39" s="4">
        <v>45484</v>
      </c>
    </row>
    <row r="40" spans="1:12" x14ac:dyDescent="0.25">
      <c r="A40" s="2" t="str">
        <f>HYPERLINK("https://my.zakupivli.pro/remote/dispatcher/state_purchase_view/51853840", "UA-2024-06-26-005373-a")</f>
        <v>UA-2024-06-26-005373-a</v>
      </c>
      <c r="B40" s="1" t="s">
        <v>79</v>
      </c>
      <c r="C40" s="1" t="s">
        <v>14</v>
      </c>
      <c r="D40" s="1" t="s">
        <v>59</v>
      </c>
      <c r="E40" s="1" t="s">
        <v>96</v>
      </c>
      <c r="F40" s="1" t="s">
        <v>97</v>
      </c>
      <c r="G40" s="1" t="s">
        <v>29</v>
      </c>
      <c r="H40" s="4">
        <v>45469</v>
      </c>
      <c r="I40" s="1" t="s">
        <v>77</v>
      </c>
      <c r="J40" s="1" t="s">
        <v>223</v>
      </c>
      <c r="K40" s="5">
        <v>50000</v>
      </c>
      <c r="L40" s="4">
        <v>45468</v>
      </c>
    </row>
    <row r="41" spans="1:12" x14ac:dyDescent="0.25">
      <c r="A41" s="2" t="str">
        <f>HYPERLINK("https://my.zakupivli.pro/remote/dispatcher/state_purchase_view/51772972", "UA-2024-06-21-003797-a")</f>
        <v>UA-2024-06-21-003797-a</v>
      </c>
      <c r="B41" s="1" t="s">
        <v>104</v>
      </c>
      <c r="C41" s="1" t="s">
        <v>14</v>
      </c>
      <c r="D41" s="1" t="s">
        <v>36</v>
      </c>
      <c r="E41" s="1" t="s">
        <v>85</v>
      </c>
      <c r="F41" s="1" t="s">
        <v>97</v>
      </c>
      <c r="G41" s="1" t="s">
        <v>29</v>
      </c>
      <c r="H41" s="4">
        <v>45464</v>
      </c>
      <c r="I41" s="1" t="s">
        <v>180</v>
      </c>
      <c r="J41" s="1" t="s">
        <v>296</v>
      </c>
      <c r="K41" s="5">
        <v>2462134</v>
      </c>
      <c r="L41" s="4">
        <v>45484</v>
      </c>
    </row>
    <row r="42" spans="1:12" x14ac:dyDescent="0.25">
      <c r="A42" s="2" t="str">
        <f>HYPERLINK("https://my.zakupivli.pro/remote/dispatcher/state_purchase_view/51703197", "UA-2024-06-18-010636-a")</f>
        <v>UA-2024-06-18-010636-a</v>
      </c>
      <c r="B42" s="1" t="s">
        <v>75</v>
      </c>
      <c r="C42" s="1" t="s">
        <v>14</v>
      </c>
      <c r="D42" s="1" t="s">
        <v>26</v>
      </c>
      <c r="E42" s="1" t="s">
        <v>96</v>
      </c>
      <c r="F42" s="1" t="s">
        <v>97</v>
      </c>
      <c r="G42" s="1" t="s">
        <v>29</v>
      </c>
      <c r="H42" s="4">
        <v>45461</v>
      </c>
      <c r="I42" s="1" t="s">
        <v>125</v>
      </c>
      <c r="J42" s="1" t="s">
        <v>295</v>
      </c>
      <c r="K42" s="5">
        <v>97500</v>
      </c>
      <c r="L42" s="4">
        <v>45461</v>
      </c>
    </row>
    <row r="43" spans="1:12" x14ac:dyDescent="0.25">
      <c r="A43" s="2" t="str">
        <f>HYPERLINK("https://my.zakupivli.pro/remote/dispatcher/state_purchase_view/51662539", "UA-2024-06-17-004625-a")</f>
        <v>UA-2024-06-17-004625-a</v>
      </c>
      <c r="B43" s="1" t="s">
        <v>205</v>
      </c>
      <c r="C43" s="1" t="s">
        <v>14</v>
      </c>
      <c r="D43" s="1" t="s">
        <v>53</v>
      </c>
      <c r="E43" s="1" t="s">
        <v>96</v>
      </c>
      <c r="F43" s="1" t="s">
        <v>97</v>
      </c>
      <c r="G43" s="1" t="s">
        <v>29</v>
      </c>
      <c r="H43" s="4">
        <v>45460</v>
      </c>
      <c r="I43" s="1" t="s">
        <v>74</v>
      </c>
      <c r="J43" s="1" t="s">
        <v>230</v>
      </c>
      <c r="K43" s="5">
        <v>37700.44</v>
      </c>
      <c r="L43" s="4">
        <v>45460</v>
      </c>
    </row>
    <row r="44" spans="1:12" x14ac:dyDescent="0.25">
      <c r="A44" s="2" t="str">
        <f>HYPERLINK("https://my.zakupivli.pro/remote/dispatcher/state_purchase_view/51522940", "UA-2024-06-10-006906-a")</f>
        <v>UA-2024-06-10-006906-a</v>
      </c>
      <c r="B44" s="1" t="s">
        <v>145</v>
      </c>
      <c r="C44" s="1" t="s">
        <v>14</v>
      </c>
      <c r="D44" s="1" t="s">
        <v>44</v>
      </c>
      <c r="E44" s="1" t="s">
        <v>96</v>
      </c>
      <c r="F44" s="1" t="s">
        <v>97</v>
      </c>
      <c r="G44" s="1" t="s">
        <v>29</v>
      </c>
      <c r="H44" s="4">
        <v>45453</v>
      </c>
      <c r="I44" s="1" t="s">
        <v>187</v>
      </c>
      <c r="J44" s="1" t="s">
        <v>274</v>
      </c>
      <c r="K44" s="5">
        <v>8296</v>
      </c>
      <c r="L44" s="4">
        <v>45453</v>
      </c>
    </row>
    <row r="45" spans="1:12" x14ac:dyDescent="0.25">
      <c r="A45" s="2" t="str">
        <f>HYPERLINK("https://my.zakupivli.pro/remote/dispatcher/state_purchase_view/51511871", "UA-2024-06-10-001964-a")</f>
        <v>UA-2024-06-10-001964-a</v>
      </c>
      <c r="B45" s="1" t="s">
        <v>140</v>
      </c>
      <c r="C45" s="1" t="s">
        <v>14</v>
      </c>
      <c r="D45" s="1" t="s">
        <v>45</v>
      </c>
      <c r="E45" s="1" t="s">
        <v>96</v>
      </c>
      <c r="F45" s="1" t="s">
        <v>97</v>
      </c>
      <c r="G45" s="1" t="s">
        <v>29</v>
      </c>
      <c r="H45" s="4">
        <v>45453</v>
      </c>
      <c r="I45" s="1" t="s">
        <v>82</v>
      </c>
      <c r="J45" s="1" t="s">
        <v>292</v>
      </c>
      <c r="K45" s="5">
        <v>29969.74</v>
      </c>
      <c r="L45" s="4">
        <v>45453</v>
      </c>
    </row>
    <row r="46" spans="1:12" x14ac:dyDescent="0.25">
      <c r="A46" s="2" t="str">
        <f>HYPERLINK("https://my.zakupivli.pro/remote/dispatcher/state_purchase_view/51332215", "UA-2024-05-30-004579-a")</f>
        <v>UA-2024-05-30-004579-a</v>
      </c>
      <c r="B46" s="1" t="s">
        <v>153</v>
      </c>
      <c r="C46" s="1" t="s">
        <v>14</v>
      </c>
      <c r="D46" s="1" t="s">
        <v>62</v>
      </c>
      <c r="E46" s="1" t="s">
        <v>85</v>
      </c>
      <c r="F46" s="1" t="s">
        <v>97</v>
      </c>
      <c r="G46" s="1" t="s">
        <v>29</v>
      </c>
      <c r="H46" s="4">
        <v>45442</v>
      </c>
      <c r="I46" s="1" t="s">
        <v>178</v>
      </c>
      <c r="J46" s="1" t="s">
        <v>263</v>
      </c>
      <c r="K46" s="5">
        <v>47925</v>
      </c>
      <c r="L46" s="4">
        <v>45463</v>
      </c>
    </row>
    <row r="47" spans="1:12" x14ac:dyDescent="0.25">
      <c r="A47" s="2" t="str">
        <f>HYPERLINK("https://my.zakupivli.pro/remote/dispatcher/state_purchase_view/51202147", "UA-2024-05-23-010010-a")</f>
        <v>UA-2024-05-23-010010-a</v>
      </c>
      <c r="B47" s="1" t="s">
        <v>156</v>
      </c>
      <c r="C47" s="1" t="s">
        <v>14</v>
      </c>
      <c r="D47" s="1" t="s">
        <v>38</v>
      </c>
      <c r="E47" s="1" t="s">
        <v>85</v>
      </c>
      <c r="F47" s="1" t="s">
        <v>97</v>
      </c>
      <c r="G47" s="1" t="s">
        <v>29</v>
      </c>
      <c r="H47" s="4">
        <v>45435</v>
      </c>
      <c r="I47" s="1" t="s">
        <v>181</v>
      </c>
      <c r="J47" s="1" t="s">
        <v>294</v>
      </c>
      <c r="K47" s="5">
        <v>2684279</v>
      </c>
      <c r="L47" s="4">
        <v>45456</v>
      </c>
    </row>
    <row r="48" spans="1:12" x14ac:dyDescent="0.25">
      <c r="A48" s="2" t="str">
        <f>HYPERLINK("https://my.zakupivli.pro/remote/dispatcher/state_purchase_view/51177447", "UA-2024-05-22-012405-a")</f>
        <v>UA-2024-05-22-012405-a</v>
      </c>
      <c r="B48" s="1" t="s">
        <v>83</v>
      </c>
      <c r="C48" s="1" t="s">
        <v>14</v>
      </c>
      <c r="D48" s="1" t="s">
        <v>19</v>
      </c>
      <c r="E48" s="1" t="s">
        <v>96</v>
      </c>
      <c r="F48" s="1" t="s">
        <v>97</v>
      </c>
      <c r="G48" s="1" t="s">
        <v>29</v>
      </c>
      <c r="H48" s="4">
        <v>45434</v>
      </c>
      <c r="I48" s="1" t="s">
        <v>125</v>
      </c>
      <c r="J48" s="1" t="s">
        <v>291</v>
      </c>
      <c r="K48" s="5">
        <v>26500</v>
      </c>
      <c r="L48" s="4">
        <v>45434</v>
      </c>
    </row>
    <row r="49" spans="1:12" x14ac:dyDescent="0.25">
      <c r="A49" s="2" t="str">
        <f>HYPERLINK("https://my.zakupivli.pro/remote/dispatcher/state_purchase_view/51174771", "UA-2024-05-22-011249-a")</f>
        <v>UA-2024-05-22-011249-a</v>
      </c>
      <c r="B49" s="1" t="s">
        <v>84</v>
      </c>
      <c r="C49" s="1" t="s">
        <v>14</v>
      </c>
      <c r="D49" s="1" t="s">
        <v>26</v>
      </c>
      <c r="E49" s="1" t="s">
        <v>96</v>
      </c>
      <c r="F49" s="1" t="s">
        <v>97</v>
      </c>
      <c r="G49" s="1" t="s">
        <v>29</v>
      </c>
      <c r="H49" s="4">
        <v>45434</v>
      </c>
      <c r="I49" s="1" t="s">
        <v>125</v>
      </c>
      <c r="J49" s="1" t="s">
        <v>290</v>
      </c>
      <c r="K49" s="5">
        <v>87500</v>
      </c>
      <c r="L49" s="4">
        <v>45434</v>
      </c>
    </row>
    <row r="50" spans="1:12" x14ac:dyDescent="0.25">
      <c r="A50" s="2" t="str">
        <f>HYPERLINK("https://my.zakupivli.pro/remote/dispatcher/state_purchase_view/51163500", "UA-2024-05-22-006187-a")</f>
        <v>UA-2024-05-22-006187-a</v>
      </c>
      <c r="B50" s="1" t="s">
        <v>203</v>
      </c>
      <c r="C50" s="1" t="s">
        <v>14</v>
      </c>
      <c r="D50" s="1" t="s">
        <v>54</v>
      </c>
      <c r="E50" s="1" t="s">
        <v>96</v>
      </c>
      <c r="F50" s="1" t="s">
        <v>97</v>
      </c>
      <c r="G50" s="1" t="s">
        <v>29</v>
      </c>
      <c r="H50" s="4">
        <v>45434</v>
      </c>
      <c r="I50" s="1" t="s">
        <v>198</v>
      </c>
      <c r="J50" s="1" t="s">
        <v>266</v>
      </c>
      <c r="K50" s="5">
        <v>99906</v>
      </c>
      <c r="L50" s="4">
        <v>45434</v>
      </c>
    </row>
    <row r="51" spans="1:12" x14ac:dyDescent="0.25">
      <c r="A51" s="2" t="str">
        <f>HYPERLINK("https://my.zakupivli.pro/remote/dispatcher/state_purchase_view/51032200", "UA-2024-05-15-012169-a")</f>
        <v>UA-2024-05-15-012169-a</v>
      </c>
      <c r="B51" s="1" t="s">
        <v>201</v>
      </c>
      <c r="C51" s="1" t="s">
        <v>14</v>
      </c>
      <c r="D51" s="1" t="s">
        <v>22</v>
      </c>
      <c r="E51" s="1" t="s">
        <v>85</v>
      </c>
      <c r="F51" s="1" t="s">
        <v>97</v>
      </c>
      <c r="G51" s="1" t="s">
        <v>29</v>
      </c>
      <c r="H51" s="4">
        <v>45427</v>
      </c>
      <c r="I51" s="1" t="s">
        <v>220</v>
      </c>
      <c r="J51" s="1" t="s">
        <v>5</v>
      </c>
      <c r="K51" s="5">
        <v>3300</v>
      </c>
      <c r="L51" s="4">
        <v>45447</v>
      </c>
    </row>
    <row r="52" spans="1:12" x14ac:dyDescent="0.25">
      <c r="A52" s="2" t="str">
        <f>HYPERLINK("https://my.zakupivli.pro/remote/dispatcher/state_purchase_view/50913418", "UA-2024-05-09-007894-a")</f>
        <v>UA-2024-05-09-007894-a</v>
      </c>
      <c r="B52" s="1" t="s">
        <v>202</v>
      </c>
      <c r="C52" s="1" t="s">
        <v>14</v>
      </c>
      <c r="D52" s="1" t="s">
        <v>30</v>
      </c>
      <c r="E52" s="1" t="s">
        <v>96</v>
      </c>
      <c r="F52" s="1" t="s">
        <v>97</v>
      </c>
      <c r="G52" s="1" t="s">
        <v>29</v>
      </c>
      <c r="H52" s="4">
        <v>45421</v>
      </c>
      <c r="I52" s="1" t="s">
        <v>185</v>
      </c>
      <c r="J52" s="1" t="s">
        <v>289</v>
      </c>
      <c r="K52" s="5">
        <v>13522.08</v>
      </c>
      <c r="L52" s="4">
        <v>45421</v>
      </c>
    </row>
    <row r="53" spans="1:12" x14ac:dyDescent="0.25">
      <c r="A53" s="2" t="str">
        <f>HYPERLINK("https://my.zakupivli.pro/remote/dispatcher/state_purchase_view/50481916", "UA-2024-04-17-007228-a")</f>
        <v>UA-2024-04-17-007228-a</v>
      </c>
      <c r="B53" s="1" t="s">
        <v>118</v>
      </c>
      <c r="C53" s="1" t="s">
        <v>14</v>
      </c>
      <c r="D53" s="1" t="s">
        <v>17</v>
      </c>
      <c r="E53" s="1" t="s">
        <v>96</v>
      </c>
      <c r="F53" s="1" t="s">
        <v>97</v>
      </c>
      <c r="G53" s="1" t="s">
        <v>29</v>
      </c>
      <c r="H53" s="4">
        <v>45399</v>
      </c>
      <c r="I53" s="1" t="s">
        <v>220</v>
      </c>
      <c r="J53" s="1" t="s">
        <v>288</v>
      </c>
      <c r="K53" s="5">
        <v>99840</v>
      </c>
      <c r="L53" s="4">
        <v>45399</v>
      </c>
    </row>
    <row r="54" spans="1:12" x14ac:dyDescent="0.25">
      <c r="A54" s="2" t="str">
        <f>HYPERLINK("https://my.zakupivli.pro/remote/dispatcher/state_purchase_view/50479490", "UA-2024-04-17-006178-a")</f>
        <v>UA-2024-04-17-006178-a</v>
      </c>
      <c r="B54" s="1" t="s">
        <v>172</v>
      </c>
      <c r="C54" s="1" t="s">
        <v>14</v>
      </c>
      <c r="D54" s="1" t="s">
        <v>31</v>
      </c>
      <c r="E54" s="1" t="s">
        <v>96</v>
      </c>
      <c r="F54" s="1" t="s">
        <v>97</v>
      </c>
      <c r="G54" s="1" t="s">
        <v>29</v>
      </c>
      <c r="H54" s="4">
        <v>45399</v>
      </c>
      <c r="I54" s="1" t="s">
        <v>220</v>
      </c>
      <c r="J54" s="1" t="s">
        <v>286</v>
      </c>
      <c r="K54" s="5">
        <v>95700</v>
      </c>
      <c r="L54" s="4">
        <v>45399</v>
      </c>
    </row>
    <row r="55" spans="1:12" x14ac:dyDescent="0.25">
      <c r="A55" s="2" t="str">
        <f>HYPERLINK("https://my.zakupivli.pro/remote/dispatcher/state_purchase_view/50252387", "UA-2024-04-05-008474-a")</f>
        <v>UA-2024-04-05-008474-a</v>
      </c>
      <c r="B55" s="1" t="s">
        <v>149</v>
      </c>
      <c r="C55" s="1" t="s">
        <v>14</v>
      </c>
      <c r="D55" s="1" t="s">
        <v>67</v>
      </c>
      <c r="E55" s="1" t="s">
        <v>96</v>
      </c>
      <c r="F55" s="1" t="s">
        <v>97</v>
      </c>
      <c r="G55" s="1" t="s">
        <v>29</v>
      </c>
      <c r="H55" s="4">
        <v>45387</v>
      </c>
      <c r="I55" s="1" t="s">
        <v>194</v>
      </c>
      <c r="J55" s="1" t="s">
        <v>234</v>
      </c>
      <c r="K55" s="5">
        <v>19998</v>
      </c>
      <c r="L55" s="4">
        <v>45387</v>
      </c>
    </row>
    <row r="56" spans="1:12" x14ac:dyDescent="0.25">
      <c r="A56" s="2" t="str">
        <f>HYPERLINK("https://my.zakupivli.pro/remote/dispatcher/state_purchase_view/50088898", "UA-2024-03-28-006815-a")</f>
        <v>UA-2024-03-28-006815-a</v>
      </c>
      <c r="B56" s="1" t="s">
        <v>95</v>
      </c>
      <c r="C56" s="1" t="s">
        <v>14</v>
      </c>
      <c r="D56" s="1" t="s">
        <v>32</v>
      </c>
      <c r="E56" s="1" t="s">
        <v>96</v>
      </c>
      <c r="F56" s="1" t="s">
        <v>97</v>
      </c>
      <c r="G56" s="1" t="s">
        <v>29</v>
      </c>
      <c r="H56" s="4">
        <v>45379</v>
      </c>
      <c r="I56" s="1" t="s">
        <v>94</v>
      </c>
      <c r="J56" s="1" t="s">
        <v>282</v>
      </c>
      <c r="K56" s="5">
        <v>89765.2</v>
      </c>
      <c r="L56" s="4">
        <v>45379</v>
      </c>
    </row>
    <row r="57" spans="1:12" x14ac:dyDescent="0.25">
      <c r="A57" s="2" t="str">
        <f>HYPERLINK("https://my.zakupivli.pro/remote/dispatcher/state_purchase_view/49760858", "UA-2024-03-13-005200-a")</f>
        <v>UA-2024-03-13-005200-a</v>
      </c>
      <c r="B57" s="1" t="s">
        <v>2</v>
      </c>
      <c r="C57" s="1" t="s">
        <v>14</v>
      </c>
      <c r="D57" s="1" t="s">
        <v>55</v>
      </c>
      <c r="E57" s="1" t="s">
        <v>96</v>
      </c>
      <c r="F57" s="1" t="s">
        <v>97</v>
      </c>
      <c r="G57" s="1" t="s">
        <v>29</v>
      </c>
      <c r="H57" s="4">
        <v>45364</v>
      </c>
      <c r="I57" s="1" t="s">
        <v>195</v>
      </c>
      <c r="J57" s="1" t="s">
        <v>281</v>
      </c>
      <c r="K57" s="5">
        <v>243648</v>
      </c>
      <c r="L57" s="4">
        <v>45364</v>
      </c>
    </row>
    <row r="58" spans="1:12" x14ac:dyDescent="0.25">
      <c r="A58" s="2" t="str">
        <f>HYPERLINK("https://my.zakupivli.pro/remote/dispatcher/state_purchase_view/49674633", "UA-2024-03-08-001685-a")</f>
        <v>UA-2024-03-08-001685-a</v>
      </c>
      <c r="B58" s="1" t="s">
        <v>132</v>
      </c>
      <c r="C58" s="1" t="s">
        <v>14</v>
      </c>
      <c r="D58" s="1" t="s">
        <v>22</v>
      </c>
      <c r="E58" s="1" t="s">
        <v>85</v>
      </c>
      <c r="F58" s="1" t="s">
        <v>97</v>
      </c>
      <c r="G58" s="1" t="s">
        <v>29</v>
      </c>
      <c r="H58" s="4">
        <v>45359</v>
      </c>
      <c r="I58" s="1" t="s">
        <v>220</v>
      </c>
      <c r="J58" s="1" t="s">
        <v>283</v>
      </c>
      <c r="K58" s="5">
        <v>127350</v>
      </c>
      <c r="L58" s="4">
        <v>45383</v>
      </c>
    </row>
    <row r="59" spans="1:12" x14ac:dyDescent="0.25">
      <c r="A59" s="2" t="str">
        <f>HYPERLINK("https://my.zakupivli.pro/remote/dispatcher/state_purchase_view/49669277", "UA-2024-03-07-012344-a")</f>
        <v>UA-2024-03-07-012344-a</v>
      </c>
      <c r="B59" s="1" t="s">
        <v>114</v>
      </c>
      <c r="C59" s="1" t="s">
        <v>14</v>
      </c>
      <c r="D59" s="1" t="s">
        <v>33</v>
      </c>
      <c r="E59" s="1" t="s">
        <v>96</v>
      </c>
      <c r="F59" s="1" t="s">
        <v>97</v>
      </c>
      <c r="G59" s="1" t="s">
        <v>29</v>
      </c>
      <c r="H59" s="4">
        <v>45358</v>
      </c>
      <c r="I59" s="1" t="s">
        <v>193</v>
      </c>
      <c r="J59" s="1" t="s">
        <v>280</v>
      </c>
      <c r="K59" s="5">
        <v>56272.91</v>
      </c>
      <c r="L59" s="4">
        <v>45357</v>
      </c>
    </row>
    <row r="60" spans="1:12" x14ac:dyDescent="0.25">
      <c r="A60" s="2" t="str">
        <f>HYPERLINK("https://my.zakupivli.pro/remote/dispatcher/state_purchase_view/49668611", "UA-2024-03-07-012088-a")</f>
        <v>UA-2024-03-07-012088-a</v>
      </c>
      <c r="B60" s="1" t="s">
        <v>81</v>
      </c>
      <c r="C60" s="1" t="s">
        <v>14</v>
      </c>
      <c r="D60" s="1" t="s">
        <v>34</v>
      </c>
      <c r="E60" s="1" t="s">
        <v>96</v>
      </c>
      <c r="F60" s="1" t="s">
        <v>97</v>
      </c>
      <c r="G60" s="1" t="s">
        <v>29</v>
      </c>
      <c r="H60" s="4">
        <v>45358</v>
      </c>
      <c r="I60" s="1" t="s">
        <v>193</v>
      </c>
      <c r="J60" s="1" t="s">
        <v>277</v>
      </c>
      <c r="K60" s="5">
        <v>27183.96</v>
      </c>
      <c r="L60" s="4">
        <v>45357</v>
      </c>
    </row>
    <row r="61" spans="1:12" x14ac:dyDescent="0.25">
      <c r="A61" s="2" t="str">
        <f>HYPERLINK("https://my.zakupivli.pro/remote/dispatcher/state_purchase_view/49664998", "UA-2024-03-07-010403-a")</f>
        <v>UA-2024-03-07-010403-a</v>
      </c>
      <c r="B61" s="1" t="s">
        <v>117</v>
      </c>
      <c r="C61" s="1" t="s">
        <v>14</v>
      </c>
      <c r="D61" s="1" t="s">
        <v>12</v>
      </c>
      <c r="E61" s="1" t="s">
        <v>96</v>
      </c>
      <c r="F61" s="1" t="s">
        <v>97</v>
      </c>
      <c r="G61" s="1" t="s">
        <v>29</v>
      </c>
      <c r="H61" s="4">
        <v>45358</v>
      </c>
      <c r="I61" s="1" t="s">
        <v>122</v>
      </c>
      <c r="J61" s="1" t="s">
        <v>271</v>
      </c>
      <c r="K61" s="5">
        <v>9483.84</v>
      </c>
      <c r="L61" s="4">
        <v>45358</v>
      </c>
    </row>
    <row r="62" spans="1:12" x14ac:dyDescent="0.25">
      <c r="A62" s="2" t="str">
        <f>HYPERLINK("https://my.zakupivli.pro/remote/dispatcher/state_purchase_view/49661897", "UA-2024-03-07-009028-a")</f>
        <v>UA-2024-03-07-009028-a</v>
      </c>
      <c r="B62" s="1" t="s">
        <v>170</v>
      </c>
      <c r="C62" s="1" t="s">
        <v>14</v>
      </c>
      <c r="D62" s="1" t="s">
        <v>25</v>
      </c>
      <c r="E62" s="1" t="s">
        <v>96</v>
      </c>
      <c r="F62" s="1" t="s">
        <v>97</v>
      </c>
      <c r="G62" s="1" t="s">
        <v>29</v>
      </c>
      <c r="H62" s="4">
        <v>45358</v>
      </c>
      <c r="I62" s="1" t="s">
        <v>193</v>
      </c>
      <c r="J62" s="1" t="s">
        <v>268</v>
      </c>
      <c r="K62" s="5">
        <v>40426.43</v>
      </c>
      <c r="L62" s="4">
        <v>45357</v>
      </c>
    </row>
    <row r="63" spans="1:12" x14ac:dyDescent="0.25">
      <c r="A63" s="2" t="str">
        <f>HYPERLINK("https://my.zakupivli.pro/remote/dispatcher/state_purchase_view/49607314", "UA-2024-03-05-013978-a")</f>
        <v>UA-2024-03-05-013978-a</v>
      </c>
      <c r="B63" s="1" t="s">
        <v>117</v>
      </c>
      <c r="C63" s="1" t="s">
        <v>14</v>
      </c>
      <c r="D63" s="1" t="s">
        <v>12</v>
      </c>
      <c r="E63" s="1" t="s">
        <v>96</v>
      </c>
      <c r="F63" s="1" t="s">
        <v>97</v>
      </c>
      <c r="G63" s="1" t="s">
        <v>29</v>
      </c>
      <c r="H63" s="4">
        <v>45356</v>
      </c>
      <c r="I63" s="1" t="s">
        <v>122</v>
      </c>
      <c r="J63" s="1" t="s">
        <v>267</v>
      </c>
      <c r="K63" s="5">
        <v>18967.68</v>
      </c>
      <c r="L63" s="4">
        <v>45356</v>
      </c>
    </row>
    <row r="64" spans="1:12" x14ac:dyDescent="0.25">
      <c r="A64" s="2" t="str">
        <f>HYPERLINK("https://my.zakupivli.pro/remote/dispatcher/state_purchase_view/49540961", "UA-2024-03-01-010454-a")</f>
        <v>UA-2024-03-01-010454-a</v>
      </c>
      <c r="B64" s="1" t="s">
        <v>131</v>
      </c>
      <c r="C64" s="1" t="s">
        <v>14</v>
      </c>
      <c r="D64" s="1" t="s">
        <v>41</v>
      </c>
      <c r="E64" s="1" t="s">
        <v>96</v>
      </c>
      <c r="F64" s="1" t="s">
        <v>97</v>
      </c>
      <c r="G64" s="1" t="s">
        <v>29</v>
      </c>
      <c r="H64" s="4">
        <v>45352</v>
      </c>
      <c r="I64" s="1" t="s">
        <v>186</v>
      </c>
      <c r="J64" s="1" t="s">
        <v>305</v>
      </c>
      <c r="K64" s="5">
        <v>60400</v>
      </c>
      <c r="L64" s="4">
        <v>45352</v>
      </c>
    </row>
    <row r="65" spans="1:12" x14ac:dyDescent="0.25">
      <c r="A65" s="2" t="str">
        <f>HYPERLINK("https://my.zakupivli.pro/remote/dispatcher/state_purchase_view/49511149", "UA-2024-02-29-008086-a")</f>
        <v>UA-2024-02-29-008086-a</v>
      </c>
      <c r="B65" s="1" t="s">
        <v>3</v>
      </c>
      <c r="C65" s="1" t="s">
        <v>14</v>
      </c>
      <c r="D65" s="1" t="s">
        <v>43</v>
      </c>
      <c r="E65" s="1" t="s">
        <v>96</v>
      </c>
      <c r="F65" s="1" t="s">
        <v>97</v>
      </c>
      <c r="G65" s="1" t="s">
        <v>29</v>
      </c>
      <c r="H65" s="4">
        <v>45351</v>
      </c>
      <c r="I65" s="1" t="s">
        <v>190</v>
      </c>
      <c r="J65" s="1" t="s">
        <v>284</v>
      </c>
      <c r="K65" s="5">
        <v>470.38</v>
      </c>
      <c r="L65" s="4">
        <v>45350</v>
      </c>
    </row>
    <row r="66" spans="1:12" x14ac:dyDescent="0.25">
      <c r="A66" s="2" t="str">
        <f>HYPERLINK("https://my.zakupivli.pro/remote/dispatcher/state_purchase_view/49509347", "UA-2024-02-29-007235-a")</f>
        <v>UA-2024-02-29-007235-a</v>
      </c>
      <c r="B66" s="1" t="s">
        <v>143</v>
      </c>
      <c r="C66" s="1" t="s">
        <v>14</v>
      </c>
      <c r="D66" s="1" t="s">
        <v>60</v>
      </c>
      <c r="E66" s="1" t="s">
        <v>96</v>
      </c>
      <c r="F66" s="1" t="s">
        <v>97</v>
      </c>
      <c r="G66" s="1" t="s">
        <v>29</v>
      </c>
      <c r="H66" s="4">
        <v>45351</v>
      </c>
      <c r="I66" s="1" t="s">
        <v>159</v>
      </c>
      <c r="J66" s="1" t="s">
        <v>265</v>
      </c>
      <c r="K66" s="5">
        <v>36936</v>
      </c>
      <c r="L66" s="4">
        <v>45351</v>
      </c>
    </row>
    <row r="67" spans="1:12" x14ac:dyDescent="0.25">
      <c r="A67" s="2" t="str">
        <f>HYPERLINK("https://my.zakupivli.pro/remote/dispatcher/state_purchase_view/49496682", "UA-2024-02-29-001656-a")</f>
        <v>UA-2024-02-29-001656-a</v>
      </c>
      <c r="B67" s="1" t="s">
        <v>146</v>
      </c>
      <c r="C67" s="1" t="s">
        <v>14</v>
      </c>
      <c r="D67" s="1" t="s">
        <v>42</v>
      </c>
      <c r="E67" s="1" t="s">
        <v>96</v>
      </c>
      <c r="F67" s="1" t="s">
        <v>97</v>
      </c>
      <c r="G67" s="1" t="s">
        <v>29</v>
      </c>
      <c r="H67" s="4">
        <v>45351</v>
      </c>
      <c r="I67" s="1" t="s">
        <v>190</v>
      </c>
      <c r="J67" s="1" t="s">
        <v>285</v>
      </c>
      <c r="K67" s="5">
        <v>5275.25</v>
      </c>
      <c r="L67" s="4">
        <v>45351</v>
      </c>
    </row>
    <row r="68" spans="1:12" x14ac:dyDescent="0.25">
      <c r="A68" s="2" t="str">
        <f>HYPERLINK("https://my.zakupivli.pro/remote/dispatcher/state_purchase_view/49377189", "UA-2024-02-23-000214-a")</f>
        <v>UA-2024-02-23-000214-a</v>
      </c>
      <c r="B68" s="1" t="s">
        <v>175</v>
      </c>
      <c r="C68" s="1" t="s">
        <v>14</v>
      </c>
      <c r="D68" s="1" t="s">
        <v>55</v>
      </c>
      <c r="E68" s="1" t="s">
        <v>96</v>
      </c>
      <c r="F68" s="1" t="s">
        <v>97</v>
      </c>
      <c r="G68" s="1" t="s">
        <v>29</v>
      </c>
      <c r="H68" s="4">
        <v>45345</v>
      </c>
      <c r="I68" s="1" t="s">
        <v>126</v>
      </c>
      <c r="J68" s="1" t="s">
        <v>261</v>
      </c>
      <c r="K68" s="5">
        <v>2400</v>
      </c>
      <c r="L68" s="4">
        <v>45345</v>
      </c>
    </row>
    <row r="69" spans="1:12" x14ac:dyDescent="0.25">
      <c r="A69" s="2" t="str">
        <f>HYPERLINK("https://my.zakupivli.pro/remote/dispatcher/state_purchase_view/49371637", "UA-2024-02-22-012029-a")</f>
        <v>UA-2024-02-22-012029-a</v>
      </c>
      <c r="B69" s="1" t="s">
        <v>175</v>
      </c>
      <c r="C69" s="1" t="s">
        <v>14</v>
      </c>
      <c r="D69" s="1" t="s">
        <v>55</v>
      </c>
      <c r="E69" s="1" t="s">
        <v>96</v>
      </c>
      <c r="F69" s="1" t="s">
        <v>97</v>
      </c>
      <c r="G69" s="1" t="s">
        <v>29</v>
      </c>
      <c r="H69" s="4">
        <v>45344</v>
      </c>
      <c r="I69" s="1" t="s">
        <v>127</v>
      </c>
      <c r="J69" s="1" t="s">
        <v>260</v>
      </c>
      <c r="K69" s="5">
        <v>3200</v>
      </c>
      <c r="L69" s="4">
        <v>45344</v>
      </c>
    </row>
    <row r="70" spans="1:12" x14ac:dyDescent="0.25">
      <c r="A70" s="2" t="str">
        <f>HYPERLINK("https://my.zakupivli.pro/remote/dispatcher/state_purchase_view/49176687", "UA-2024-02-14-008044-a")</f>
        <v>UA-2024-02-14-008044-a</v>
      </c>
      <c r="B70" s="1" t="s">
        <v>144</v>
      </c>
      <c r="C70" s="1" t="s">
        <v>14</v>
      </c>
      <c r="D70" s="1" t="s">
        <v>60</v>
      </c>
      <c r="E70" s="1" t="s">
        <v>85</v>
      </c>
      <c r="F70" s="1" t="s">
        <v>97</v>
      </c>
      <c r="G70" s="1" t="s">
        <v>29</v>
      </c>
      <c r="H70" s="4">
        <v>45336</v>
      </c>
      <c r="I70" s="1" t="s">
        <v>125</v>
      </c>
      <c r="J70" s="1" t="s">
        <v>47</v>
      </c>
      <c r="K70" s="5">
        <v>397971.36</v>
      </c>
      <c r="L70" s="4">
        <v>45370</v>
      </c>
    </row>
    <row r="71" spans="1:12" x14ac:dyDescent="0.25">
      <c r="A71" s="2" t="str">
        <f>HYPERLINK("https://my.zakupivli.pro/remote/dispatcher/state_purchase_view/49174244", "UA-2024-02-14-007005-a")</f>
        <v>UA-2024-02-14-007005-a</v>
      </c>
      <c r="B71" s="1" t="s">
        <v>113</v>
      </c>
      <c r="C71" s="1" t="s">
        <v>14</v>
      </c>
      <c r="D71" s="1" t="s">
        <v>23</v>
      </c>
      <c r="E71" s="1" t="s">
        <v>85</v>
      </c>
      <c r="F71" s="1" t="s">
        <v>97</v>
      </c>
      <c r="G71" s="1" t="s">
        <v>29</v>
      </c>
      <c r="H71" s="4">
        <v>45336</v>
      </c>
      <c r="I71" s="1" t="s">
        <v>179</v>
      </c>
      <c r="J71" s="1" t="s">
        <v>264</v>
      </c>
      <c r="K71" s="5">
        <v>401598</v>
      </c>
      <c r="L71" s="4">
        <v>45355</v>
      </c>
    </row>
    <row r="72" spans="1:12" x14ac:dyDescent="0.25">
      <c r="A72" s="2" t="str">
        <f>HYPERLINK("https://my.zakupivli.pro/remote/dispatcher/state_purchase_view/48991199", "UA-2024-02-07-001679-a")</f>
        <v>UA-2024-02-07-001679-a</v>
      </c>
      <c r="B72" s="1" t="s">
        <v>164</v>
      </c>
      <c r="C72" s="1" t="s">
        <v>14</v>
      </c>
      <c r="D72" s="1" t="s">
        <v>36</v>
      </c>
      <c r="E72" s="1" t="s">
        <v>96</v>
      </c>
      <c r="F72" s="1" t="s">
        <v>97</v>
      </c>
      <c r="G72" s="1" t="s">
        <v>29</v>
      </c>
      <c r="H72" s="4">
        <v>45329</v>
      </c>
      <c r="I72" s="1" t="s">
        <v>199</v>
      </c>
      <c r="J72" s="1" t="s">
        <v>229</v>
      </c>
      <c r="K72" s="5">
        <v>28131.8</v>
      </c>
      <c r="L72" s="4">
        <v>45323</v>
      </c>
    </row>
    <row r="73" spans="1:12" x14ac:dyDescent="0.25">
      <c r="A73" s="2" t="str">
        <f>HYPERLINK("https://my.zakupivli.pro/remote/dispatcher/state_purchase_view/48835149", "UA-2024-01-31-012160-a")</f>
        <v>UA-2024-01-31-012160-a</v>
      </c>
      <c r="B73" s="1" t="s">
        <v>143</v>
      </c>
      <c r="C73" s="1" t="s">
        <v>14</v>
      </c>
      <c r="D73" s="1" t="s">
        <v>60</v>
      </c>
      <c r="E73" s="1" t="s">
        <v>96</v>
      </c>
      <c r="F73" s="1" t="s">
        <v>97</v>
      </c>
      <c r="G73" s="1" t="s">
        <v>29</v>
      </c>
      <c r="H73" s="4">
        <v>45322</v>
      </c>
      <c r="I73" s="1" t="s">
        <v>159</v>
      </c>
      <c r="J73" s="1" t="s">
        <v>299</v>
      </c>
      <c r="K73" s="5">
        <v>33480</v>
      </c>
      <c r="L73" s="4">
        <v>45322</v>
      </c>
    </row>
    <row r="74" spans="1:12" x14ac:dyDescent="0.25">
      <c r="A74" s="2" t="str">
        <f>HYPERLINK("https://my.zakupivli.pro/remote/dispatcher/state_purchase_view/48791242", "UA-2024-01-30-008293-a")</f>
        <v>UA-2024-01-30-008293-a</v>
      </c>
      <c r="B74" s="1" t="s">
        <v>139</v>
      </c>
      <c r="C74" s="1" t="s">
        <v>14</v>
      </c>
      <c r="D74" s="1" t="s">
        <v>65</v>
      </c>
      <c r="E74" s="1" t="s">
        <v>96</v>
      </c>
      <c r="F74" s="1" t="s">
        <v>97</v>
      </c>
      <c r="G74" s="1" t="s">
        <v>29</v>
      </c>
      <c r="H74" s="4">
        <v>45321</v>
      </c>
      <c r="I74" s="1" t="s">
        <v>217</v>
      </c>
      <c r="J74" s="1" t="s">
        <v>297</v>
      </c>
      <c r="K74" s="5">
        <v>5500</v>
      </c>
      <c r="L74" s="4">
        <v>45320</v>
      </c>
    </row>
    <row r="75" spans="1:12" x14ac:dyDescent="0.25">
      <c r="A75" s="2" t="str">
        <f>HYPERLINK("https://my.zakupivli.pro/remote/dispatcher/state_purchase_view/48749017", "UA-2024-01-29-006290-a")</f>
        <v>UA-2024-01-29-006290-a</v>
      </c>
      <c r="B75" s="1" t="s">
        <v>207</v>
      </c>
      <c r="C75" s="1" t="s">
        <v>14</v>
      </c>
      <c r="D75" s="1" t="s">
        <v>23</v>
      </c>
      <c r="E75" s="1" t="s">
        <v>85</v>
      </c>
      <c r="F75" s="1" t="s">
        <v>97</v>
      </c>
      <c r="G75" s="1" t="s">
        <v>29</v>
      </c>
      <c r="H75" s="4">
        <v>45320</v>
      </c>
      <c r="I75" s="1" t="s">
        <v>179</v>
      </c>
      <c r="J75" s="1" t="s">
        <v>253</v>
      </c>
      <c r="K75" s="5">
        <v>156894</v>
      </c>
      <c r="L75" s="4">
        <v>45341</v>
      </c>
    </row>
    <row r="76" spans="1:12" x14ac:dyDescent="0.25">
      <c r="A76" s="2" t="str">
        <f>HYPERLINK("https://my.zakupivli.pro/remote/dispatcher/state_purchase_view/48743313", "UA-2024-01-29-003765-a")</f>
        <v>UA-2024-01-29-003765-a</v>
      </c>
      <c r="B76" s="1" t="s">
        <v>166</v>
      </c>
      <c r="C76" s="1" t="s">
        <v>14</v>
      </c>
      <c r="D76" s="1" t="s">
        <v>51</v>
      </c>
      <c r="E76" s="1" t="s">
        <v>96</v>
      </c>
      <c r="F76" s="1" t="s">
        <v>97</v>
      </c>
      <c r="G76" s="1" t="s">
        <v>29</v>
      </c>
      <c r="H76" s="4">
        <v>45320</v>
      </c>
      <c r="I76" s="1" t="s">
        <v>190</v>
      </c>
      <c r="J76" s="1" t="s">
        <v>4</v>
      </c>
      <c r="K76" s="5">
        <v>10800</v>
      </c>
      <c r="L76" s="4">
        <v>45317</v>
      </c>
    </row>
    <row r="77" spans="1:12" x14ac:dyDescent="0.25">
      <c r="A77" s="2" t="str">
        <f>HYPERLINK("https://my.zakupivli.pro/remote/dispatcher/state_purchase_view/48721402", "UA-2024-01-26-011751-a")</f>
        <v>UA-2024-01-26-011751-a</v>
      </c>
      <c r="B77" s="1" t="s">
        <v>129</v>
      </c>
      <c r="C77" s="1" t="s">
        <v>14</v>
      </c>
      <c r="D77" s="1" t="s">
        <v>10</v>
      </c>
      <c r="E77" s="1" t="s">
        <v>96</v>
      </c>
      <c r="F77" s="1" t="s">
        <v>97</v>
      </c>
      <c r="G77" s="1" t="s">
        <v>29</v>
      </c>
      <c r="H77" s="4">
        <v>45317</v>
      </c>
      <c r="I77" s="1" t="s">
        <v>100</v>
      </c>
      <c r="J77" s="1" t="s">
        <v>243</v>
      </c>
      <c r="K77" s="5">
        <v>3700000</v>
      </c>
      <c r="L77" s="4">
        <v>45317</v>
      </c>
    </row>
    <row r="78" spans="1:12" x14ac:dyDescent="0.25">
      <c r="A78" s="2" t="str">
        <f>HYPERLINK("https://my.zakupivli.pro/remote/dispatcher/state_purchase_view/48691490", "UA-2024-01-25-015685-a")</f>
        <v>UA-2024-01-25-015685-a</v>
      </c>
      <c r="B78" s="1" t="s">
        <v>171</v>
      </c>
      <c r="C78" s="1" t="s">
        <v>14</v>
      </c>
      <c r="D78" s="1" t="s">
        <v>16</v>
      </c>
      <c r="E78" s="1" t="s">
        <v>96</v>
      </c>
      <c r="F78" s="1" t="s">
        <v>97</v>
      </c>
      <c r="G78" s="1" t="s">
        <v>29</v>
      </c>
      <c r="H78" s="4">
        <v>45316</v>
      </c>
      <c r="I78" s="1" t="s">
        <v>220</v>
      </c>
      <c r="J78" s="1" t="s">
        <v>293</v>
      </c>
      <c r="K78" s="5">
        <v>42850</v>
      </c>
      <c r="L78" s="4">
        <v>45316</v>
      </c>
    </row>
    <row r="79" spans="1:12" x14ac:dyDescent="0.25">
      <c r="A79" s="2" t="str">
        <f>HYPERLINK("https://my.zakupivli.pro/remote/dispatcher/state_purchase_view/48689709", "UA-2024-01-25-014895-a")</f>
        <v>UA-2024-01-25-014895-a</v>
      </c>
      <c r="B79" s="1" t="s">
        <v>68</v>
      </c>
      <c r="C79" s="1" t="s">
        <v>14</v>
      </c>
      <c r="D79" s="1" t="s">
        <v>21</v>
      </c>
      <c r="E79" s="1" t="s">
        <v>96</v>
      </c>
      <c r="F79" s="1" t="s">
        <v>97</v>
      </c>
      <c r="G79" s="1" t="s">
        <v>29</v>
      </c>
      <c r="H79" s="4">
        <v>45316</v>
      </c>
      <c r="I79" s="1" t="s">
        <v>220</v>
      </c>
      <c r="J79" s="1" t="s">
        <v>287</v>
      </c>
      <c r="K79" s="5">
        <v>14000</v>
      </c>
      <c r="L79" s="4">
        <v>45316</v>
      </c>
    </row>
    <row r="80" spans="1:12" x14ac:dyDescent="0.25">
      <c r="A80" s="2" t="str">
        <f>HYPERLINK("https://my.zakupivli.pro/remote/dispatcher/state_purchase_view/48683251", "UA-2024-01-25-012062-a")</f>
        <v>UA-2024-01-25-012062-a</v>
      </c>
      <c r="B80" s="1" t="s">
        <v>78</v>
      </c>
      <c r="C80" s="1" t="s">
        <v>14</v>
      </c>
      <c r="D80" s="1" t="s">
        <v>23</v>
      </c>
      <c r="E80" s="1" t="s">
        <v>85</v>
      </c>
      <c r="F80" s="1" t="s">
        <v>97</v>
      </c>
      <c r="G80" s="1" t="s">
        <v>29</v>
      </c>
      <c r="H80" s="4">
        <v>45316</v>
      </c>
      <c r="I80" s="1" t="s">
        <v>179</v>
      </c>
      <c r="J80" s="1" t="s">
        <v>256</v>
      </c>
      <c r="K80" s="5">
        <v>14819.04</v>
      </c>
      <c r="L80" s="4">
        <v>45341</v>
      </c>
    </row>
    <row r="81" spans="1:12" x14ac:dyDescent="0.25">
      <c r="A81" s="2" t="str">
        <f>HYPERLINK("https://my.zakupivli.pro/remote/dispatcher/state_purchase_view/48570547", "UA-2024-01-22-015911-a")</f>
        <v>UA-2024-01-22-015911-a</v>
      </c>
      <c r="B81" s="1" t="s">
        <v>134</v>
      </c>
      <c r="C81" s="1" t="s">
        <v>14</v>
      </c>
      <c r="D81" s="1" t="s">
        <v>49</v>
      </c>
      <c r="E81" s="1" t="s">
        <v>96</v>
      </c>
      <c r="F81" s="1" t="s">
        <v>97</v>
      </c>
      <c r="G81" s="1" t="s">
        <v>29</v>
      </c>
      <c r="H81" s="4">
        <v>45313</v>
      </c>
      <c r="I81" s="1" t="s">
        <v>101</v>
      </c>
      <c r="J81" s="1" t="s">
        <v>308</v>
      </c>
      <c r="K81" s="5">
        <v>14280</v>
      </c>
      <c r="L81" s="4">
        <v>45313</v>
      </c>
    </row>
    <row r="82" spans="1:12" x14ac:dyDescent="0.25">
      <c r="A82" s="2" t="str">
        <f>HYPERLINK("https://my.zakupivli.pro/remote/dispatcher/state_purchase_view/48568964", "UA-2024-01-22-015239-a")</f>
        <v>UA-2024-01-22-015239-a</v>
      </c>
      <c r="B82" s="1" t="s">
        <v>148</v>
      </c>
      <c r="C82" s="1" t="s">
        <v>14</v>
      </c>
      <c r="D82" s="1" t="s">
        <v>49</v>
      </c>
      <c r="E82" s="1" t="s">
        <v>96</v>
      </c>
      <c r="F82" s="1" t="s">
        <v>97</v>
      </c>
      <c r="G82" s="1" t="s">
        <v>29</v>
      </c>
      <c r="H82" s="4">
        <v>45313</v>
      </c>
      <c r="I82" s="1" t="s">
        <v>101</v>
      </c>
      <c r="J82" s="1" t="s">
        <v>309</v>
      </c>
      <c r="K82" s="5">
        <v>45583.199999999997</v>
      </c>
      <c r="L82" s="4">
        <v>45313</v>
      </c>
    </row>
    <row r="83" spans="1:12" x14ac:dyDescent="0.25">
      <c r="A83" s="2" t="str">
        <f>HYPERLINK("https://my.zakupivli.pro/remote/dispatcher/state_purchase_view/48553333", "UA-2024-01-22-008449-a")</f>
        <v>UA-2024-01-22-008449-a</v>
      </c>
      <c r="B83" s="1" t="s">
        <v>92</v>
      </c>
      <c r="C83" s="1" t="s">
        <v>14</v>
      </c>
      <c r="D83" s="1" t="s">
        <v>24</v>
      </c>
      <c r="E83" s="1" t="s">
        <v>85</v>
      </c>
      <c r="F83" s="1" t="s">
        <v>97</v>
      </c>
      <c r="G83" s="1" t="s">
        <v>29</v>
      </c>
      <c r="H83" s="4">
        <v>45313</v>
      </c>
      <c r="I83" s="1" t="s">
        <v>212</v>
      </c>
      <c r="J83" s="1" t="s">
        <v>248</v>
      </c>
      <c r="K83" s="5">
        <v>435457.8</v>
      </c>
      <c r="L83" s="4">
        <v>45334</v>
      </c>
    </row>
    <row r="84" spans="1:12" x14ac:dyDescent="0.25">
      <c r="A84" s="2" t="str">
        <f>HYPERLINK("https://my.zakupivli.pro/remote/dispatcher/state_purchase_view/48514150", "UA-2024-01-19-009732-a")</f>
        <v>UA-2024-01-19-009732-a</v>
      </c>
      <c r="B84" s="1" t="s">
        <v>130</v>
      </c>
      <c r="C84" s="1" t="s">
        <v>14</v>
      </c>
      <c r="D84" s="1" t="s">
        <v>15</v>
      </c>
      <c r="E84" s="1" t="s">
        <v>96</v>
      </c>
      <c r="F84" s="1" t="s">
        <v>97</v>
      </c>
      <c r="G84" s="1" t="s">
        <v>29</v>
      </c>
      <c r="H84" s="4">
        <v>45310</v>
      </c>
      <c r="I84" s="1" t="s">
        <v>188</v>
      </c>
      <c r="J84" s="1" t="s">
        <v>306</v>
      </c>
      <c r="K84" s="5">
        <v>17197.439999999999</v>
      </c>
      <c r="L84" s="4">
        <v>45309</v>
      </c>
    </row>
    <row r="85" spans="1:12" x14ac:dyDescent="0.25">
      <c r="A85" s="2" t="str">
        <f>HYPERLINK("https://my.zakupivli.pro/remote/dispatcher/state_purchase_view/48507166", "UA-2024-01-19-006665-a")</f>
        <v>UA-2024-01-19-006665-a</v>
      </c>
      <c r="B85" s="1" t="s">
        <v>137</v>
      </c>
      <c r="C85" s="1" t="s">
        <v>14</v>
      </c>
      <c r="D85" s="1" t="s">
        <v>60</v>
      </c>
      <c r="E85" s="1" t="s">
        <v>96</v>
      </c>
      <c r="F85" s="1" t="s">
        <v>97</v>
      </c>
      <c r="G85" s="1" t="s">
        <v>29</v>
      </c>
      <c r="H85" s="4">
        <v>45310</v>
      </c>
      <c r="I85" s="1" t="s">
        <v>208</v>
      </c>
      <c r="J85" s="1" t="s">
        <v>269</v>
      </c>
      <c r="K85" s="5">
        <v>13200</v>
      </c>
      <c r="L85" s="4">
        <v>45310</v>
      </c>
    </row>
    <row r="86" spans="1:12" x14ac:dyDescent="0.25">
      <c r="A86" s="2" t="str">
        <f>HYPERLINK("https://my.zakupivli.pro/remote/dispatcher/state_purchase_view/48492958", "UA-2024-01-19-000579-a")</f>
        <v>UA-2024-01-19-000579-a</v>
      </c>
      <c r="B86" s="1" t="s">
        <v>136</v>
      </c>
      <c r="C86" s="1" t="s">
        <v>14</v>
      </c>
      <c r="D86" s="1" t="s">
        <v>66</v>
      </c>
      <c r="E86" s="1" t="s">
        <v>96</v>
      </c>
      <c r="F86" s="1" t="s">
        <v>97</v>
      </c>
      <c r="G86" s="1" t="s">
        <v>29</v>
      </c>
      <c r="H86" s="4">
        <v>45310</v>
      </c>
      <c r="I86" s="1" t="s">
        <v>192</v>
      </c>
      <c r="J86" s="1" t="s">
        <v>307</v>
      </c>
      <c r="K86" s="5">
        <v>34999.660000000003</v>
      </c>
      <c r="L86" s="4">
        <v>45310</v>
      </c>
    </row>
    <row r="87" spans="1:12" x14ac:dyDescent="0.25">
      <c r="A87" s="2" t="str">
        <f>HYPERLINK("https://my.zakupivli.pro/remote/dispatcher/state_purchase_view/48487962", "UA-2024-01-18-016092-a")</f>
        <v>UA-2024-01-18-016092-a</v>
      </c>
      <c r="B87" s="1" t="s">
        <v>147</v>
      </c>
      <c r="C87" s="1" t="s">
        <v>14</v>
      </c>
      <c r="D87" s="1" t="s">
        <v>46</v>
      </c>
      <c r="E87" s="1" t="s">
        <v>96</v>
      </c>
      <c r="F87" s="1" t="s">
        <v>97</v>
      </c>
      <c r="G87" s="1" t="s">
        <v>29</v>
      </c>
      <c r="H87" s="4">
        <v>45309</v>
      </c>
      <c r="I87" s="1" t="s">
        <v>200</v>
      </c>
      <c r="J87" s="1" t="s">
        <v>262</v>
      </c>
      <c r="K87" s="5">
        <v>52500</v>
      </c>
      <c r="L87" s="4">
        <v>45309</v>
      </c>
    </row>
    <row r="88" spans="1:12" x14ac:dyDescent="0.25">
      <c r="A88" s="2" t="str">
        <f>HYPERLINK("https://my.zakupivli.pro/remote/dispatcher/state_purchase_view/48470333", "UA-2024-01-18-008514-a")</f>
        <v>UA-2024-01-18-008514-a</v>
      </c>
      <c r="B88" s="1" t="s">
        <v>107</v>
      </c>
      <c r="C88" s="1" t="s">
        <v>14</v>
      </c>
      <c r="D88" s="1" t="s">
        <v>24</v>
      </c>
      <c r="E88" s="1" t="s">
        <v>85</v>
      </c>
      <c r="F88" s="1" t="s">
        <v>97</v>
      </c>
      <c r="G88" s="1" t="s">
        <v>29</v>
      </c>
      <c r="H88" s="4">
        <v>45309</v>
      </c>
      <c r="I88" s="1" t="s">
        <v>212</v>
      </c>
      <c r="J88" s="1" t="s">
        <v>247</v>
      </c>
      <c r="K88" s="5">
        <v>72000</v>
      </c>
      <c r="L88" s="4">
        <v>45329</v>
      </c>
    </row>
    <row r="89" spans="1:12" x14ac:dyDescent="0.25">
      <c r="A89" s="2" t="str">
        <f>HYPERLINK("https://my.zakupivli.pro/remote/dispatcher/state_purchase_view/48464436", "UA-2024-01-18-005907-a")</f>
        <v>UA-2024-01-18-005907-a</v>
      </c>
      <c r="B89" s="1" t="s">
        <v>109</v>
      </c>
      <c r="C89" s="1" t="s">
        <v>14</v>
      </c>
      <c r="D89" s="1" t="s">
        <v>13</v>
      </c>
      <c r="E89" s="1" t="s">
        <v>85</v>
      </c>
      <c r="F89" s="1" t="s">
        <v>97</v>
      </c>
      <c r="G89" s="1" t="s">
        <v>29</v>
      </c>
      <c r="H89" s="4">
        <v>45309</v>
      </c>
      <c r="I89" s="1" t="s">
        <v>177</v>
      </c>
      <c r="J89" s="1" t="s">
        <v>238</v>
      </c>
      <c r="K89" s="5">
        <v>82140.600000000006</v>
      </c>
      <c r="L89" s="4">
        <v>45329</v>
      </c>
    </row>
    <row r="90" spans="1:12" x14ac:dyDescent="0.25">
      <c r="A90" s="2" t="str">
        <f>HYPERLINK("https://my.zakupivli.pro/remote/dispatcher/state_purchase_view/48464436", "UA-2024-01-18-005907-a")</f>
        <v>UA-2024-01-18-005907-a</v>
      </c>
      <c r="B90" s="1" t="s">
        <v>210</v>
      </c>
      <c r="C90" s="1" t="s">
        <v>14</v>
      </c>
      <c r="D90" s="1" t="s">
        <v>13</v>
      </c>
      <c r="E90" s="1" t="s">
        <v>85</v>
      </c>
      <c r="F90" s="1" t="s">
        <v>97</v>
      </c>
      <c r="G90" s="1" t="s">
        <v>29</v>
      </c>
      <c r="H90" s="4">
        <v>45309</v>
      </c>
      <c r="I90" s="1" t="s">
        <v>177</v>
      </c>
      <c r="J90" s="1" t="s">
        <v>242</v>
      </c>
      <c r="K90" s="5">
        <v>345880.8</v>
      </c>
      <c r="L90" s="4">
        <v>45329</v>
      </c>
    </row>
    <row r="91" spans="1:12" x14ac:dyDescent="0.25">
      <c r="A91" s="2" t="str">
        <f>HYPERLINK("https://my.zakupivli.pro/remote/dispatcher/state_purchase_view/48334670", "UA-2024-01-15-001545-a")</f>
        <v>UA-2024-01-15-001545-a</v>
      </c>
      <c r="B91" s="1" t="s">
        <v>160</v>
      </c>
      <c r="C91" s="1" t="s">
        <v>14</v>
      </c>
      <c r="D91" s="1" t="s">
        <v>56</v>
      </c>
      <c r="E91" s="1" t="s">
        <v>96</v>
      </c>
      <c r="F91" s="1" t="s">
        <v>97</v>
      </c>
      <c r="G91" s="1" t="s">
        <v>29</v>
      </c>
      <c r="H91" s="4">
        <v>45306</v>
      </c>
      <c r="I91" s="1" t="s">
        <v>123</v>
      </c>
      <c r="J91" s="1" t="s">
        <v>270</v>
      </c>
      <c r="K91" s="5">
        <v>90000</v>
      </c>
      <c r="L91" s="4">
        <v>45306</v>
      </c>
    </row>
    <row r="92" spans="1:12" x14ac:dyDescent="0.25">
      <c r="A92" s="2" t="str">
        <f>HYPERLINK("https://my.zakupivli.pro/remote/dispatcher/state_purchase_view/48323409", "UA-2024-01-12-009497-a")</f>
        <v>UA-2024-01-12-009497-a</v>
      </c>
      <c r="B92" s="1" t="s">
        <v>133</v>
      </c>
      <c r="C92" s="1" t="s">
        <v>14</v>
      </c>
      <c r="D92" s="1" t="s">
        <v>10</v>
      </c>
      <c r="E92" s="1" t="s">
        <v>96</v>
      </c>
      <c r="F92" s="1" t="s">
        <v>97</v>
      </c>
      <c r="G92" s="1" t="s">
        <v>29</v>
      </c>
      <c r="H92" s="4">
        <v>45303</v>
      </c>
      <c r="I92" s="1" t="s">
        <v>102</v>
      </c>
      <c r="J92" s="1" t="s">
        <v>225</v>
      </c>
      <c r="K92" s="5">
        <v>316204</v>
      </c>
      <c r="L92" s="4">
        <v>45303</v>
      </c>
    </row>
    <row r="93" spans="1:12" x14ac:dyDescent="0.25">
      <c r="A93" s="2" t="str">
        <f>HYPERLINK("https://my.zakupivli.pro/remote/dispatcher/state_purchase_view/48285163", "UA-2024-01-11-005754-a")</f>
        <v>UA-2024-01-11-005754-a</v>
      </c>
      <c r="B93" s="1" t="s">
        <v>174</v>
      </c>
      <c r="C93" s="1" t="s">
        <v>14</v>
      </c>
      <c r="D93" s="1" t="s">
        <v>13</v>
      </c>
      <c r="E93" s="1" t="s">
        <v>85</v>
      </c>
      <c r="F93" s="1" t="s">
        <v>97</v>
      </c>
      <c r="G93" s="1" t="s">
        <v>29</v>
      </c>
      <c r="H93" s="4">
        <v>45302</v>
      </c>
      <c r="I93" s="1" t="s">
        <v>182</v>
      </c>
      <c r="J93" s="1" t="s">
        <v>233</v>
      </c>
      <c r="K93" s="5">
        <v>6750</v>
      </c>
      <c r="L93" s="4">
        <v>45324</v>
      </c>
    </row>
    <row r="94" spans="1:12" x14ac:dyDescent="0.25">
      <c r="A94" s="2" t="str">
        <f>HYPERLINK("https://my.zakupivli.pro/remote/dispatcher/state_purchase_view/48283789", "UA-2024-01-11-005222-a")</f>
        <v>UA-2024-01-11-005222-a</v>
      </c>
      <c r="B94" s="1" t="s">
        <v>174</v>
      </c>
      <c r="C94" s="1" t="s">
        <v>14</v>
      </c>
      <c r="D94" s="1" t="s">
        <v>13</v>
      </c>
      <c r="E94" s="1" t="s">
        <v>85</v>
      </c>
      <c r="F94" s="1" t="s">
        <v>97</v>
      </c>
      <c r="G94" s="1" t="s">
        <v>29</v>
      </c>
      <c r="H94" s="4">
        <v>45302</v>
      </c>
      <c r="I94" s="1" t="s">
        <v>182</v>
      </c>
      <c r="J94" s="1" t="s">
        <v>228</v>
      </c>
      <c r="K94" s="5">
        <v>5175</v>
      </c>
      <c r="L94" s="4">
        <v>45324</v>
      </c>
    </row>
    <row r="95" spans="1:12" x14ac:dyDescent="0.25">
      <c r="A95" s="2" t="str">
        <f>HYPERLINK("https://my.zakupivli.pro/remote/dispatcher/state_purchase_view/48268257", "UA-2024-01-10-009144-a")</f>
        <v>UA-2024-01-10-009144-a</v>
      </c>
      <c r="B95" s="1" t="s">
        <v>138</v>
      </c>
      <c r="C95" s="1" t="s">
        <v>14</v>
      </c>
      <c r="D95" s="1" t="s">
        <v>55</v>
      </c>
      <c r="E95" s="1" t="s">
        <v>96</v>
      </c>
      <c r="F95" s="1" t="s">
        <v>97</v>
      </c>
      <c r="G95" s="1" t="s">
        <v>29</v>
      </c>
      <c r="H95" s="4">
        <v>45301</v>
      </c>
      <c r="I95" s="1" t="s">
        <v>112</v>
      </c>
      <c r="J95" s="1" t="s">
        <v>276</v>
      </c>
      <c r="K95" s="5">
        <v>43200</v>
      </c>
      <c r="L95" s="4">
        <v>45301</v>
      </c>
    </row>
    <row r="96" spans="1:12" x14ac:dyDescent="0.25">
      <c r="A96" s="2" t="str">
        <f>HYPERLINK("https://my.zakupivli.pro/remote/dispatcher/state_purchase_view/48265699", "UA-2024-01-10-008079-a")</f>
        <v>UA-2024-01-10-008079-a</v>
      </c>
      <c r="B96" s="1" t="s">
        <v>151</v>
      </c>
      <c r="C96" s="1" t="s">
        <v>14</v>
      </c>
      <c r="D96" s="1" t="s">
        <v>50</v>
      </c>
      <c r="E96" s="1" t="s">
        <v>96</v>
      </c>
      <c r="F96" s="1" t="s">
        <v>97</v>
      </c>
      <c r="G96" s="1" t="s">
        <v>29</v>
      </c>
      <c r="H96" s="4">
        <v>45301</v>
      </c>
      <c r="I96" s="1" t="s">
        <v>99</v>
      </c>
      <c r="J96" s="1" t="s">
        <v>235</v>
      </c>
      <c r="K96" s="5">
        <v>25480</v>
      </c>
      <c r="L96" s="4">
        <v>45301</v>
      </c>
    </row>
    <row r="97" spans="1:12" x14ac:dyDescent="0.25">
      <c r="A97" s="2" t="str">
        <f>HYPERLINK("https://my.zakupivli.pro/remote/dispatcher/state_purchase_view/48261355", "UA-2024-01-10-006212-a")</f>
        <v>UA-2024-01-10-006212-a</v>
      </c>
      <c r="B97" s="1" t="s">
        <v>150</v>
      </c>
      <c r="C97" s="1" t="s">
        <v>14</v>
      </c>
      <c r="D97" s="1" t="s">
        <v>64</v>
      </c>
      <c r="E97" s="1" t="s">
        <v>96</v>
      </c>
      <c r="F97" s="1" t="s">
        <v>97</v>
      </c>
      <c r="G97" s="1" t="s">
        <v>29</v>
      </c>
      <c r="H97" s="4">
        <v>45301</v>
      </c>
      <c r="I97" s="1" t="s">
        <v>99</v>
      </c>
      <c r="J97" s="1" t="s">
        <v>237</v>
      </c>
      <c r="K97" s="5">
        <v>31020</v>
      </c>
      <c r="L97" s="4">
        <v>45301</v>
      </c>
    </row>
    <row r="98" spans="1:12" x14ac:dyDescent="0.25">
      <c r="A98" s="2" t="str">
        <f>HYPERLINK("https://my.zakupivli.pro/remote/dispatcher/state_purchase_view/48257265", "UA-2024-01-10-004655-a")</f>
        <v>UA-2024-01-10-004655-a</v>
      </c>
      <c r="B98" s="1" t="s">
        <v>152</v>
      </c>
      <c r="C98" s="1" t="s">
        <v>14</v>
      </c>
      <c r="D98" s="1" t="s">
        <v>50</v>
      </c>
      <c r="E98" s="1" t="s">
        <v>96</v>
      </c>
      <c r="F98" s="1" t="s">
        <v>97</v>
      </c>
      <c r="G98" s="1" t="s">
        <v>29</v>
      </c>
      <c r="H98" s="4">
        <v>45301</v>
      </c>
      <c r="I98" s="1" t="s">
        <v>99</v>
      </c>
      <c r="J98" s="1" t="s">
        <v>222</v>
      </c>
      <c r="K98" s="5">
        <v>42676</v>
      </c>
      <c r="L98" s="4">
        <v>45301</v>
      </c>
    </row>
    <row r="99" spans="1:12" x14ac:dyDescent="0.25">
      <c r="A99" s="2" t="str">
        <f>HYPERLINK("https://my.zakupivli.pro/remote/dispatcher/state_purchase_view/48195200", "UA-2024-01-05-002799-a")</f>
        <v>UA-2024-01-05-002799-a</v>
      </c>
      <c r="B99" s="1" t="s">
        <v>40</v>
      </c>
      <c r="C99" s="1" t="s">
        <v>14</v>
      </c>
      <c r="D99" s="1" t="s">
        <v>39</v>
      </c>
      <c r="E99" s="1" t="s">
        <v>96</v>
      </c>
      <c r="F99" s="1" t="s">
        <v>97</v>
      </c>
      <c r="G99" s="1" t="s">
        <v>29</v>
      </c>
      <c r="H99" s="4">
        <v>45296</v>
      </c>
      <c r="I99" s="1" t="s">
        <v>218</v>
      </c>
      <c r="J99" s="1" t="s">
        <v>6</v>
      </c>
      <c r="K99" s="5">
        <v>99560</v>
      </c>
      <c r="L99" s="4">
        <v>45296</v>
      </c>
    </row>
    <row r="100" spans="1:12" x14ac:dyDescent="0.25">
      <c r="A100" s="2" t="str">
        <f>HYPERLINK("https://my.zakupivli.pro/remote/dispatcher/state_purchase_view/48169258", "UA-2024-01-03-005547-a")</f>
        <v>UA-2024-01-03-005547-a</v>
      </c>
      <c r="B100" s="1" t="s">
        <v>61</v>
      </c>
      <c r="C100" s="1" t="s">
        <v>14</v>
      </c>
      <c r="D100" s="1" t="s">
        <v>60</v>
      </c>
      <c r="E100" s="1" t="s">
        <v>96</v>
      </c>
      <c r="F100" s="1" t="s">
        <v>97</v>
      </c>
      <c r="G100" s="1" t="s">
        <v>29</v>
      </c>
      <c r="H100" s="4">
        <v>45294</v>
      </c>
      <c r="I100" s="1" t="s">
        <v>158</v>
      </c>
      <c r="J100" s="1" t="s">
        <v>11</v>
      </c>
      <c r="K100" s="5">
        <v>34500</v>
      </c>
      <c r="L100" s="4">
        <v>45292</v>
      </c>
    </row>
    <row r="101" spans="1:12" x14ac:dyDescent="0.25">
      <c r="A101" s="2" t="str">
        <f>HYPERLINK("https://my.zakupivli.pro/remote/dispatcher/state_purchase_view/55363237", "UA-2024-12-03-017168-a")</f>
        <v>UA-2024-12-03-017168-a</v>
      </c>
      <c r="B101" s="1" t="s">
        <v>310</v>
      </c>
      <c r="C101" s="1" t="s">
        <v>14</v>
      </c>
      <c r="D101" s="1" t="s">
        <v>342</v>
      </c>
      <c r="E101" s="1" t="s">
        <v>346</v>
      </c>
      <c r="F101" s="1" t="s">
        <v>97</v>
      </c>
      <c r="G101" s="1" t="s">
        <v>29</v>
      </c>
      <c r="H101" s="4">
        <v>45629</v>
      </c>
      <c r="I101" s="1" t="s">
        <v>347</v>
      </c>
      <c r="J101" s="1" t="s">
        <v>363</v>
      </c>
      <c r="K101" s="5">
        <v>115200</v>
      </c>
      <c r="L101" s="4">
        <v>45643</v>
      </c>
    </row>
    <row r="102" spans="1:12" x14ac:dyDescent="0.25">
      <c r="A102" s="2" t="str">
        <f>HYPERLINK("https://my.zakupivli.pro/remote/dispatcher/state_purchase_view/55196761", "UA-2024-11-27-015344-a")</f>
        <v>UA-2024-11-27-015344-a</v>
      </c>
      <c r="B102" s="1" t="s">
        <v>311</v>
      </c>
      <c r="C102" s="1" t="s">
        <v>14</v>
      </c>
      <c r="D102" s="1" t="s">
        <v>343</v>
      </c>
      <c r="E102" s="1" t="s">
        <v>346</v>
      </c>
      <c r="F102" s="1" t="s">
        <v>97</v>
      </c>
      <c r="G102" s="1" t="s">
        <v>29</v>
      </c>
      <c r="H102" s="4">
        <v>45623</v>
      </c>
      <c r="I102" s="1" t="s">
        <v>348</v>
      </c>
      <c r="J102" s="1" t="s">
        <v>364</v>
      </c>
      <c r="K102" s="5">
        <v>8891.4</v>
      </c>
      <c r="L102" s="4">
        <v>45635</v>
      </c>
    </row>
    <row r="103" spans="1:12" x14ac:dyDescent="0.25">
      <c r="A103" s="2" t="str">
        <f>HYPERLINK("https://my.zakupivli.pro/remote/dispatcher/state_purchase_view/55168766", "UA-2024-11-27-002792-a")</f>
        <v>UA-2024-11-27-002792-a</v>
      </c>
      <c r="B103" s="1" t="s">
        <v>312</v>
      </c>
      <c r="C103" s="1" t="s">
        <v>14</v>
      </c>
      <c r="D103" s="1" t="s">
        <v>20</v>
      </c>
      <c r="E103" s="1" t="s">
        <v>346</v>
      </c>
      <c r="F103" s="1" t="s">
        <v>97</v>
      </c>
      <c r="G103" s="1" t="s">
        <v>29</v>
      </c>
      <c r="H103" s="4">
        <v>45623</v>
      </c>
      <c r="I103" s="1" t="s">
        <v>179</v>
      </c>
      <c r="J103" s="1" t="s">
        <v>365</v>
      </c>
      <c r="K103" s="5">
        <v>9058.2000000000007</v>
      </c>
      <c r="L103" s="4">
        <v>45632</v>
      </c>
    </row>
    <row r="104" spans="1:12" x14ac:dyDescent="0.25">
      <c r="A104" s="2" t="str">
        <f>HYPERLINK("https://my.zakupivli.pro/remote/dispatcher/state_purchase_view/54972221", "UA-2024-11-20-009429-a")</f>
        <v>UA-2024-11-20-009429-a</v>
      </c>
      <c r="B104" s="1" t="s">
        <v>313</v>
      </c>
      <c r="C104" s="1" t="s">
        <v>14</v>
      </c>
      <c r="D104" s="1" t="s">
        <v>344</v>
      </c>
      <c r="E104" s="1" t="s">
        <v>346</v>
      </c>
      <c r="F104" s="1" t="s">
        <v>97</v>
      </c>
      <c r="G104" s="1" t="s">
        <v>29</v>
      </c>
      <c r="H104" s="4">
        <v>45616</v>
      </c>
      <c r="I104" s="1" t="s">
        <v>349</v>
      </c>
      <c r="J104" s="1" t="s">
        <v>366</v>
      </c>
      <c r="K104" s="5">
        <v>485800</v>
      </c>
      <c r="L104" s="4">
        <v>45625</v>
      </c>
    </row>
    <row r="105" spans="1:12" x14ac:dyDescent="0.25">
      <c r="A105" s="2" t="str">
        <f>HYPERLINK("https://my.zakupivli.pro/remote/dispatcher/state_purchase_view/54963720", "UA-2024-11-20-005518-a")</f>
        <v>UA-2024-11-20-005518-a</v>
      </c>
      <c r="B105" s="1" t="s">
        <v>314</v>
      </c>
      <c r="C105" s="1" t="s">
        <v>14</v>
      </c>
      <c r="D105" s="1" t="s">
        <v>20</v>
      </c>
      <c r="E105" s="1" t="s">
        <v>346</v>
      </c>
      <c r="F105" s="1" t="s">
        <v>97</v>
      </c>
      <c r="G105" s="1" t="s">
        <v>29</v>
      </c>
      <c r="H105" s="4">
        <v>45616</v>
      </c>
      <c r="I105" s="1" t="s">
        <v>350</v>
      </c>
      <c r="J105" s="1" t="s">
        <v>367</v>
      </c>
      <c r="K105" s="5">
        <v>6096.18</v>
      </c>
      <c r="L105" s="4">
        <v>45635</v>
      </c>
    </row>
    <row r="106" spans="1:12" x14ac:dyDescent="0.25">
      <c r="A106" s="2" t="str">
        <f>HYPERLINK("https://my.zakupivli.pro/remote/dispatcher/state_purchase_view/54961627", "UA-2024-11-20-004544-a")</f>
        <v>UA-2024-11-20-004544-a</v>
      </c>
      <c r="B106" s="1" t="s">
        <v>315</v>
      </c>
      <c r="C106" s="1" t="s">
        <v>14</v>
      </c>
      <c r="D106" s="1" t="s">
        <v>343</v>
      </c>
      <c r="E106" s="1" t="s">
        <v>346</v>
      </c>
      <c r="F106" s="1" t="s">
        <v>97</v>
      </c>
      <c r="G106" s="1" t="s">
        <v>29</v>
      </c>
      <c r="H106" s="4">
        <v>45616</v>
      </c>
      <c r="I106" s="1" t="s">
        <v>351</v>
      </c>
      <c r="J106" s="1" t="s">
        <v>368</v>
      </c>
      <c r="K106" s="5">
        <v>78580.800000000003</v>
      </c>
      <c r="L106" s="4">
        <v>45628</v>
      </c>
    </row>
    <row r="107" spans="1:12" x14ac:dyDescent="0.25">
      <c r="A107" s="2" t="str">
        <f>HYPERLINK("https://my.zakupivli.pro/remote/dispatcher/state_purchase_view/54599857", "UA-2024-11-07-001340-a")</f>
        <v>UA-2024-11-07-001340-a</v>
      </c>
      <c r="B107" s="1" t="s">
        <v>314</v>
      </c>
      <c r="C107" s="1" t="s">
        <v>14</v>
      </c>
      <c r="D107" s="1" t="s">
        <v>20</v>
      </c>
      <c r="E107" s="1" t="s">
        <v>346</v>
      </c>
      <c r="F107" s="1" t="s">
        <v>97</v>
      </c>
      <c r="G107" s="1" t="s">
        <v>29</v>
      </c>
      <c r="H107" s="4">
        <v>45603</v>
      </c>
      <c r="I107" s="1" t="s">
        <v>352</v>
      </c>
      <c r="J107" s="1" t="s">
        <v>369</v>
      </c>
      <c r="K107" s="5">
        <v>3078</v>
      </c>
      <c r="L107" s="4">
        <v>45611</v>
      </c>
    </row>
    <row r="108" spans="1:12" x14ac:dyDescent="0.25">
      <c r="A108" s="2" t="str">
        <f>HYPERLINK("https://my.zakupivli.pro/remote/dispatcher/state_purchase_view/54578164", "UA-2024-11-06-009132-a")</f>
        <v>UA-2024-11-06-009132-a</v>
      </c>
      <c r="B108" s="1" t="s">
        <v>316</v>
      </c>
      <c r="C108" s="1" t="s">
        <v>14</v>
      </c>
      <c r="D108" s="1" t="s">
        <v>344</v>
      </c>
      <c r="E108" s="1" t="s">
        <v>346</v>
      </c>
      <c r="F108" s="1" t="s">
        <v>97</v>
      </c>
      <c r="G108" s="1" t="s">
        <v>29</v>
      </c>
      <c r="H108" s="4">
        <v>45602</v>
      </c>
      <c r="I108" s="1" t="s">
        <v>353</v>
      </c>
      <c r="J108" s="1" t="s">
        <v>243</v>
      </c>
      <c r="K108" s="5">
        <v>8560</v>
      </c>
      <c r="L108" s="4">
        <v>45618</v>
      </c>
    </row>
    <row r="109" spans="1:12" x14ac:dyDescent="0.25">
      <c r="A109" s="2" t="str">
        <f>HYPERLINK("https://my.zakupivli.pro/remote/dispatcher/state_purchase_view/54430618", "UA-2024-10-31-003159-a")</f>
        <v>UA-2024-10-31-003159-a</v>
      </c>
      <c r="B109" s="1" t="s">
        <v>317</v>
      </c>
      <c r="C109" s="1" t="s">
        <v>14</v>
      </c>
      <c r="D109" s="1" t="s">
        <v>344</v>
      </c>
      <c r="E109" s="1" t="s">
        <v>346</v>
      </c>
      <c r="F109" s="1" t="s">
        <v>97</v>
      </c>
      <c r="G109" s="1" t="s">
        <v>29</v>
      </c>
      <c r="H109" s="4">
        <v>45596</v>
      </c>
      <c r="I109" s="1" t="s">
        <v>349</v>
      </c>
      <c r="J109" s="1" t="s">
        <v>370</v>
      </c>
      <c r="K109" s="5">
        <v>467770</v>
      </c>
      <c r="L109" s="4">
        <v>45611</v>
      </c>
    </row>
    <row r="110" spans="1:12" x14ac:dyDescent="0.25">
      <c r="A110" s="2" t="str">
        <f>HYPERLINK("https://my.zakupivli.pro/remote/dispatcher/state_purchase_view/53992546", "UA-2024-10-15-000529-a")</f>
        <v>UA-2024-10-15-000529-a</v>
      </c>
      <c r="B110" s="1" t="s">
        <v>318</v>
      </c>
      <c r="C110" s="1" t="s">
        <v>14</v>
      </c>
      <c r="D110" s="1" t="s">
        <v>344</v>
      </c>
      <c r="E110" s="1" t="s">
        <v>346</v>
      </c>
      <c r="F110" s="1" t="s">
        <v>97</v>
      </c>
      <c r="G110" s="1" t="s">
        <v>29</v>
      </c>
      <c r="H110" s="4">
        <v>45580</v>
      </c>
      <c r="I110" s="1" t="s">
        <v>354</v>
      </c>
      <c r="J110" s="1" t="s">
        <v>371</v>
      </c>
      <c r="K110" s="5">
        <v>69550</v>
      </c>
      <c r="L110" s="4">
        <v>45594</v>
      </c>
    </row>
    <row r="111" spans="1:12" x14ac:dyDescent="0.25">
      <c r="A111" s="2" t="str">
        <f>HYPERLINK("https://my.zakupivli.pro/remote/dispatcher/state_purchase_view/53986575", "UA-2024-10-14-012801-a")</f>
        <v>UA-2024-10-14-012801-a</v>
      </c>
      <c r="B111" s="1" t="s">
        <v>319</v>
      </c>
      <c r="C111" s="1" t="s">
        <v>14</v>
      </c>
      <c r="D111" s="1" t="s">
        <v>343</v>
      </c>
      <c r="E111" s="1" t="s">
        <v>346</v>
      </c>
      <c r="F111" s="1" t="s">
        <v>97</v>
      </c>
      <c r="G111" s="1" t="s">
        <v>29</v>
      </c>
      <c r="H111" s="4">
        <v>45579</v>
      </c>
      <c r="I111" s="1" t="s">
        <v>355</v>
      </c>
      <c r="J111" s="1" t="s">
        <v>372</v>
      </c>
      <c r="K111" s="5">
        <v>249660</v>
      </c>
      <c r="L111" s="4">
        <v>45589</v>
      </c>
    </row>
    <row r="112" spans="1:12" x14ac:dyDescent="0.25">
      <c r="A112" s="2" t="str">
        <f>HYPERLINK("https://my.zakupivli.pro/remote/dispatcher/state_purchase_view/53973963", "UA-2024-10-14-006997-a")</f>
        <v>UA-2024-10-14-006997-a</v>
      </c>
      <c r="B112" s="1" t="s">
        <v>320</v>
      </c>
      <c r="C112" s="1" t="s">
        <v>14</v>
      </c>
      <c r="D112" s="1" t="s">
        <v>20</v>
      </c>
      <c r="E112" s="1" t="s">
        <v>346</v>
      </c>
      <c r="F112" s="1" t="s">
        <v>97</v>
      </c>
      <c r="G112" s="1" t="s">
        <v>29</v>
      </c>
      <c r="H112" s="4">
        <v>45579</v>
      </c>
      <c r="I112" s="1" t="s">
        <v>179</v>
      </c>
      <c r="J112" s="1" t="s">
        <v>373</v>
      </c>
      <c r="K112" s="5">
        <v>25806.78</v>
      </c>
      <c r="L112" s="4">
        <v>45589</v>
      </c>
    </row>
    <row r="113" spans="1:12" x14ac:dyDescent="0.25">
      <c r="A113" s="2" t="str">
        <f>HYPERLINK("https://my.zakupivli.pro/remote/dispatcher/state_purchase_view/53640190", "UA-2024-09-27-008240-a")</f>
        <v>UA-2024-09-27-008240-a</v>
      </c>
      <c r="B113" s="1" t="s">
        <v>321</v>
      </c>
      <c r="C113" s="1" t="s">
        <v>14</v>
      </c>
      <c r="D113" s="1" t="s">
        <v>344</v>
      </c>
      <c r="E113" s="1" t="s">
        <v>346</v>
      </c>
      <c r="F113" s="1" t="s">
        <v>97</v>
      </c>
      <c r="G113" s="1" t="s">
        <v>29</v>
      </c>
      <c r="H113" s="4">
        <v>45562</v>
      </c>
      <c r="I113" s="1" t="s">
        <v>354</v>
      </c>
      <c r="J113" s="1" t="s">
        <v>374</v>
      </c>
      <c r="K113" s="5">
        <v>407306.2</v>
      </c>
      <c r="L113" s="4">
        <v>45589</v>
      </c>
    </row>
    <row r="114" spans="1:12" x14ac:dyDescent="0.25">
      <c r="A114" s="2" t="str">
        <f>HYPERLINK("https://my.zakupivli.pro/remote/dispatcher/state_purchase_view/53624708", "UA-2024-09-27-001136-a")</f>
        <v>UA-2024-09-27-001136-a</v>
      </c>
      <c r="B114" s="1" t="s">
        <v>314</v>
      </c>
      <c r="C114" s="1" t="s">
        <v>14</v>
      </c>
      <c r="D114" s="1" t="s">
        <v>20</v>
      </c>
      <c r="E114" s="1" t="s">
        <v>346</v>
      </c>
      <c r="F114" s="1" t="s">
        <v>97</v>
      </c>
      <c r="G114" s="1" t="s">
        <v>29</v>
      </c>
      <c r="H114" s="4">
        <v>45562</v>
      </c>
      <c r="I114" s="1" t="s">
        <v>349</v>
      </c>
      <c r="J114" s="1" t="s">
        <v>375</v>
      </c>
      <c r="K114" s="5">
        <v>6500</v>
      </c>
      <c r="L114" s="4">
        <v>45587</v>
      </c>
    </row>
    <row r="115" spans="1:12" x14ac:dyDescent="0.25">
      <c r="A115" s="2" t="str">
        <f>HYPERLINK("https://my.zakupivli.pro/remote/dispatcher/state_purchase_view/53568171", "UA-2024-09-25-005381-a")</f>
        <v>UA-2024-09-25-005381-a</v>
      </c>
      <c r="B115" s="1" t="s">
        <v>321</v>
      </c>
      <c r="C115" s="1" t="s">
        <v>14</v>
      </c>
      <c r="D115" s="1" t="s">
        <v>344</v>
      </c>
      <c r="E115" s="1" t="s">
        <v>346</v>
      </c>
      <c r="F115" s="1" t="s">
        <v>97</v>
      </c>
      <c r="G115" s="1" t="s">
        <v>29</v>
      </c>
      <c r="H115" s="4">
        <v>45560</v>
      </c>
      <c r="I115" s="1" t="s">
        <v>354</v>
      </c>
      <c r="J115" s="1" t="s">
        <v>376</v>
      </c>
      <c r="K115" s="5">
        <v>408205</v>
      </c>
      <c r="L115" s="4">
        <v>45589</v>
      </c>
    </row>
    <row r="116" spans="1:12" x14ac:dyDescent="0.25">
      <c r="A116" s="2" t="str">
        <f>HYPERLINK("https://my.zakupivli.pro/remote/dispatcher/state_purchase_view/53001073", "UA-2024-08-30-002109-a")</f>
        <v>UA-2024-08-30-002109-a</v>
      </c>
      <c r="B116" s="1" t="s">
        <v>322</v>
      </c>
      <c r="C116" s="1" t="s">
        <v>14</v>
      </c>
      <c r="D116" s="1" t="s">
        <v>22</v>
      </c>
      <c r="E116" s="1" t="s">
        <v>346</v>
      </c>
      <c r="F116" s="1" t="s">
        <v>97</v>
      </c>
      <c r="G116" s="1" t="s">
        <v>29</v>
      </c>
      <c r="H116" s="4">
        <v>45534</v>
      </c>
      <c r="I116" s="1" t="s">
        <v>349</v>
      </c>
      <c r="J116" s="1" t="s">
        <v>377</v>
      </c>
      <c r="K116" s="5">
        <v>221875</v>
      </c>
      <c r="L116" s="4">
        <v>45561</v>
      </c>
    </row>
    <row r="117" spans="1:12" x14ac:dyDescent="0.25">
      <c r="A117" s="2" t="str">
        <f>HYPERLINK("https://my.zakupivli.pro/remote/dispatcher/state_purchase_view/52159743", "UA-2024-07-15-004999-a")</f>
        <v>UA-2024-07-15-004999-a</v>
      </c>
      <c r="B117" s="1" t="s">
        <v>323</v>
      </c>
      <c r="C117" s="1" t="s">
        <v>14</v>
      </c>
      <c r="D117" s="1" t="s">
        <v>343</v>
      </c>
      <c r="E117" s="1" t="s">
        <v>346</v>
      </c>
      <c r="F117" s="1" t="s">
        <v>97</v>
      </c>
      <c r="G117" s="1" t="s">
        <v>29</v>
      </c>
      <c r="H117" s="4">
        <v>45488</v>
      </c>
      <c r="I117" s="1" t="s">
        <v>351</v>
      </c>
      <c r="J117" s="1" t="s">
        <v>378</v>
      </c>
      <c r="K117" s="5">
        <v>340516.8</v>
      </c>
      <c r="L117" s="4">
        <v>45502</v>
      </c>
    </row>
    <row r="118" spans="1:12" x14ac:dyDescent="0.25">
      <c r="A118" s="2" t="str">
        <f>HYPERLINK("https://my.zakupivli.pro/remote/dispatcher/state_purchase_view/52158301", "UA-2024-07-15-004356-a")</f>
        <v>UA-2024-07-15-004356-a</v>
      </c>
      <c r="B118" s="1" t="s">
        <v>323</v>
      </c>
      <c r="C118" s="1" t="s">
        <v>14</v>
      </c>
      <c r="D118" s="1" t="s">
        <v>343</v>
      </c>
      <c r="E118" s="1" t="s">
        <v>346</v>
      </c>
      <c r="F118" s="1" t="s">
        <v>97</v>
      </c>
      <c r="G118" s="1" t="s">
        <v>29</v>
      </c>
      <c r="H118" s="4">
        <v>45488</v>
      </c>
      <c r="I118" s="1" t="s">
        <v>351</v>
      </c>
      <c r="J118" s="1" t="s">
        <v>379</v>
      </c>
      <c r="K118" s="5">
        <v>309123</v>
      </c>
      <c r="L118" s="4">
        <v>45502</v>
      </c>
    </row>
    <row r="119" spans="1:12" x14ac:dyDescent="0.25">
      <c r="A119" s="2" t="str">
        <f>HYPERLINK("https://my.zakupivli.pro/remote/dispatcher/state_purchase_view/52157778", "UA-2024-07-15-004103-a")</f>
        <v>UA-2024-07-15-004103-a</v>
      </c>
      <c r="B119" s="1" t="s">
        <v>324</v>
      </c>
      <c r="C119" s="1" t="s">
        <v>14</v>
      </c>
      <c r="D119" s="1" t="s">
        <v>343</v>
      </c>
      <c r="E119" s="1" t="s">
        <v>346</v>
      </c>
      <c r="F119" s="1" t="s">
        <v>97</v>
      </c>
      <c r="G119" s="1" t="s">
        <v>29</v>
      </c>
      <c r="H119" s="4">
        <v>45488</v>
      </c>
      <c r="I119" s="1" t="s">
        <v>355</v>
      </c>
      <c r="J119" s="1" t="s">
        <v>380</v>
      </c>
      <c r="K119" s="5">
        <v>335580</v>
      </c>
      <c r="L119" s="4">
        <v>45503</v>
      </c>
    </row>
    <row r="120" spans="1:12" x14ac:dyDescent="0.25">
      <c r="A120" s="2" t="str">
        <f>HYPERLINK("https://my.zakupivli.pro/remote/dispatcher/state_purchase_view/52157281", "UA-2024-07-15-003887-a")</f>
        <v>UA-2024-07-15-003887-a</v>
      </c>
      <c r="B120" s="1" t="s">
        <v>324</v>
      </c>
      <c r="C120" s="1" t="s">
        <v>14</v>
      </c>
      <c r="D120" s="1" t="s">
        <v>343</v>
      </c>
      <c r="E120" s="1" t="s">
        <v>346</v>
      </c>
      <c r="F120" s="1" t="s">
        <v>97</v>
      </c>
      <c r="G120" s="1" t="s">
        <v>29</v>
      </c>
      <c r="H120" s="4">
        <v>45488</v>
      </c>
      <c r="I120" s="1" t="s">
        <v>355</v>
      </c>
      <c r="J120" s="1" t="s">
        <v>381</v>
      </c>
      <c r="K120" s="5">
        <v>339600</v>
      </c>
      <c r="L120" s="4">
        <v>45503</v>
      </c>
    </row>
    <row r="121" spans="1:12" x14ac:dyDescent="0.25">
      <c r="A121" s="2" t="str">
        <f>HYPERLINK("https://my.zakupivli.pro/remote/dispatcher/state_purchase_view/52140632", "UA-2024-07-12-007344-a")</f>
        <v>UA-2024-07-12-007344-a</v>
      </c>
      <c r="B121" s="1" t="s">
        <v>323</v>
      </c>
      <c r="C121" s="1" t="s">
        <v>14</v>
      </c>
      <c r="D121" s="1" t="s">
        <v>343</v>
      </c>
      <c r="E121" s="1" t="s">
        <v>346</v>
      </c>
      <c r="F121" s="1" t="s">
        <v>97</v>
      </c>
      <c r="G121" s="1" t="s">
        <v>29</v>
      </c>
      <c r="H121" s="4">
        <v>45485</v>
      </c>
      <c r="I121" s="1" t="s">
        <v>351</v>
      </c>
      <c r="J121" s="1" t="s">
        <v>382</v>
      </c>
      <c r="K121" s="5">
        <v>241552.5</v>
      </c>
      <c r="L121" s="4">
        <v>45510</v>
      </c>
    </row>
    <row r="122" spans="1:12" x14ac:dyDescent="0.25">
      <c r="A122" s="2" t="str">
        <f>HYPERLINK("https://my.zakupivli.pro/remote/dispatcher/state_purchase_view/52140027", "UA-2024-07-12-007032-a")</f>
        <v>UA-2024-07-12-007032-a</v>
      </c>
      <c r="B122" s="1" t="s">
        <v>325</v>
      </c>
      <c r="C122" s="1" t="s">
        <v>14</v>
      </c>
      <c r="D122" s="1" t="s">
        <v>343</v>
      </c>
      <c r="E122" s="1" t="s">
        <v>346</v>
      </c>
      <c r="F122" s="1" t="s">
        <v>97</v>
      </c>
      <c r="G122" s="1" t="s">
        <v>29</v>
      </c>
      <c r="H122" s="4">
        <v>45485</v>
      </c>
      <c r="I122" s="1" t="s">
        <v>355</v>
      </c>
      <c r="J122" s="1" t="s">
        <v>383</v>
      </c>
      <c r="K122" s="5">
        <v>217380</v>
      </c>
      <c r="L122" s="4">
        <v>45509</v>
      </c>
    </row>
    <row r="123" spans="1:12" x14ac:dyDescent="0.25">
      <c r="A123" s="2" t="str">
        <f>HYPERLINK("https://my.zakupivli.pro/remote/dispatcher/state_purchase_view/52139030", "UA-2024-07-12-006578-a")</f>
        <v>UA-2024-07-12-006578-a</v>
      </c>
      <c r="B123" s="1" t="s">
        <v>326</v>
      </c>
      <c r="C123" s="1" t="s">
        <v>14</v>
      </c>
      <c r="D123" s="1" t="s">
        <v>343</v>
      </c>
      <c r="E123" s="1" t="s">
        <v>346</v>
      </c>
      <c r="F123" s="1" t="s">
        <v>97</v>
      </c>
      <c r="G123" s="1" t="s">
        <v>29</v>
      </c>
      <c r="H123" s="4">
        <v>45485</v>
      </c>
      <c r="I123" s="1" t="s">
        <v>356</v>
      </c>
      <c r="J123" s="1" t="s">
        <v>384</v>
      </c>
      <c r="K123" s="5">
        <v>43520.57</v>
      </c>
      <c r="L123" s="4">
        <v>45502</v>
      </c>
    </row>
    <row r="124" spans="1:12" x14ac:dyDescent="0.25">
      <c r="A124" s="2" t="str">
        <f>HYPERLINK("https://my.zakupivli.pro/remote/dispatcher/state_purchase_view/52136456", "UA-2024-07-12-005397-a")</f>
        <v>UA-2024-07-12-005397-a</v>
      </c>
      <c r="B124" s="1" t="s">
        <v>327</v>
      </c>
      <c r="C124" s="1" t="s">
        <v>14</v>
      </c>
      <c r="D124" s="1" t="s">
        <v>343</v>
      </c>
      <c r="E124" s="1" t="s">
        <v>346</v>
      </c>
      <c r="F124" s="1" t="s">
        <v>97</v>
      </c>
      <c r="G124" s="1" t="s">
        <v>29</v>
      </c>
      <c r="H124" s="4">
        <v>45485</v>
      </c>
      <c r="I124" s="1" t="s">
        <v>354</v>
      </c>
      <c r="J124" s="1" t="s">
        <v>385</v>
      </c>
      <c r="K124" s="5">
        <v>312679.67999999999</v>
      </c>
      <c r="L124" s="4">
        <v>45534</v>
      </c>
    </row>
    <row r="125" spans="1:12" x14ac:dyDescent="0.25">
      <c r="A125" s="2" t="str">
        <f>HYPERLINK("https://my.zakupivli.pro/remote/dispatcher/state_purchase_view/52113974", "UA-2024-07-11-006010-a")</f>
        <v>UA-2024-07-11-006010-a</v>
      </c>
      <c r="B125" s="1" t="s">
        <v>328</v>
      </c>
      <c r="C125" s="1" t="s">
        <v>14</v>
      </c>
      <c r="D125" s="1" t="s">
        <v>20</v>
      </c>
      <c r="E125" s="1" t="s">
        <v>346</v>
      </c>
      <c r="F125" s="1" t="s">
        <v>97</v>
      </c>
      <c r="G125" s="1" t="s">
        <v>29</v>
      </c>
      <c r="H125" s="4">
        <v>45484</v>
      </c>
      <c r="I125" s="1" t="s">
        <v>354</v>
      </c>
      <c r="J125" s="1" t="s">
        <v>386</v>
      </c>
      <c r="K125" s="5">
        <v>357391.77</v>
      </c>
      <c r="L125" s="4">
        <v>45502</v>
      </c>
    </row>
    <row r="126" spans="1:12" x14ac:dyDescent="0.25">
      <c r="A126" s="2" t="str">
        <f>HYPERLINK("https://my.zakupivli.pro/remote/dispatcher/state_purchase_view/52111798", "UA-2024-07-11-005040-a")</f>
        <v>UA-2024-07-11-005040-a</v>
      </c>
      <c r="B126" s="1" t="s">
        <v>329</v>
      </c>
      <c r="C126" s="1" t="s">
        <v>14</v>
      </c>
      <c r="D126" s="1" t="s">
        <v>20</v>
      </c>
      <c r="E126" s="1" t="s">
        <v>346</v>
      </c>
      <c r="F126" s="1" t="s">
        <v>97</v>
      </c>
      <c r="G126" s="1" t="s">
        <v>29</v>
      </c>
      <c r="H126" s="4">
        <v>45484</v>
      </c>
      <c r="I126" s="1" t="s">
        <v>357</v>
      </c>
      <c r="J126" s="1" t="s">
        <v>387</v>
      </c>
      <c r="K126" s="5">
        <v>408090</v>
      </c>
      <c r="L126" s="4">
        <v>45505</v>
      </c>
    </row>
    <row r="127" spans="1:12" x14ac:dyDescent="0.25">
      <c r="A127" s="2" t="str">
        <f>HYPERLINK("https://my.zakupivli.pro/remote/dispatcher/state_purchase_view/52110986", "UA-2024-07-11-004705-a")</f>
        <v>UA-2024-07-11-004705-a</v>
      </c>
      <c r="B127" s="1" t="s">
        <v>330</v>
      </c>
      <c r="C127" s="1" t="s">
        <v>14</v>
      </c>
      <c r="D127" s="1" t="s">
        <v>20</v>
      </c>
      <c r="E127" s="1" t="s">
        <v>346</v>
      </c>
      <c r="F127" s="1" t="s">
        <v>97</v>
      </c>
      <c r="G127" s="1" t="s">
        <v>29</v>
      </c>
      <c r="H127" s="4">
        <v>45484</v>
      </c>
      <c r="I127" s="1" t="s">
        <v>357</v>
      </c>
      <c r="J127" s="1" t="s">
        <v>388</v>
      </c>
      <c r="K127" s="5">
        <v>155904</v>
      </c>
      <c r="L127" s="4">
        <v>45502</v>
      </c>
    </row>
    <row r="128" spans="1:12" x14ac:dyDescent="0.25">
      <c r="A128" s="2" t="str">
        <f>HYPERLINK("https://my.zakupivli.pro/remote/dispatcher/state_purchase_view/52108926", "UA-2024-07-11-003771-a")</f>
        <v>UA-2024-07-11-003771-a</v>
      </c>
      <c r="B128" s="1" t="s">
        <v>331</v>
      </c>
      <c r="C128" s="1" t="s">
        <v>14</v>
      </c>
      <c r="D128" s="1" t="s">
        <v>343</v>
      </c>
      <c r="E128" s="1" t="s">
        <v>346</v>
      </c>
      <c r="F128" s="1" t="s">
        <v>97</v>
      </c>
      <c r="G128" s="1" t="s">
        <v>29</v>
      </c>
      <c r="H128" s="4">
        <v>45484</v>
      </c>
      <c r="I128" s="1" t="s">
        <v>355</v>
      </c>
      <c r="J128" s="1" t="s">
        <v>389</v>
      </c>
      <c r="K128" s="5">
        <v>354168</v>
      </c>
      <c r="L128" s="4">
        <v>45503</v>
      </c>
    </row>
    <row r="129" spans="1:12" x14ac:dyDescent="0.25">
      <c r="A129" s="2" t="str">
        <f>HYPERLINK("https://my.zakupivli.pro/remote/dispatcher/state_purchase_view/52097391", "UA-2024-07-10-008961-a")</f>
        <v>UA-2024-07-10-008961-a</v>
      </c>
      <c r="B129" s="1" t="s">
        <v>331</v>
      </c>
      <c r="C129" s="1" t="s">
        <v>14</v>
      </c>
      <c r="D129" s="1" t="s">
        <v>343</v>
      </c>
      <c r="E129" s="1" t="s">
        <v>346</v>
      </c>
      <c r="F129" s="1" t="s">
        <v>97</v>
      </c>
      <c r="G129" s="1" t="s">
        <v>29</v>
      </c>
      <c r="H129" s="4">
        <v>45483</v>
      </c>
      <c r="I129" s="1" t="s">
        <v>355</v>
      </c>
      <c r="J129" s="1" t="s">
        <v>390</v>
      </c>
      <c r="K129" s="5">
        <v>339120</v>
      </c>
      <c r="L129" s="4">
        <v>45503</v>
      </c>
    </row>
    <row r="130" spans="1:12" x14ac:dyDescent="0.25">
      <c r="A130" s="2" t="str">
        <f>HYPERLINK("https://my.zakupivli.pro/remote/dispatcher/state_purchase_view/51807512", "UA-2024-06-24-007160-a")</f>
        <v>UA-2024-06-24-007160-a</v>
      </c>
      <c r="B130" s="1" t="s">
        <v>332</v>
      </c>
      <c r="C130" s="1" t="s">
        <v>14</v>
      </c>
      <c r="D130" s="1" t="s">
        <v>344</v>
      </c>
      <c r="E130" s="1" t="s">
        <v>346</v>
      </c>
      <c r="F130" s="1" t="s">
        <v>97</v>
      </c>
      <c r="G130" s="1" t="s">
        <v>29</v>
      </c>
      <c r="H130" s="4">
        <v>45467</v>
      </c>
      <c r="I130" s="1" t="s">
        <v>358</v>
      </c>
      <c r="J130" s="1" t="s">
        <v>391</v>
      </c>
      <c r="K130" s="5">
        <v>10225</v>
      </c>
      <c r="L130" s="4">
        <v>45475</v>
      </c>
    </row>
    <row r="131" spans="1:12" x14ac:dyDescent="0.25">
      <c r="A131" s="2" t="str">
        <f>HYPERLINK("https://my.zakupivli.pro/remote/dispatcher/state_purchase_view/51320856", "UA-2024-05-29-011534-a")</f>
        <v>UA-2024-05-29-011534-a</v>
      </c>
      <c r="B131" s="1" t="s">
        <v>333</v>
      </c>
      <c r="C131" s="1" t="s">
        <v>14</v>
      </c>
      <c r="D131" s="1" t="s">
        <v>20</v>
      </c>
      <c r="E131" s="1" t="s">
        <v>346</v>
      </c>
      <c r="F131" s="1" t="s">
        <v>97</v>
      </c>
      <c r="G131" s="1" t="s">
        <v>29</v>
      </c>
      <c r="H131" s="4">
        <v>45441</v>
      </c>
      <c r="I131" s="1" t="s">
        <v>179</v>
      </c>
      <c r="J131" s="1" t="s">
        <v>392</v>
      </c>
      <c r="K131" s="5">
        <v>124692.83</v>
      </c>
      <c r="L131" s="4">
        <v>45450</v>
      </c>
    </row>
    <row r="132" spans="1:12" x14ac:dyDescent="0.25">
      <c r="A132" s="2" t="str">
        <f>HYPERLINK("https://my.zakupivli.pro/remote/dispatcher/state_purchase_view/51005799", "UA-2024-05-15-000446-a")</f>
        <v>UA-2024-05-15-000446-a</v>
      </c>
      <c r="B132" s="1" t="s">
        <v>324</v>
      </c>
      <c r="C132" s="1" t="s">
        <v>14</v>
      </c>
      <c r="D132" s="1" t="s">
        <v>343</v>
      </c>
      <c r="E132" s="1" t="s">
        <v>346</v>
      </c>
      <c r="F132" s="1" t="s">
        <v>97</v>
      </c>
      <c r="G132" s="1" t="s">
        <v>29</v>
      </c>
      <c r="H132" s="4">
        <v>45427</v>
      </c>
      <c r="I132" s="1" t="s">
        <v>359</v>
      </c>
      <c r="J132" s="1" t="s">
        <v>393</v>
      </c>
      <c r="K132" s="5">
        <v>22635</v>
      </c>
      <c r="L132" s="4">
        <v>45441</v>
      </c>
    </row>
    <row r="133" spans="1:12" x14ac:dyDescent="0.25">
      <c r="A133" s="2" t="str">
        <f>HYPERLINK("https://my.zakupivli.pro/remote/dispatcher/state_purchase_view/50980393", "UA-2024-05-14-002042-a")</f>
        <v>UA-2024-05-14-002042-a</v>
      </c>
      <c r="B133" s="1" t="s">
        <v>334</v>
      </c>
      <c r="C133" s="1" t="s">
        <v>14</v>
      </c>
      <c r="D133" s="1" t="s">
        <v>343</v>
      </c>
      <c r="E133" s="1" t="s">
        <v>346</v>
      </c>
      <c r="F133" s="1" t="s">
        <v>97</v>
      </c>
      <c r="G133" s="1" t="s">
        <v>29</v>
      </c>
      <c r="H133" s="4">
        <v>45426</v>
      </c>
      <c r="I133" s="1" t="s">
        <v>359</v>
      </c>
      <c r="J133" s="1" t="s">
        <v>394</v>
      </c>
      <c r="K133" s="5">
        <v>187900</v>
      </c>
      <c r="L133" s="4">
        <v>45439</v>
      </c>
    </row>
    <row r="134" spans="1:12" x14ac:dyDescent="0.25">
      <c r="A134" s="2" t="str">
        <f>HYPERLINK("https://my.zakupivli.pro/remote/dispatcher/state_purchase_view/50924064", "UA-2024-05-10-000354-a")</f>
        <v>UA-2024-05-10-000354-a</v>
      </c>
      <c r="B134" s="1" t="s">
        <v>335</v>
      </c>
      <c r="C134" s="1" t="s">
        <v>14</v>
      </c>
      <c r="D134" s="1" t="s">
        <v>20</v>
      </c>
      <c r="E134" s="1" t="s">
        <v>346</v>
      </c>
      <c r="F134" s="1" t="s">
        <v>97</v>
      </c>
      <c r="G134" s="1" t="s">
        <v>29</v>
      </c>
      <c r="H134" s="4">
        <v>45422</v>
      </c>
      <c r="I134" s="1" t="s">
        <v>352</v>
      </c>
      <c r="J134" s="1" t="s">
        <v>395</v>
      </c>
      <c r="K134" s="5">
        <v>2268</v>
      </c>
      <c r="L134" s="4">
        <v>45439</v>
      </c>
    </row>
    <row r="135" spans="1:12" x14ac:dyDescent="0.25">
      <c r="A135" s="2" t="str">
        <f>HYPERLINK("https://my.zakupivli.pro/remote/dispatcher/state_purchase_view/50195530", "UA-2024-04-03-009519-a")</f>
        <v>UA-2024-04-03-009519-a</v>
      </c>
      <c r="B135" s="1" t="s">
        <v>336</v>
      </c>
      <c r="C135" s="1" t="s">
        <v>14</v>
      </c>
      <c r="D135" s="1" t="s">
        <v>345</v>
      </c>
      <c r="E135" s="1" t="s">
        <v>346</v>
      </c>
      <c r="F135" s="1" t="s">
        <v>97</v>
      </c>
      <c r="G135" s="1" t="s">
        <v>29</v>
      </c>
      <c r="H135" s="4">
        <v>45385</v>
      </c>
      <c r="I135" s="1" t="s">
        <v>360</v>
      </c>
      <c r="J135" s="1" t="s">
        <v>396</v>
      </c>
      <c r="K135" s="5">
        <v>53600</v>
      </c>
      <c r="L135" s="4">
        <v>45397</v>
      </c>
    </row>
    <row r="136" spans="1:12" x14ac:dyDescent="0.25">
      <c r="A136" s="2" t="str">
        <f>HYPERLINK("https://my.zakupivli.pro/remote/dispatcher/state_purchase_view/50070180", "UA-2024-03-27-010458-a")</f>
        <v>UA-2024-03-27-010458-a</v>
      </c>
      <c r="B136" s="1" t="s">
        <v>337</v>
      </c>
      <c r="C136" s="1" t="s">
        <v>14</v>
      </c>
      <c r="D136" s="1" t="s">
        <v>20</v>
      </c>
      <c r="E136" s="1" t="s">
        <v>346</v>
      </c>
      <c r="F136" s="1" t="s">
        <v>97</v>
      </c>
      <c r="G136" s="1" t="s">
        <v>29</v>
      </c>
      <c r="H136" s="4">
        <v>45378</v>
      </c>
      <c r="I136" s="1" t="s">
        <v>361</v>
      </c>
      <c r="J136" s="1" t="s">
        <v>397</v>
      </c>
      <c r="K136" s="5">
        <v>149907</v>
      </c>
      <c r="L136" s="4">
        <v>45391</v>
      </c>
    </row>
    <row r="137" spans="1:12" x14ac:dyDescent="0.25">
      <c r="A137" s="2" t="str">
        <f>HYPERLINK("https://my.zakupivli.pro/remote/dispatcher/state_purchase_view/50014486", "UA-2024-03-25-010934-a")</f>
        <v>UA-2024-03-25-010934-a</v>
      </c>
      <c r="B137" s="1" t="s">
        <v>338</v>
      </c>
      <c r="C137" s="1" t="s">
        <v>14</v>
      </c>
      <c r="D137" s="1" t="s">
        <v>20</v>
      </c>
      <c r="E137" s="1" t="s">
        <v>346</v>
      </c>
      <c r="F137" s="1" t="s">
        <v>97</v>
      </c>
      <c r="G137" s="1" t="s">
        <v>29</v>
      </c>
      <c r="H137" s="4">
        <v>45376</v>
      </c>
      <c r="I137" s="1" t="s">
        <v>179</v>
      </c>
      <c r="J137" s="1" t="s">
        <v>398</v>
      </c>
      <c r="K137" s="5">
        <v>23937.24</v>
      </c>
      <c r="L137" s="4">
        <v>45390</v>
      </c>
    </row>
    <row r="138" spans="1:12" x14ac:dyDescent="0.25">
      <c r="A138" s="2" t="str">
        <f>HYPERLINK("https://my.zakupivli.pro/remote/dispatcher/state_purchase_view/49747230", "UA-2024-03-12-013012-a")</f>
        <v>UA-2024-03-12-013012-a</v>
      </c>
      <c r="B138" s="1" t="s">
        <v>339</v>
      </c>
      <c r="C138" s="1" t="s">
        <v>14</v>
      </c>
      <c r="D138" s="1" t="s">
        <v>344</v>
      </c>
      <c r="E138" s="1" t="s">
        <v>346</v>
      </c>
      <c r="F138" s="1" t="s">
        <v>97</v>
      </c>
      <c r="G138" s="1" t="s">
        <v>29</v>
      </c>
      <c r="H138" s="4">
        <v>45363</v>
      </c>
      <c r="I138" s="1" t="s">
        <v>349</v>
      </c>
      <c r="J138" s="1" t="s">
        <v>399</v>
      </c>
      <c r="K138" s="5">
        <v>493900</v>
      </c>
      <c r="L138" s="4">
        <v>45387</v>
      </c>
    </row>
    <row r="139" spans="1:12" x14ac:dyDescent="0.25">
      <c r="A139" s="2" t="str">
        <f>HYPERLINK("https://my.zakupivli.pro/remote/dispatcher/state_purchase_view/49604697", "UA-2024-03-05-012818-a")</f>
        <v>UA-2024-03-05-012818-a</v>
      </c>
      <c r="B139" s="1" t="s">
        <v>322</v>
      </c>
      <c r="C139" s="1" t="s">
        <v>14</v>
      </c>
      <c r="D139" s="1" t="s">
        <v>22</v>
      </c>
      <c r="E139" s="1" t="s">
        <v>346</v>
      </c>
      <c r="F139" s="1" t="s">
        <v>97</v>
      </c>
      <c r="G139" s="1" t="s">
        <v>29</v>
      </c>
      <c r="H139" s="4">
        <v>45356</v>
      </c>
      <c r="I139" s="1" t="s">
        <v>349</v>
      </c>
      <c r="J139" s="1" t="s">
        <v>400</v>
      </c>
      <c r="K139" s="5">
        <v>183840</v>
      </c>
      <c r="L139" s="4">
        <v>45371</v>
      </c>
    </row>
    <row r="140" spans="1:12" x14ac:dyDescent="0.25">
      <c r="A140" s="2" t="str">
        <f>HYPERLINK("https://my.zakupivli.pro/remote/dispatcher/state_purchase_view/49600230", "UA-2024-03-05-010794-a")</f>
        <v>UA-2024-03-05-010794-a</v>
      </c>
      <c r="B140" s="1" t="s">
        <v>324</v>
      </c>
      <c r="C140" s="1" t="s">
        <v>14</v>
      </c>
      <c r="D140" s="1" t="s">
        <v>343</v>
      </c>
      <c r="E140" s="1" t="s">
        <v>346</v>
      </c>
      <c r="F140" s="1" t="s">
        <v>97</v>
      </c>
      <c r="G140" s="1" t="s">
        <v>29</v>
      </c>
      <c r="H140" s="4">
        <v>45356</v>
      </c>
      <c r="I140" s="1" t="s">
        <v>362</v>
      </c>
      <c r="J140" s="1" t="s">
        <v>401</v>
      </c>
      <c r="K140" s="5">
        <v>124227</v>
      </c>
      <c r="L140" s="4">
        <v>45377</v>
      </c>
    </row>
    <row r="141" spans="1:12" x14ac:dyDescent="0.25">
      <c r="A141" s="2" t="str">
        <f>HYPERLINK("https://my.zakupivli.pro/remote/dispatcher/state_purchase_view/49239638", "UA-2024-02-16-009624-a")</f>
        <v>UA-2024-02-16-009624-a</v>
      </c>
      <c r="B141" s="1" t="s">
        <v>340</v>
      </c>
      <c r="C141" s="1" t="s">
        <v>14</v>
      </c>
      <c r="D141" s="1" t="s">
        <v>343</v>
      </c>
      <c r="E141" s="1" t="s">
        <v>346</v>
      </c>
      <c r="F141" s="1" t="s">
        <v>97</v>
      </c>
      <c r="G141" s="1" t="s">
        <v>29</v>
      </c>
      <c r="H141" s="4">
        <v>45338</v>
      </c>
      <c r="I141" s="1" t="s">
        <v>359</v>
      </c>
      <c r="J141" s="1" t="s">
        <v>402</v>
      </c>
      <c r="K141" s="5">
        <v>62880</v>
      </c>
      <c r="L141" s="4">
        <v>45351</v>
      </c>
    </row>
    <row r="142" spans="1:12" x14ac:dyDescent="0.25">
      <c r="A142" s="2" t="str">
        <f>HYPERLINK("https://my.zakupivli.pro/remote/dispatcher/state_purchase_view/49238630", "UA-2024-02-16-009156-a")</f>
        <v>UA-2024-02-16-009156-a</v>
      </c>
      <c r="B142" s="1" t="s">
        <v>334</v>
      </c>
      <c r="C142" s="1" t="s">
        <v>14</v>
      </c>
      <c r="D142" s="1" t="s">
        <v>343</v>
      </c>
      <c r="E142" s="1" t="s">
        <v>346</v>
      </c>
      <c r="F142" s="1" t="s">
        <v>97</v>
      </c>
      <c r="G142" s="1" t="s">
        <v>29</v>
      </c>
      <c r="H142" s="4">
        <v>45338</v>
      </c>
      <c r="I142" s="1" t="s">
        <v>359</v>
      </c>
      <c r="J142" s="1" t="s">
        <v>403</v>
      </c>
      <c r="K142" s="5">
        <v>347940</v>
      </c>
      <c r="L142" s="4">
        <v>45351</v>
      </c>
    </row>
    <row r="143" spans="1:12" x14ac:dyDescent="0.25">
      <c r="A143" s="2" t="str">
        <f>HYPERLINK("https://my.zakupivli.pro/remote/dispatcher/state_purchase_view/49083811", "UA-2024-02-09-012152-a")</f>
        <v>UA-2024-02-09-012152-a</v>
      </c>
      <c r="B143" s="1" t="s">
        <v>341</v>
      </c>
      <c r="C143" s="1" t="s">
        <v>14</v>
      </c>
      <c r="D143" s="1" t="s">
        <v>20</v>
      </c>
      <c r="E143" s="1" t="s">
        <v>346</v>
      </c>
      <c r="F143" s="1" t="s">
        <v>97</v>
      </c>
      <c r="G143" s="1" t="s">
        <v>29</v>
      </c>
      <c r="H143" s="4">
        <v>45331</v>
      </c>
      <c r="I143" s="1" t="s">
        <v>179</v>
      </c>
      <c r="J143" s="1" t="s">
        <v>404</v>
      </c>
      <c r="K143" s="5">
        <v>112754.94</v>
      </c>
      <c r="L143" s="4">
        <v>45345</v>
      </c>
    </row>
  </sheetData>
  <autoFilter ref="A1:L100"/>
  <hyperlinks>
    <hyperlink ref="A2" r:id="rId1" display="https://my.zakupivli.pro/remote/dispatcher/state_purchase_view/56280298"/>
    <hyperlink ref="A3" r:id="rId2" display="https://my.zakupivli.pro/remote/dispatcher/state_purchase_view/56180819"/>
    <hyperlink ref="A4" r:id="rId3" display="https://my.zakupivli.pro/remote/dispatcher/state_purchase_view/56101938"/>
    <hyperlink ref="A5" r:id="rId4" display="https://my.zakupivli.pro/remote/dispatcher/state_purchase_view/56096055"/>
    <hyperlink ref="A6" r:id="rId5" display="https://my.zakupivli.pro/remote/dispatcher/state_purchase_view/56083900"/>
    <hyperlink ref="A7" r:id="rId6" display="https://my.zakupivli.pro/remote/dispatcher/state_purchase_view/56078644"/>
    <hyperlink ref="A8" r:id="rId7" display="https://my.zakupivli.pro/remote/dispatcher/state_purchase_view/55756112"/>
    <hyperlink ref="A9" r:id="rId8" display="https://my.zakupivli.pro/remote/dispatcher/state_purchase_view/55705571"/>
    <hyperlink ref="A10" r:id="rId9" display="https://my.zakupivli.pro/remote/dispatcher/state_purchase_view/55701071"/>
    <hyperlink ref="A11" r:id="rId10" display="https://my.zakupivli.pro/remote/dispatcher/state_purchase_view/55528348"/>
    <hyperlink ref="A12" r:id="rId11" display="https://my.zakupivli.pro/remote/dispatcher/state_purchase_view/55314222"/>
    <hyperlink ref="A13" r:id="rId12" display="https://my.zakupivli.pro/remote/dispatcher/state_purchase_view/55311028"/>
    <hyperlink ref="A14" r:id="rId13" display="https://my.zakupivli.pro/remote/dispatcher/state_purchase_view/55308413"/>
    <hyperlink ref="A15" r:id="rId14" display="https://my.zakupivli.pro/remote/dispatcher/state_purchase_view/55301846"/>
    <hyperlink ref="A16" r:id="rId15" display="https://my.zakupivli.pro/remote/dispatcher/state_purchase_view/55294574"/>
    <hyperlink ref="A17" r:id="rId16" display="https://my.zakupivli.pro/remote/dispatcher/state_purchase_view/55288515"/>
    <hyperlink ref="A18" r:id="rId17" display="https://my.zakupivli.pro/remote/dispatcher/state_purchase_view/55266566"/>
    <hyperlink ref="A19" r:id="rId18" display="https://my.zakupivli.pro/remote/dispatcher/state_purchase_view/54932323"/>
    <hyperlink ref="A20" r:id="rId19" display="https://my.zakupivli.pro/remote/dispatcher/state_purchase_view/54765596"/>
    <hyperlink ref="A21" r:id="rId20" display="https://my.zakupivli.pro/remote/dispatcher/state_purchase_view/54536361"/>
    <hyperlink ref="A22" r:id="rId21" display="https://my.zakupivli.pro/remote/dispatcher/state_purchase_view/54433859"/>
    <hyperlink ref="A23" r:id="rId22" display="https://my.zakupivli.pro/remote/dispatcher/state_purchase_view/54399909"/>
    <hyperlink ref="A24" r:id="rId23" display="https://my.zakupivli.pro/remote/dispatcher/state_purchase_view/53944655"/>
    <hyperlink ref="A25" r:id="rId24" display="https://my.zakupivli.pro/remote/dispatcher/state_purchase_view/53906730"/>
    <hyperlink ref="A26" r:id="rId25" display="https://my.zakupivli.pro/remote/dispatcher/state_purchase_view/53356764"/>
    <hyperlink ref="A27" r:id="rId26" display="https://my.zakupivli.pro/remote/dispatcher/state_purchase_view/53329431"/>
    <hyperlink ref="A28" r:id="rId27" display="https://my.zakupivli.pro/remote/dispatcher/state_purchase_view/53208653"/>
    <hyperlink ref="A29" r:id="rId28" display="https://my.zakupivli.pro/remote/dispatcher/state_purchase_view/52778600"/>
    <hyperlink ref="A30" r:id="rId29" display="https://my.zakupivli.pro/remote/dispatcher/state_purchase_view/52489449"/>
    <hyperlink ref="A31" r:id="rId30" display="https://my.zakupivli.pro/remote/dispatcher/state_purchase_view/52487118"/>
    <hyperlink ref="A32" r:id="rId31" display="https://my.zakupivli.pro/remote/dispatcher/state_purchase_view/52480291"/>
    <hyperlink ref="A33" r:id="rId32" display="https://my.zakupivli.pro/remote/dispatcher/state_purchase_view/52413662"/>
    <hyperlink ref="A34" r:id="rId33" display="https://my.zakupivli.pro/remote/dispatcher/state_purchase_view/52369919"/>
    <hyperlink ref="A35" r:id="rId34" display="https://my.zakupivli.pro/remote/dispatcher/state_purchase_view/52325991"/>
    <hyperlink ref="A36" r:id="rId35" display="https://my.zakupivli.pro/remote/dispatcher/state_purchase_view/52324812"/>
    <hyperlink ref="A37" r:id="rId36" display="https://my.zakupivli.pro/remote/dispatcher/state_purchase_view/52323245"/>
    <hyperlink ref="A38" r:id="rId37" display="https://my.zakupivli.pro/remote/dispatcher/state_purchase_view/52149324"/>
    <hyperlink ref="A39" r:id="rId38" display="https://my.zakupivli.pro/remote/dispatcher/state_purchase_view/52121931"/>
    <hyperlink ref="A40" r:id="rId39" display="https://my.zakupivli.pro/remote/dispatcher/state_purchase_view/51853840"/>
    <hyperlink ref="A41" r:id="rId40" display="https://my.zakupivli.pro/remote/dispatcher/state_purchase_view/51772972"/>
    <hyperlink ref="A42" r:id="rId41" display="https://my.zakupivli.pro/remote/dispatcher/state_purchase_view/51703197"/>
    <hyperlink ref="A43" r:id="rId42" display="https://my.zakupivli.pro/remote/dispatcher/state_purchase_view/51662539"/>
    <hyperlink ref="A44" r:id="rId43" display="https://my.zakupivli.pro/remote/dispatcher/state_purchase_view/51522940"/>
    <hyperlink ref="A45" r:id="rId44" display="https://my.zakupivli.pro/remote/dispatcher/state_purchase_view/51511871"/>
    <hyperlink ref="A46" r:id="rId45" display="https://my.zakupivli.pro/remote/dispatcher/state_purchase_view/51332215"/>
    <hyperlink ref="A47" r:id="rId46" display="https://my.zakupivli.pro/remote/dispatcher/state_purchase_view/51202147"/>
    <hyperlink ref="A48" r:id="rId47" display="https://my.zakupivli.pro/remote/dispatcher/state_purchase_view/51177447"/>
    <hyperlink ref="A49" r:id="rId48" display="https://my.zakupivli.pro/remote/dispatcher/state_purchase_view/51174771"/>
    <hyperlink ref="A50" r:id="rId49" display="https://my.zakupivli.pro/remote/dispatcher/state_purchase_view/51163500"/>
    <hyperlink ref="A51" r:id="rId50" display="https://my.zakupivli.pro/remote/dispatcher/state_purchase_view/51032200"/>
    <hyperlink ref="A52" r:id="rId51" display="https://my.zakupivli.pro/remote/dispatcher/state_purchase_view/50913418"/>
    <hyperlink ref="A53" r:id="rId52" display="https://my.zakupivli.pro/remote/dispatcher/state_purchase_view/50481916"/>
    <hyperlink ref="A54" r:id="rId53" display="https://my.zakupivli.pro/remote/dispatcher/state_purchase_view/50479490"/>
    <hyperlink ref="A55" r:id="rId54" display="https://my.zakupivli.pro/remote/dispatcher/state_purchase_view/50252387"/>
    <hyperlink ref="A56" r:id="rId55" display="https://my.zakupivli.pro/remote/dispatcher/state_purchase_view/50088898"/>
    <hyperlink ref="A57" r:id="rId56" display="https://my.zakupivli.pro/remote/dispatcher/state_purchase_view/49760858"/>
    <hyperlink ref="A58" r:id="rId57" display="https://my.zakupivli.pro/remote/dispatcher/state_purchase_view/49674633"/>
    <hyperlink ref="A59" r:id="rId58" display="https://my.zakupivli.pro/remote/dispatcher/state_purchase_view/49669277"/>
    <hyperlink ref="A60" r:id="rId59" display="https://my.zakupivli.pro/remote/dispatcher/state_purchase_view/49668611"/>
    <hyperlink ref="A61" r:id="rId60" display="https://my.zakupivli.pro/remote/dispatcher/state_purchase_view/49664998"/>
    <hyperlink ref="A62" r:id="rId61" display="https://my.zakupivli.pro/remote/dispatcher/state_purchase_view/49661897"/>
    <hyperlink ref="A63" r:id="rId62" display="https://my.zakupivli.pro/remote/dispatcher/state_purchase_view/49607314"/>
    <hyperlink ref="A64" r:id="rId63" display="https://my.zakupivli.pro/remote/dispatcher/state_purchase_view/49540961"/>
    <hyperlink ref="A65" r:id="rId64" display="https://my.zakupivli.pro/remote/dispatcher/state_purchase_view/49511149"/>
    <hyperlink ref="A66" r:id="rId65" display="https://my.zakupivli.pro/remote/dispatcher/state_purchase_view/49509347"/>
    <hyperlink ref="A67" r:id="rId66" display="https://my.zakupivli.pro/remote/dispatcher/state_purchase_view/49496682"/>
    <hyperlink ref="A68" r:id="rId67" display="https://my.zakupivli.pro/remote/dispatcher/state_purchase_view/49377189"/>
    <hyperlink ref="A69" r:id="rId68" display="https://my.zakupivli.pro/remote/dispatcher/state_purchase_view/49371637"/>
    <hyperlink ref="A70" r:id="rId69" display="https://my.zakupivli.pro/remote/dispatcher/state_purchase_view/49176687"/>
    <hyperlink ref="A71" r:id="rId70" display="https://my.zakupivli.pro/remote/dispatcher/state_purchase_view/49174244"/>
    <hyperlink ref="A72" r:id="rId71" display="https://my.zakupivli.pro/remote/dispatcher/state_purchase_view/48991199"/>
    <hyperlink ref="A73" r:id="rId72" display="https://my.zakupivli.pro/remote/dispatcher/state_purchase_view/48835149"/>
    <hyperlink ref="A74" r:id="rId73" display="https://my.zakupivli.pro/remote/dispatcher/state_purchase_view/48791242"/>
    <hyperlink ref="A75" r:id="rId74" display="https://my.zakupivli.pro/remote/dispatcher/state_purchase_view/48749017"/>
    <hyperlink ref="A76" r:id="rId75" display="https://my.zakupivli.pro/remote/dispatcher/state_purchase_view/48743313"/>
    <hyperlink ref="A77" r:id="rId76" display="https://my.zakupivli.pro/remote/dispatcher/state_purchase_view/48721402"/>
    <hyperlink ref="A78" r:id="rId77" display="https://my.zakupivli.pro/remote/dispatcher/state_purchase_view/48691490"/>
    <hyperlink ref="A79" r:id="rId78" display="https://my.zakupivli.pro/remote/dispatcher/state_purchase_view/48689709"/>
    <hyperlink ref="A80" r:id="rId79" display="https://my.zakupivli.pro/remote/dispatcher/state_purchase_view/48683251"/>
    <hyperlink ref="A81" r:id="rId80" display="https://my.zakupivli.pro/remote/dispatcher/state_purchase_view/48570547"/>
    <hyperlink ref="A82" r:id="rId81" display="https://my.zakupivli.pro/remote/dispatcher/state_purchase_view/48568964"/>
    <hyperlink ref="A83" r:id="rId82" display="https://my.zakupivli.pro/remote/dispatcher/state_purchase_view/48553333"/>
    <hyperlink ref="A84" r:id="rId83" display="https://my.zakupivli.pro/remote/dispatcher/state_purchase_view/48514150"/>
    <hyperlink ref="A85" r:id="rId84" display="https://my.zakupivli.pro/remote/dispatcher/state_purchase_view/48507166"/>
    <hyperlink ref="A86" r:id="rId85" display="https://my.zakupivli.pro/remote/dispatcher/state_purchase_view/48492958"/>
    <hyperlink ref="A87" r:id="rId86" display="https://my.zakupivli.pro/remote/dispatcher/state_purchase_view/48487962"/>
    <hyperlink ref="A88" r:id="rId87" display="https://my.zakupivli.pro/remote/dispatcher/state_purchase_view/48470333"/>
    <hyperlink ref="A89" r:id="rId88" display="https://my.zakupivli.pro/remote/dispatcher/state_purchase_view/48464436"/>
    <hyperlink ref="A90" r:id="rId89" display="https://my.zakupivli.pro/remote/dispatcher/state_purchase_view/48464436"/>
    <hyperlink ref="A91" r:id="rId90" display="https://my.zakupivli.pro/remote/dispatcher/state_purchase_view/48334670"/>
    <hyperlink ref="A92" r:id="rId91" display="https://my.zakupivli.pro/remote/dispatcher/state_purchase_view/48323409"/>
    <hyperlink ref="A93" r:id="rId92" display="https://my.zakupivli.pro/remote/dispatcher/state_purchase_view/48285163"/>
    <hyperlink ref="A94" r:id="rId93" display="https://my.zakupivli.pro/remote/dispatcher/state_purchase_view/48283789"/>
    <hyperlink ref="A95" r:id="rId94" display="https://my.zakupivli.pro/remote/dispatcher/state_purchase_view/48268257"/>
    <hyperlink ref="A96" r:id="rId95" display="https://my.zakupivli.pro/remote/dispatcher/state_purchase_view/48265699"/>
    <hyperlink ref="A97" r:id="rId96" display="https://my.zakupivli.pro/remote/dispatcher/state_purchase_view/48261355"/>
    <hyperlink ref="A98" r:id="rId97" display="https://my.zakupivli.pro/remote/dispatcher/state_purchase_view/48257265"/>
    <hyperlink ref="A99" r:id="rId98" display="https://my.zakupivli.pro/remote/dispatcher/state_purchase_view/48195200"/>
    <hyperlink ref="A100" r:id="rId99" display="https://my.zakupivli.pro/remote/dispatcher/state_purchase_view/48169258"/>
    <hyperlink ref="A101" r:id="rId100" display="https://my.zakupivli.pro/remote/dispatcher/state_purchase_view/55363237"/>
    <hyperlink ref="A102" r:id="rId101" display="https://my.zakupivli.pro/remote/dispatcher/state_purchase_view/55196761"/>
    <hyperlink ref="A103" r:id="rId102" display="https://my.zakupivli.pro/remote/dispatcher/state_purchase_view/55168766"/>
    <hyperlink ref="A104" r:id="rId103" display="https://my.zakupivli.pro/remote/dispatcher/state_purchase_view/54972221"/>
    <hyperlink ref="A105" r:id="rId104" display="https://my.zakupivli.pro/remote/dispatcher/state_purchase_view/54963720"/>
    <hyperlink ref="A106" r:id="rId105" display="https://my.zakupivli.pro/remote/dispatcher/state_purchase_view/54961627"/>
    <hyperlink ref="A107" r:id="rId106" display="https://my.zakupivli.pro/remote/dispatcher/state_purchase_view/54599857"/>
    <hyperlink ref="A108" r:id="rId107" display="https://my.zakupivli.pro/remote/dispatcher/state_purchase_view/54578164"/>
    <hyperlink ref="A109" r:id="rId108" display="https://my.zakupivli.pro/remote/dispatcher/state_purchase_view/54430618"/>
    <hyperlink ref="A110" r:id="rId109" display="https://my.zakupivli.pro/remote/dispatcher/state_purchase_view/53992546"/>
    <hyperlink ref="A111" r:id="rId110" display="https://my.zakupivli.pro/remote/dispatcher/state_purchase_view/53986575"/>
    <hyperlink ref="A112" r:id="rId111" display="https://my.zakupivli.pro/remote/dispatcher/state_purchase_view/53973963"/>
    <hyperlink ref="A113" r:id="rId112" display="https://my.zakupivli.pro/remote/dispatcher/state_purchase_view/53640190"/>
    <hyperlink ref="A114" r:id="rId113" display="https://my.zakupivli.pro/remote/dispatcher/state_purchase_view/53624708"/>
    <hyperlink ref="A115" r:id="rId114" display="https://my.zakupivli.pro/remote/dispatcher/state_purchase_view/53568171"/>
    <hyperlink ref="A116" r:id="rId115" display="https://my.zakupivli.pro/remote/dispatcher/state_purchase_view/53001073"/>
    <hyperlink ref="A117" r:id="rId116" display="https://my.zakupivli.pro/remote/dispatcher/state_purchase_view/52159743"/>
    <hyperlink ref="A118" r:id="rId117" display="https://my.zakupivli.pro/remote/dispatcher/state_purchase_view/52158301"/>
    <hyperlink ref="A119" r:id="rId118" display="https://my.zakupivli.pro/remote/dispatcher/state_purchase_view/52157778"/>
    <hyperlink ref="A120" r:id="rId119" display="https://my.zakupivli.pro/remote/dispatcher/state_purchase_view/52157281"/>
    <hyperlink ref="A121" r:id="rId120" display="https://my.zakupivli.pro/remote/dispatcher/state_purchase_view/52140632"/>
    <hyperlink ref="A122" r:id="rId121" display="https://my.zakupivli.pro/remote/dispatcher/state_purchase_view/52140027"/>
    <hyperlink ref="A123" r:id="rId122" display="https://my.zakupivli.pro/remote/dispatcher/state_purchase_view/52139030"/>
    <hyperlink ref="A124" r:id="rId123" display="https://my.zakupivli.pro/remote/dispatcher/state_purchase_view/52136456"/>
    <hyperlink ref="A125" r:id="rId124" display="https://my.zakupivli.pro/remote/dispatcher/state_purchase_view/52113974"/>
    <hyperlink ref="A126" r:id="rId125" display="https://my.zakupivli.pro/remote/dispatcher/state_purchase_view/52111798"/>
    <hyperlink ref="A127" r:id="rId126" display="https://my.zakupivli.pro/remote/dispatcher/state_purchase_view/52110986"/>
    <hyperlink ref="A128" r:id="rId127" display="https://my.zakupivli.pro/remote/dispatcher/state_purchase_view/52108926"/>
    <hyperlink ref="A129" r:id="rId128" display="https://my.zakupivli.pro/remote/dispatcher/state_purchase_view/52097391"/>
    <hyperlink ref="A130" r:id="rId129" display="https://my.zakupivli.pro/remote/dispatcher/state_purchase_view/51807512"/>
    <hyperlink ref="A131" r:id="rId130" display="https://my.zakupivli.pro/remote/dispatcher/state_purchase_view/51320856"/>
    <hyperlink ref="A132" r:id="rId131" display="https://my.zakupivli.pro/remote/dispatcher/state_purchase_view/51005799"/>
    <hyperlink ref="A133" r:id="rId132" display="https://my.zakupivli.pro/remote/dispatcher/state_purchase_view/50980393"/>
    <hyperlink ref="A134" r:id="rId133" display="https://my.zakupivli.pro/remote/dispatcher/state_purchase_view/50924064"/>
    <hyperlink ref="A135" r:id="rId134" display="https://my.zakupivli.pro/remote/dispatcher/state_purchase_view/50195530"/>
    <hyperlink ref="A136" r:id="rId135" display="https://my.zakupivli.pro/remote/dispatcher/state_purchase_view/50070180"/>
    <hyperlink ref="A137" r:id="rId136" display="https://my.zakupivli.pro/remote/dispatcher/state_purchase_view/50014486"/>
    <hyperlink ref="A138" r:id="rId137" display="https://my.zakupivli.pro/remote/dispatcher/state_purchase_view/49747230"/>
    <hyperlink ref="A139" r:id="rId138" display="https://my.zakupivli.pro/remote/dispatcher/state_purchase_view/49604697"/>
    <hyperlink ref="A140" r:id="rId139" display="https://my.zakupivli.pro/remote/dispatcher/state_purchase_view/49600230"/>
    <hyperlink ref="A141" r:id="rId140" display="https://my.zakupivli.pro/remote/dispatcher/state_purchase_view/49239638"/>
    <hyperlink ref="A142" r:id="rId141" display="https://my.zakupivli.pro/remote/dispatcher/state_purchase_view/49238630"/>
    <hyperlink ref="A143" r:id="rId142" display="https://my.zakupivli.pro/remote/dispatcher/state_purchase_view/4908381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User</cp:lastModifiedBy>
  <dcterms:created xsi:type="dcterms:W3CDTF">2025-01-09T11:28:17Z</dcterms:created>
  <dcterms:modified xsi:type="dcterms:W3CDTF">2025-01-09T09:36:06Z</dcterms:modified>
  <cp:category/>
</cp:coreProperties>
</file>