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User\Desktop\ВІДКРИТІ ДАННІ 2023\"/>
    </mc:Choice>
  </mc:AlternateContent>
  <bookViews>
    <workbookView xWindow="0" yWindow="0" windowWidth="28800" windowHeight="12330"/>
  </bookViews>
  <sheets>
    <sheet name="Sheet" sheetId="1" r:id="rId1"/>
  </sheets>
  <definedNames>
    <definedName name="_xlnm._FilterDatabase" localSheetId="0" hidden="1">Sheet!$A$1:$J$185</definedName>
  </definedNames>
  <calcPr calcId="162913"/>
</workbook>
</file>

<file path=xl/calcChain.xml><?xml version="1.0" encoding="utf-8"?>
<calcChain xmlns="http://schemas.openxmlformats.org/spreadsheetml/2006/main">
  <c r="A185" i="1" l="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A2" i="1"/>
</calcChain>
</file>

<file path=xl/sharedStrings.xml><?xml version="1.0" encoding="utf-8"?>
<sst xmlns="http://schemas.openxmlformats.org/spreadsheetml/2006/main" count="1482" uniqueCount="619">
  <si>
    <t xml:space="preserve">
32420000-3 Мережеве обладнання. ЧВ-Коробка установочна Hausmark 65*45, для порожніх стін.
Фільтр-подовжувач мережевий REAL-EL RS-PROTECT 5,0м, чорний.</t>
  </si>
  <si>
    <t xml:space="preserve">
50411100-0 - Послуги з ремонту і технічного обслуговування лічильників води. Послуги пов’язані з метрологічною повіркою лічильників води.</t>
  </si>
  <si>
    <t xml:space="preserve"> 22820000-4 - Бланки. Спеціальні рецептурні бланки Ф - З.</t>
  </si>
  <si>
    <t xml:space="preserve"> 33120000-7 Системи реєстрації медичної інформації та дослідне обладнання (33121500-9- Електрокардіографи.) Електрокардіограф  12-ти канальний.</t>
  </si>
  <si>
    <t xml:space="preserve"> Система забору капілярної крові для гематологічних досліджень.</t>
  </si>
  <si>
    <t>01976358</t>
  </si>
  <si>
    <t>01995663</t>
  </si>
  <si>
    <t>03341305</t>
  </si>
  <si>
    <t>03363192</t>
  </si>
  <si>
    <t>04725941</t>
  </si>
  <si>
    <t>06/12 ДП/22</t>
  </si>
  <si>
    <t>09120000-6 - Газове паливо</t>
  </si>
  <si>
    <t>09120000-6 - Газове паливо. Природний газ.</t>
  </si>
  <si>
    <t>09120000-6 Газове паливо</t>
  </si>
  <si>
    <t>09130000-9 - Нафта і дистиляти. Бензин.</t>
  </si>
  <si>
    <t>09130000-9 Нафта і дистиляти</t>
  </si>
  <si>
    <t>09130000-9 Нафта і дистиляти (09132000-3 Бензин). Бензин А-92. Бензин А-95.</t>
  </si>
  <si>
    <t>09210000-4 - Мастильні засоби. Олива ZICX7 LS10W-40 6n</t>
  </si>
  <si>
    <t>09210000-4 Мастильні засоби</t>
  </si>
  <si>
    <t>09310000-5 «Електрична енергія».</t>
  </si>
  <si>
    <t>09310000-5 Електрична енергія</t>
  </si>
  <si>
    <t>102 ДП/22</t>
  </si>
  <si>
    <t>103 ДП/22</t>
  </si>
  <si>
    <t>104 ДП/22</t>
  </si>
  <si>
    <t>105 ДП/22</t>
  </si>
  <si>
    <t>1089/17/201-2022</t>
  </si>
  <si>
    <t>13459295</t>
  </si>
  <si>
    <t>15510000-6 Молоко та вершки</t>
  </si>
  <si>
    <t>15510000-6 Молоко та вершки, Молоко стерилізоване для дитячого харчування «Малятко», 3,2%</t>
  </si>
  <si>
    <t xml:space="preserve">15880000-0 - Спеціальні продукти харчування, збагачені поживними речовинами. (15884000-8 — Продукти дитячого харчування ) Суміш суха молочна  (від 0-6 міс.). Суміш суха молочна  ( від 6 міс. до 12 міс.).
</t>
  </si>
  <si>
    <t>15880000-0 Спеціальні продукти харчування, збагачені поживними речовинами</t>
  </si>
  <si>
    <t>15880000-0 – «Спеціальні продукти харчування, збагачені поживними речовинами» Лікувальна суміш МD мил ФКУ-3*.</t>
  </si>
  <si>
    <t>1759701761</t>
  </si>
  <si>
    <t>1806313354</t>
  </si>
  <si>
    <t>19312825</t>
  </si>
  <si>
    <t>2014700277</t>
  </si>
  <si>
    <t>2015300381</t>
  </si>
  <si>
    <t>2021</t>
  </si>
  <si>
    <t>2022</t>
  </si>
  <si>
    <t>20262860</t>
  </si>
  <si>
    <t>21133352</t>
  </si>
  <si>
    <t>21673832</t>
  </si>
  <si>
    <t>2204925665</t>
  </si>
  <si>
    <t>22200000-2 Газети, періодичні спеціалізовані та інші періодичні видання і журнали</t>
  </si>
  <si>
    <t>22200000-2 Газети, періодичні спеціалізовані та інші періодичні видання і журнали.(22210000-5 Газети; 22212000-9
Періодичні видання; 22213000-6 Журнали)</t>
  </si>
  <si>
    <t>22520000-1 Обладнання для сухого витравлювання</t>
  </si>
  <si>
    <t>22520000-1 Обладнання для сухого витравлювання. Печатно-штемпельна продукція.</t>
  </si>
  <si>
    <t>22820000-4 Бланки</t>
  </si>
  <si>
    <t>22993200-9 Термочутливі папір або картон</t>
  </si>
  <si>
    <t>22993200-9 – Термочутливі папір або картон. Термопапір для ЕКГ (для електро-кардіографа Cardio M). Термопапір для ЕКГ (для електро-кардіографа Cardio Е). Термопапір для ЕКГ (для електро-кардіографа ЮКАРД). Термоcтрічка.</t>
  </si>
  <si>
    <t>23359034</t>
  </si>
  <si>
    <t>2445000-3 - Агрохімічна продукція. Амілокс плюс, полімерний флакон, Люмакс-Хлор 1000 полімерний флакон, Дезинфікуючий засіб Серветки БЛЮ ЛАЙН Класік 108 шт</t>
  </si>
  <si>
    <t>24450000-3 Агрохімічна продукція</t>
  </si>
  <si>
    <t>2639313984</t>
  </si>
  <si>
    <t>2654811520</t>
  </si>
  <si>
    <t>27/22</t>
  </si>
  <si>
    <t>2734409717</t>
  </si>
  <si>
    <t>2752713235</t>
  </si>
  <si>
    <t>2900014099</t>
  </si>
  <si>
    <t>2904404956</t>
  </si>
  <si>
    <t xml:space="preserve">30190000-7 - Офісне устаткування та приладдя різне (30197630-1 Папір для друку). Папір офісний призначений для друку та копіюванні на лазерній та струменевій техніці (принтерах), білий, формат А4. </t>
  </si>
  <si>
    <t>30190000-7 - Офісне устаткування та приладдя різне (30197630-1 Папір для друку). Папір офісний призначений для друку та копіюванні на лазерній та струменевій техніці (принтерах), білий, формат А4.:Папір офісний призначений для друку та копіюванні на лазерній та струменевій техніці (принтерах), білий, формат А4.</t>
  </si>
  <si>
    <t>30190000-7 - Офісне устаткування та приладдя різне. 30192700-8 Канцелярські товари.:30190000-7 - Офісне устаткування та приладдя різне. 30192700-8 Канцелярські товари.</t>
  </si>
  <si>
    <t>30190000-7 Офісне устаткування та приладдя різне</t>
  </si>
  <si>
    <t>30273239</t>
  </si>
  <si>
    <t>3074106617</t>
  </si>
  <si>
    <t>3102311431</t>
  </si>
  <si>
    <t>31120000-3 Генератори</t>
  </si>
  <si>
    <t>31120000-3: Генератори. Генератор бензиновий GBG 110 Е 8,4 кВт однофазний.</t>
  </si>
  <si>
    <t>3115711930</t>
  </si>
  <si>
    <t xml:space="preserve">31220000-4 - Елементи електричних схем. </t>
  </si>
  <si>
    <t>31220000-4 - Елементи електричних схем. Провід, розетки, вимикач.</t>
  </si>
  <si>
    <t>31220000-4 Елементи електричних схем</t>
  </si>
  <si>
    <t>31224100-3 Вилки та розетки</t>
  </si>
  <si>
    <t>31224100-3 Вилки та розетки. Розетка компьютерна.</t>
  </si>
  <si>
    <t>31348357</t>
  </si>
  <si>
    <t>31410000-3 - Гальванічні елементи. ЧВ-Батарейка Alkaline HausMark Basic Power крона.</t>
  </si>
  <si>
    <t>31410000-3 Гальванічні елементи</t>
  </si>
  <si>
    <t>31500000-1 - Освітлювальне обладнання та електричні лампи. Ліхтар кемпінговий з гачком Cata
CT-4289 USB</t>
  </si>
  <si>
    <t>31500000-1 Освітлювальне обладнання та електричні лампи</t>
  </si>
  <si>
    <t>31521320-3 Портативні ліхтарі</t>
  </si>
  <si>
    <t xml:space="preserve">31521320-3 Портативні ліхтарі. Ліхтар- прожектор. </t>
  </si>
  <si>
    <t>31531000-7 - Лампи.</t>
  </si>
  <si>
    <t>31531000-7 Лампи</t>
  </si>
  <si>
    <t>3153403953</t>
  </si>
  <si>
    <t>32-Д</t>
  </si>
  <si>
    <t>3203905946</t>
  </si>
  <si>
    <t>32241041</t>
  </si>
  <si>
    <t>32342000-2 - Гучномовці. Гучномовець Megaphone HW 8С.</t>
  </si>
  <si>
    <t>32342000-2 Гучномовці</t>
  </si>
  <si>
    <t>32420000-3 - Мережеве обладнання. Фільтр-подовжувач мережевий REAL-EL RS-PROTECT 3,0м, чорний</t>
  </si>
  <si>
    <t>32420000-3 Мережеве обладнання</t>
  </si>
  <si>
    <t>32420000-3 Мережеве обладнання. Фільтр-подовжувач мережевий REAL-EL RS-PROTECT 1,8м, чорний.</t>
  </si>
  <si>
    <t>32490244</t>
  </si>
  <si>
    <t>32653295</t>
  </si>
  <si>
    <t>33006821</t>
  </si>
  <si>
    <t>33110000-4 Візуалізаційне обладнання для потреб медицини, стоматології та ветеринарної медицини</t>
  </si>
  <si>
    <t>33110000-4 Візуалізаційне обладнання для потреб медицини, стоматології та ветеринарної медицини, 33112000-8 - Візуалізаційне обладнання з використанням ехографії, ультразвуку чи доплерографії. Система ультразвукової діагностики, в тому числі датчики.:33110000-4 Візуалізаційне обладнання для потреб медицини, стоматології та ветеринарної медицини, 33112000-8 - Візуалізаційне обладнання з використанням ехографії, ультразвуку чи доплерографії. Система ультразвукової діагностики, в тому числі датчики.</t>
  </si>
  <si>
    <t>33120000-7 Системи реєстрації медичної інформації та дослідне обладнання</t>
  </si>
  <si>
    <t>33120000-7 Системи реєстрації медичної інформації та дослідне обладнання (33121500-9- Електрокардіографи.)  Електрокардіограф  12-ти канальний згідно медико-технічних вимог.</t>
  </si>
  <si>
    <t>33120000-7 Системи реєстрації медичної інформації та дослідне обладнання (33124131-2 Індикаторні смужки). Тест смужки EasyTouch для вимірювання рівня холестерину в крові (25 шт). Тест для визначення Тропоніну І, TRO-W23</t>
  </si>
  <si>
    <t>33120000-7 Системи реєстрації медичної інформації та дослідне обладнання. Глюкометр з голосовим супроводом.</t>
  </si>
  <si>
    <t>33140000-3 - Медичні матеріали. Калоприймач для кишкової стоми відкритого типу, однокомпонентний. Калоприймач для кишкової стоми відкритого типу, багатокомпонентний. Клейова пластина остоми. Мішок уростомний багатокомпонентний.:Калоприймач для кишкової стоми відкритого типу, однокомпонентний. Калоприймач для кишкової стоми відкритого типу, багатокомпонентний. Клейова пластина остоми. Мішок уростомний багатокомпонентний.</t>
  </si>
  <si>
    <t>33140000-3 Медичні матеріали</t>
  </si>
  <si>
    <t>33140000-3 Медичні матеріали. Cкарифікатор для крові стальний з центральною голкою, № 200. Ланцет автоматичний медичний (універсальний), № 200. Контейнер для збору сечі, 60 мл. Серветка спиртова, № 100. Серветки марлеві медичні, 5х5см, № 2. Бинт марлевий медичний нестерильний 7м х 14см. Бинт марлевий медичний нестерильний 5м х 10см. Серветка марлева медична, стерильна, 16 см х14 см, чотиришарова, № 1. Пластир бактерицидний дитячий, № 100. Пластир бактерицидний, № 100. Пластир для фіксації катетера внутрішньовенного. Шприц 10,0 мл. Шприц 20,0 мл. Канюля внутрішньовенна одноразового використання, з ін’єкційним клапаном / з крильцями та ін’єкційним клапаном, розмір G-16. Канюля внутрішньовенна одноразового використання, з ін’єкційним клапаном / з крильцями та ін’єкційним клапаном, розмір G-18. Канюля внутрішньовенна одноразового використання, з ін’єкційним клапаном / з крильцями та ін’єкційним клапаном, розмір G-20. Канюля внутрішньовенна одноразового використання, з ін’єкційним клапаном / з крильцями та ін’єкційним клапаном, розмір G-22. Канюля внутрішньовенна одноразового використання, з ін’єкційним клапаном / з крильцями та ін’єкційним клапаном, розмір G-24. Система інфузійна для вливання інфузійних розчинів (з металевою голкою). Рукавички оглядові не стерильні нітрилові, розмір М. Рукавички оглядові не стерильні нітрилові, розмір L. Рукавички оглядові стерильні нітрилові, з високим ступенем захисту, без пудри, розмір М. Простирадло одноразове 0,6-100 м.</t>
  </si>
  <si>
    <t>33140000-3 Медичні матеріали. Набір гінекологічний одноразовий. Гель для УЗД.:33140000-3 Медичні матеріали. Набір гінекологічний одноразовий. Гель для УЗД.</t>
  </si>
  <si>
    <t>33140000-3 Медичні матеріали. Халат ізоляційний медичний з непромокальною робочою поверхнею, СП 30г/м2 + ламінований СП 45 г/м2, нестерильний, одноразового використання</t>
  </si>
  <si>
    <t>33160000-9 Устаткування для операційних блоків</t>
  </si>
  <si>
    <t>33160000-9 – Устаткування для операційних блоків. Кольпоскоп згідно медико-технічних вимог.</t>
  </si>
  <si>
    <t>33170000-2 Обладнання для анестезії та реанімації</t>
  </si>
  <si>
    <t>33170000-2 — Обладнання для анестезії та реанімації (Апарат СІПАП). (код НК 024:2019: 37132 – Расходомер кисневої терапії.)</t>
  </si>
  <si>
    <t>33180000-5 Апаратура для підтримування фізіологічних функцій організму</t>
  </si>
  <si>
    <t>33180000-5 — Апаратура для підтримування фізіологічних функцій організму. («33182100-0» - Дефібрилятори). Дефібрилятор згідно медико-технічних вимог.</t>
  </si>
  <si>
    <t>33190000-8 - Медичне обладнання та вироби медичного призначення різні. (33192500-7 Пробірки).
Система забору капілярної крові для гематологічних досліджень.</t>
  </si>
  <si>
    <t>33190000-8 - Медичне обладнання та вироби медичного призначення різні. (33192500-7 Пробірки). Система забору капілярної крові для гематологічних досліджень.</t>
  </si>
  <si>
    <t>33190000-8 Медичне обладнання та вироби медичного призначення різні</t>
  </si>
  <si>
    <t>33190000-8 Медичне обладнання та вироби медичного призначення різні. Монітор фетальний згідно медико-технічних вимог. Аспіратор медичний портативний згідно медико-технічних вимог. Шприцевий насос згідно медико-технічних вимог.</t>
  </si>
  <si>
    <t>33542497</t>
  </si>
  <si>
    <t>33600000-6 Фармацевтична продукція</t>
  </si>
  <si>
    <t xml:space="preserve">33600000-6 – «Фармацевтична продукція»  АРАНЕСП / Darbepoetin alfa
</t>
  </si>
  <si>
    <t>33600000-6 – «Фармацевтична продукція». АРАНЕСП / Darbepoetin alfa. МИРЦЕРА / Methoxy polyethylene glycol-epoetin beta.</t>
  </si>
  <si>
    <t>33600000-6 – «Фармацевтична продукція». ТУБЕРКУЛІН ППД RT 23 SSI /Туберкулін- розчин для ін’єкцій 2 ТО/0,1 мл.</t>
  </si>
  <si>
    <t>33690000-3 Лікарські засоби різні</t>
  </si>
  <si>
    <t>33690000-3 Лікарські засоби різні. (33696500-0  -  Лабораторні реактиви.) Розчинник, 20 л. Лізуючий реагент, 1 л. Очищуючий розчин, 1 л. Гіпохлоритний Очищуючий Реагент, 1 л. Буфер фосфатний для аналізаторів Ексан 5 фл/уп. Калібратор глюкози 10 ммоль/л-5мл. Мембрана  глюкозооксидазна  для аналізатора глюкози ЕКСАН, 5 шт/уп. Суха сироватка Біоконт С, фасування 5 флаконів по 3,0 мл, для аналізатора глюкози Ексан. Розчин ізотонічний 20 л. Лізуючий реагент, 500 мл. Набір промивного розчину, 12 х 17 мл. Ферментний очищуючий розчин, 100 мл. Очищуючий реагент, 20 л. Трубка силіконова, 3 м.</t>
  </si>
  <si>
    <t xml:space="preserve">33690000-3 Лікарські засоби різні. (33696500-0 - Лабораторні реактиви)
  Розчинник, 20 л., Лізуючий реагент, 1 л., Очищуючий розчин, 1 л., Гіпохлоритний Очищуючий Реагент, 1 л., Мембрана  глюкозооксидазна  для аналізатора глюкози ЕКСАН, 5 шт/уп., Розчин ізотонічний 20 л., Лізуючий реагент, 500 мл., Набір промивного розчину, 12 х 17 мл., Очищуючий реагент, 20 л.
</t>
  </si>
  <si>
    <t>33690000-3 Лікарські засоби різні. (33696500-0 - Лабораторні реактиви). Глікогемоглобін Набір контролей. Глікогемоглобін Набір реагентів. Розчин для очистки, фасування 50мл.</t>
  </si>
  <si>
    <t xml:space="preserve">33696500-0  -  Лабораторні реактиви.
Глікогемоглобін Набір контролей. Глікогемоглобін Набір реагентів. Розчин для очистки, фасування: 50мл. 
</t>
  </si>
  <si>
    <t>33696500-0  -  Лабораторні реактиви. Контроль гематологічний Diacon 3 норма, DN35002-SET для Abacus 3 CT - система закритого типу.</t>
  </si>
  <si>
    <t>33696500-0 Лабораторні реактиви</t>
  </si>
  <si>
    <t>33700000-7 Засоби особистої гігієни</t>
  </si>
  <si>
    <t>33700000-7 — Засоби особистої гігієни, Підгузки для дорослих, Розмір Extra Plus М пакування  30 штук в упаковці. Підгузки для дорослих, Розмір Extra Plus L пакування  30 штук в упаковці. Підгузки для дорослих розмір XL (30 штук/уп). Пелюшка  поглинаюча, розмір 60х90 см пакування 30 штук.</t>
  </si>
  <si>
    <t xml:space="preserve">33700000-7 — Засоби особистої гігієни. Калоприймач двокомпонентний, мішок 1693, діаметр 50 мм, №30. Калоприймач  стомічний двокомпонентний пластина 1779, №5. Калоприймач однокомпонентний 17500, №30. Сечоприймач  750  мл.
</t>
  </si>
  <si>
    <t xml:space="preserve">33700000-7 — Засоби особистої гігієни. Калоприймач однокомпонентний 17500, №30. Калоприймач стомічний однокомпонентний відкритий №15570. Калоприймач двокомпонентний, мішок 1693, діаметр 50 мм, №30. Калоприймач  стомічний двокомпонентний пластина 1779, №5. Калоприймач стомичий двокомпонентний, мішок №13985, №30. Калоприймач двокомпонентний, пластина №46759, №4. Калоприймач стомічний двокомпонентний УРО 1758, №20. Калоприймач стомічний двокомпонентний. Пластина 13181, № 5. 
</t>
  </si>
  <si>
    <t>33700000-7 — Засоби особистої гігієни. Паста герметизуюча, 60 г. Абсорбуючий порошок (пудра).</t>
  </si>
  <si>
    <t>33700000-7 — Засоби особистої гігієни. Паста герметизуюча, 60 г. Абсорбуючий порошок (пудра). Пелюшка  поглинаюча, розмір 60х90 см. Пакування 30 штук.</t>
  </si>
  <si>
    <t>33700000-7 — Засоби особистої гігієни. Підгузник для дітей 7-18 кг (72шт/уп). Підгузник для дітей 11-25 кг (30шт/уп).  Підгузник для дітей 15-30 кг (30шт/уп). Підгузки розмір XS (10 штук/уп). Підгузки для дорослих розмір S (30 штук/уп). Підгузки для дорослих, розмір Extra Plus М пакування 30 штук в упаковці. Підгузки для дорослих, розмір Extra Plus L пакування 30 штук в упаковці. Підгузки для дорослих розмір XL (30 шт/уп).</t>
  </si>
  <si>
    <t>33750000-2 Засоби для догляду за малюками</t>
  </si>
  <si>
    <t>33750000-2-Засоби для догляду за малюками. (33751000-9-Підгузки). Підгузки дитячі  8-18кг.  Підгузки дитячі 11-25 кг. Підгузки дитячі 15-30 кг. Підгузки для дорослих, розмір M. Підгузки для дорослих, розмір L. Підгузки для дорослих, розмір XL.:Підгузки дитячі  8-18кг.  Підгузки дитячі 11-25 кг. Підгузки дитячі 15-30 кг. Підгузки для дорослих, розмір M. Підгузки для дорослих, розмір L. Підгузки для дорослих, розмір XL.</t>
  </si>
  <si>
    <t>33763000-6 Паперові рушники для рук</t>
  </si>
  <si>
    <t>3416705054</t>
  </si>
  <si>
    <t>3500611434</t>
  </si>
  <si>
    <t>35042987</t>
  </si>
  <si>
    <t>35323603</t>
  </si>
  <si>
    <t>3550502015</t>
  </si>
  <si>
    <t>36157713</t>
  </si>
  <si>
    <t>36216548</t>
  </si>
  <si>
    <t>36365843</t>
  </si>
  <si>
    <t>3653303437</t>
  </si>
  <si>
    <t>37150299</t>
  </si>
  <si>
    <t>37621975</t>
  </si>
  <si>
    <t>37899694</t>
  </si>
  <si>
    <t>38114509</t>
  </si>
  <si>
    <t>38199687</t>
  </si>
  <si>
    <t>38410000-2 - Лічильні прилади. Вимірювач артеріального тиску цифровий автоматичний ВК6032 з манжетою стандартною; - Пірометр (інфрачервоний термометр) модель HT-820D.</t>
  </si>
  <si>
    <t>38410000-2 Лічильні прилади</t>
  </si>
  <si>
    <t>38421100-3 - Лічильники води. ЧВ-Лічильник води ГВ JS 1,6 Ду 15 Smart+ТМ APATOR</t>
  </si>
  <si>
    <t>38421100-3 Лічильники води</t>
  </si>
  <si>
    <t>38431598</t>
  </si>
  <si>
    <t>38517622</t>
  </si>
  <si>
    <t>38529250</t>
  </si>
  <si>
    <t>38895994</t>
  </si>
  <si>
    <t>39151000-5 Меблі різні</t>
  </si>
  <si>
    <t>39151000-5 Меблі різні. Cтіл лікаря /медсестри., Тумба до столу лікаря/медсестри., Шафа з полицями для архіву., Шафа з полицями для архіву., Шафа з полицями для архіву., Шафа з полицями., Шафа з полицями 2-х дверна., Шафа для одягу персоналу., Антрисоль 2-х дверна з полицею., Шафа для верхнього одягу пацієнтів.,  Шафа для верхнього одягу пацієнтів.,  Шафа –органайзер., Крісло для персоналу., Тумба., Банкетка зі спинкою тримісна., Банкетка зі спинкою  п’ятимісна., Лавка в стилі Лофт  зі столиком 2200х600х850Н., Лавка в стилі Лофт  зі столиком 5200х600х850Н., Лавка в стилі Лофт  зі столиком 3650х600х850Н., Лавка в стилі Лофт 2100х600х850Н.,   Лавка в стилі Лофт  зі столиком 3500х600х850Н., Лавка в стилі Лофт  3000х600х850Н., Лавка в стилі Лофт  з двома столиками 4050х600х850Н., Бізіборд по методиці Монтессорі.</t>
  </si>
  <si>
    <t>39197392</t>
  </si>
  <si>
    <t>39220000-0 - Кухонне приладдя, товари для дому та господарства і приладдя для закладів громадського харчування</t>
  </si>
  <si>
    <t>39220000-0 - Кухонне приладдя, товари для дому та господарства і приладдя для закладів громадського харчування. Trento Відро Slow Motion 5л слонова кістка</t>
  </si>
  <si>
    <t>39220000-0 Кухонне приладдя, товари для дому та господарства і приладдя для закладів громадського харчування</t>
  </si>
  <si>
    <t>39350000-0 - Каналізаційне обладнання.</t>
  </si>
  <si>
    <t>39350000-0 Каналізаційне обладнання</t>
  </si>
  <si>
    <t>39625877</t>
  </si>
  <si>
    <t>39712300-9 - Сушарки для рук. JXG-120 Автоматам, сушилка для рук 1200W.</t>
  </si>
  <si>
    <t>39712300-9 Сушарки для рук</t>
  </si>
  <si>
    <t>39821153</t>
  </si>
  <si>
    <t xml:space="preserve">39830000-9 - Продукція для чищення. Пакети для сміття 35л., 100шт., Чорні, «Мелочи Жизни Железные», або еквівалент.
Пакети для сміття 120л., 25шт., Чорні, «Мелочи Жизни», або еквівалент. Паста захисно-профілакт. для рук "Біологічні рукавички", 200 гр, або еквівалент. Паста чистяча для рук "Автомайстер", 550 гр, або еквівалент. Рідке мило Ultra Hygiene Emerald, 400мл (з дозатором), або еквівалент. Засіб для чищення скла "Містер Мускул" з розпилювачем, 500 мл, або еквівалент. Порошок для чищення Gala Хлор, 500 гр, або еквівалент. Паперові двошарові рушники, 2 шт/ уп. Рукавички «Фрекен Бок» універсальні суперміцні з внутрішнім бавовняним напиленням, 1 пара/уп, або еквівалент. Серветки «Мелочи Жизни» універсальні для сухого та вологого прибирання, 5 шт/уп, або еквівалент. Миюча рідина для підлоги та стін Mr. Proper, 5л, або еквівалент. Полотно неткане прошивне. Засіб для чищення універсальний Cif крем Актив Фреш 500 мл, або еквівалент. Губки кухонні для посуду Надвеликі 3 шт/уп. Комплект віник і совок з ручкою. Швабра для вікон поворотна телескопічна. Туалетний йоржик на підставці. </t>
  </si>
  <si>
    <t>39830000-9 Продукція для чищення</t>
  </si>
  <si>
    <t>40091017</t>
  </si>
  <si>
    <t>40109168</t>
  </si>
  <si>
    <t>40121452</t>
  </si>
  <si>
    <t>40277858</t>
  </si>
  <si>
    <t>41136522</t>
  </si>
  <si>
    <t>41362425</t>
  </si>
  <si>
    <t>41369085</t>
  </si>
  <si>
    <t>41436140</t>
  </si>
  <si>
    <t>41522098</t>
  </si>
  <si>
    <t>41622718</t>
  </si>
  <si>
    <t>41630954</t>
  </si>
  <si>
    <t>41753727</t>
  </si>
  <si>
    <t>42082379</t>
  </si>
  <si>
    <t>42353652</t>
  </si>
  <si>
    <t>42399676</t>
  </si>
  <si>
    <t>42676235</t>
  </si>
  <si>
    <t>43197388</t>
  </si>
  <si>
    <t>43481656</t>
  </si>
  <si>
    <t>43808856</t>
  </si>
  <si>
    <t>43977041</t>
  </si>
  <si>
    <t xml:space="preserve">44100000-1 - Конструкційні матеріали та супутні вироби. </t>
  </si>
  <si>
    <t>44100000-1 Конструкційні матеріали та супутні вироби</t>
  </si>
  <si>
    <t>44141100-1 Кабельні короби</t>
  </si>
  <si>
    <t>44141100-1 Кабельні короби. Кабельний канал.</t>
  </si>
  <si>
    <t>44160000-9 - Магістралі, трубопроводи, труби, обсадні труби, тюбінги та супутні вироби.</t>
  </si>
  <si>
    <t>44160000-9 - Магістралі, трубопроводи, труби, обсадні труби, тюбінги та супутні вироби. Змішувач для умив,з повортним виливом.</t>
  </si>
  <si>
    <t>44160000-9 Магістралі, трубопроводи, труби, обсадні труби, тюбінги та супутні вироби</t>
  </si>
  <si>
    <t>44176000-4 - Плівки. Рукав ВТ 1500мм х 150 мкм (категорія В, напівпрозорий) 50 м.п.</t>
  </si>
  <si>
    <t>44176000-4 Плівки</t>
  </si>
  <si>
    <t>44276769</t>
  </si>
  <si>
    <t>44410000-7 - Вироби для ванної кімнати та кухні.</t>
  </si>
  <si>
    <t>44410000-7 - Вироби для ванної кімнати та кухні. 4B-FD-1 ЗО дозатор рідк. мила білий, Поличка прямокутна 1-ярусна (хром)
58x12x6 см.</t>
  </si>
  <si>
    <t>44410000-7 Вироби для ванної кімнати та кухні</t>
  </si>
  <si>
    <t>44421300-0 - Сейфи</t>
  </si>
  <si>
    <t>44421300-0 Сейфи</t>
  </si>
  <si>
    <t>44424200-0 - Клейкі стрічки. ЧВ-Стрічка ACRYLIC TAPE 19 мм х 5 м надміцна двостороння акрилова прозора, ЧВ-Стрічка ACRYLIC TAPE 25 мм х 5 м надміцна двостороння акрилова прозора.</t>
  </si>
  <si>
    <t>44424200-0 Клейкі стрічки</t>
  </si>
  <si>
    <t>44500000-5 Знаряддя, замки, ключі, петлі, кріпильні деталі, ланцюги та пружини</t>
  </si>
  <si>
    <t>44510000-8 Знаряддя</t>
  </si>
  <si>
    <t xml:space="preserve">44510000-8 Знаряддя,  Лопата модернізована з черешком-ручкой. Метла Леміра з дерев'яним черешком. Віник сорго. Тяпка. Граблі віяльні з черенком. Змивка для піни. Набір викруток. Бур SDS-plus 6x110 мм. Бур SDS-plus 6x160 мм. Плоскогубці. </t>
  </si>
  <si>
    <t>44520000-1 - Замки, ключі та петлі. ЧВ-Шпінгалет накладний BRUNO 4-75 біхром</t>
  </si>
  <si>
    <t>44520000-1 Замки, ключі та петлі</t>
  </si>
  <si>
    <t>44530000-4 - Кріпильні деталі. Анкера, дюбеля.</t>
  </si>
  <si>
    <t>44530000-4 Кріпильні деталі</t>
  </si>
  <si>
    <t>44610000-9 - Цистерни, резервуари, контейнери та посудини високого тиску.</t>
  </si>
  <si>
    <t>44610000-9 - Цистерни, резервуари, контейнери та посудини високого тиску. Каністра металева TRADIS 20л. Бочка металева 1А1 216,5 л. Груша для перекачки палива, чорна.</t>
  </si>
  <si>
    <t>44610000-9 Цистерни, резервуари, контейнери та посудини високого тиску</t>
  </si>
  <si>
    <t>44617200-0 Корпуси лічильників</t>
  </si>
  <si>
    <t>44617200-0 Корпуси лічильників. Корпус ЩРА-3-4к.</t>
  </si>
  <si>
    <t>45000000-7 	Будівельні роботи та поточний ремонт. Поточний ремонт ганку та приміщень кабінетів на 1 поверсі КНП “ДЦПМСД № 5” ДМР за адресою: м. Дніпро, вул. Велика Діївська, 111.</t>
  </si>
  <si>
    <t>45000000-7 Будівельні роботи та поточний ремонт</t>
  </si>
  <si>
    <t>45000000-7 Будівельні роботи та поточний ремонт. Послуги з поточного ремонту приміщень першого та другого поверхів будівлі (заміна вікон) за адресою м. Дніпро, вул. Велика Діївська, 111.</t>
  </si>
  <si>
    <t>45000000-7 Будівельні роботи та поточний ремонт. Поточний ремонт ганку та приміщень кабінетів на 1 поверсі КНП “ДЦПМСД № 5” ДМР за адресою: м. Дніпро, вул. Велика Діївська, 111.</t>
  </si>
  <si>
    <t>45000000-7 Будівельні роботи та поточний ремонт. Поточний ремонт насосної станції  КНП «ДЦПМСД №5» ДМР, за адресою м. Дніпро, вул. Велика Діївська, 111.</t>
  </si>
  <si>
    <t>45310000-3 Електромонтажні роботи</t>
  </si>
  <si>
    <t>45312200-9 Встановлення систем охоронної сигналізації</t>
  </si>
  <si>
    <t>45312200-9 Встановлення систем охоронної сигналізації. Встановлення систем охоронної сигналізації в КНП “ДЦПМСД № 5” ДМР за адресою: м. Дніпро, вул. Велика Діївська, 111.</t>
  </si>
  <si>
    <t>45316000-5 - Монтаж систем освітлення і сигналізації. Виконання робіт з Світлошумової сигналізації у теплогенераторній.</t>
  </si>
  <si>
    <t>45316000-5 Монтаж систем освітлення і сигналізації</t>
  </si>
  <si>
    <t>45331000-6 - Встановлення опалювальних, вентиляційних систем і систем кондиціонування повітря. Аварійний виклик по монтажу і підключенню газових шлангів, перепідключенню газоаналізатору та зворотного клапану теплогенераторної з перевіркою їх роботоспроможності.</t>
  </si>
  <si>
    <t>45331000-6 Встановлення опалювальних, вентиляційних систем і систем кондиціонування повітря</t>
  </si>
  <si>
    <t>45331210-1 - Встановлення вентиляційних систем. Виконання робіт з Ремонту інженерних мереж та монтаж приточної вентиляції у теплогенераторній.</t>
  </si>
  <si>
    <t>45331210-1 Встановлення вентиляційних систем</t>
  </si>
  <si>
    <t>48810000-9 - Інформаційні системи. Послуги з технічної підтримки та супроводження
програмної продукції - «Комплекс комп’ютерних програм «Медична інформаційна система «Каштан»</t>
  </si>
  <si>
    <t>48810000-9 Інформаційні системи</t>
  </si>
  <si>
    <t>50310000-1 Технічне обслуговування і ремонт офісної техніки</t>
  </si>
  <si>
    <t>50310000-1 –  Технічне обслуговування і ремонт офісної техніки. Послуги з заправки,  відновлення картриджів, технічне обслуговування персональних комп’ютерів та офісної техніки.</t>
  </si>
  <si>
    <t>50340000-0 «Послуги з ремонту і технічного обслуговування аудіовізуального та оптичного обладнання». Послуги з технічного обслуговування системи відеоспостереження, встановленої на об’єкті: м. Дніпро пр. Свободи, 99.</t>
  </si>
  <si>
    <t>50340000-0 Послуги з ремонту і технічного обслуговування аудіовізуального та оптичного обладнання</t>
  </si>
  <si>
    <t>50400000-9 Послуги з ремонту і технічного обслуговування медичного і високоточного обладнання</t>
  </si>
  <si>
    <t xml:space="preserve">50410000-2 - Послуги з ремонту і технічного обслуговування вимірювальних, випробувальних і контрольних приладів. Послуги з технічного обслуговування, поточного ремонту, перезарядці вогнегасників. </t>
  </si>
  <si>
    <t>50410000-2 Послуги з ремонту і технічного обслуговування вимірювальних, випробувальних і контрольних приладів</t>
  </si>
  <si>
    <t>50410000-2 послуги з ремонту і технічного обслуговування вимірювальних, випробувальних і контрольних приладів. Послуги з повірки манометрів теплової мережі до 60 МПа.</t>
  </si>
  <si>
    <t>50411100-0 - Послуги з ремонту і технічного обслуговування лічильників води. Послуги пов’язані з метрологічною повіркою лічильників води.</t>
  </si>
  <si>
    <t>50411100-0 Послуги з ремонту і технічного обслуговування лічильників води</t>
  </si>
  <si>
    <t>50413200-5 Послуги з ремонту і технічного обслуговування протипожежного обладнання</t>
  </si>
  <si>
    <t>50413200-5- Послуги з ремонту і технічного обслуговування протипожежного обладнання. Послуги цілодобового протипожежного спостереження в КНП “ДЦПМСД № 5” ДМР за адресою: м. Дніпро, проспект Свободи, 99.</t>
  </si>
  <si>
    <t>50413200-5- Послуги з ремонту і технічного обслуговування протипожежного обладнання. Послуги цілодобового протипожежного спостереження та технічного обслуговування автоматичної пожежної сигналізації.</t>
  </si>
  <si>
    <t>50413200-5- Послуги з ремонту і технічного обслуговування протипожежного обладнання. Спостерігання за станом СПС, встановленої за рахунок ЗАМОВНИКА на Об'єкті та підключеної до ППС;, планове технічне обслуговування СПС Об'єкту.</t>
  </si>
  <si>
    <t>50420000-2 «Послуги з ремонту і технічного обслуговування медичного обладнання». Послуга з поточного сервісного обслуговування аналізаторів гематологічних Abacus 3CT.</t>
  </si>
  <si>
    <t>50420000-5 Послуги з ремонту і технічного обслуговування медичного та хірургічного обладнання</t>
  </si>
  <si>
    <t>50530000-9 «Послуги з ремонту і технічного обслуговування техніки». Надання послуг з технічного обслуговування
системи газопостачання та газового обладнання.</t>
  </si>
  <si>
    <t>50530000-9 Послуги з ремонту і технічного обслуговування техніки</t>
  </si>
  <si>
    <t>50531200-8  Послуги з технічного обслуговування газових приладів.  Планове технічне обслуговування газового обладнання.</t>
  </si>
  <si>
    <t>50531200-8 - Послуги з технічного обслуговування газових приладів. Послуги з технічного обслуговування  газопроводів та споруд на них, що знаходяться за адресою: Свободи 99.</t>
  </si>
  <si>
    <t>50531200-8 Послуги з технічного обслуговування газових приладів</t>
  </si>
  <si>
    <t>50720000-8 Послуги з ремонту і технічного обслуговування систем центрального опалення</t>
  </si>
  <si>
    <t>50720000-8 Послуги з ремонту і технічного обслуговування систем центрального опалення  (Послуги з промивки системи опалення будівлі) .</t>
  </si>
  <si>
    <t>50730000-1 «Послуги з ремонту і технічного обслуговування охолоджувальних установок» Послуги з поточного ремонту холодильного обладнання з дозаправкою системи фреоном.</t>
  </si>
  <si>
    <t>50730000-1 «Послуги з ремонту і технічного обслуговування охолоджувальних установок» для зберігання медичних імунобіологічних препаратів та лікарських засобів.</t>
  </si>
  <si>
    <t>50730000-1 Послуги з ремонту і технічного обслуговування охолоджувальних установок</t>
  </si>
  <si>
    <t>52/12-22</t>
  </si>
  <si>
    <t>60100000-9 Послуги з автомобільних перевезень</t>
  </si>
  <si>
    <t xml:space="preserve">60100000-9 Послуги з автомобільних перевезень. Послуги з автомобільних перевезень вакцини.
</t>
  </si>
  <si>
    <t>64210000-1 «Послуги телефонного зв’язку та передачі даних».  Послуги мобільного телефонного зв’язку.</t>
  </si>
  <si>
    <t>64210000-1 Послуги телефонного зв’язку та передачі даних</t>
  </si>
  <si>
    <t>65000000-3 Комунальні послуги</t>
  </si>
  <si>
    <t>65000000-3 Комунальні послуги. Послуги з управління Багатоквартирним будинком і прибудинковою територією що знаходиться за адресою: м. Дніпро, ж/м Червоний Камінь, буд. 10.</t>
  </si>
  <si>
    <t>65110000-7 - «Розподіл води». Послуги з централізованого водопостачання.</t>
  </si>
  <si>
    <t>65110000-7 Розподіл води</t>
  </si>
  <si>
    <t>65210000-8 Розподіл газу</t>
  </si>
  <si>
    <t>65210000-8 Розподіл газу. Розподіл природного газу</t>
  </si>
  <si>
    <t>65310000-9 - Розподіл електричної енергії. Послуги із забезпечення перетікань реактивної електричної енергії.</t>
  </si>
  <si>
    <t>65310000-9 Розподіл електричної енергії</t>
  </si>
  <si>
    <t>65310000-9 Розподіл електричної енергії. Послуги з розподілу електричної енергії для забезпечення потреб електроустановок.</t>
  </si>
  <si>
    <t>65310000-9 Розподіл електричної енергії. Послуги из забеспечення перетікань реактивної електричної енергії.</t>
  </si>
  <si>
    <t xml:space="preserve">71247000-1 - Нагляд за будівельними роботами. Послуги по здійсненню технічного нагляду за будівництвом об’єкту газопостачання.
</t>
  </si>
  <si>
    <t>71247000-1 Нагляд за будівельними роботами</t>
  </si>
  <si>
    <t>71315410-6  Перевірка вентиляційних систем. Перевірка димових та вентиляційних каналів по пр. Свободи, буд. 99 прим. 12,17, м. Дніпро.</t>
  </si>
  <si>
    <t>71315410-6  Перевірка вентиляційних систем. Перевірка димових та вентиляційних каналів.</t>
  </si>
  <si>
    <t>71315410-6 Перевірка вентиляційних систем</t>
  </si>
  <si>
    <t xml:space="preserve">71520000-9	Послуги з нагляду за виконанням будівельних робіт. Виконання інженерних послуг за : "Поточний ремонт насосної станції КНП "ДЦПМСД №5" ДМР за адресою: вул. Велика Діївська. 111".
</t>
  </si>
  <si>
    <t>71520000-9 Послуги з нагляду за виконанням будівельних робіт</t>
  </si>
  <si>
    <t>71520000-9 Послуги з нагляду за виконанням будівельних робіт. Інженерні послуги за : "Встановлення систем охоронної сигналізації в КНП "ДЦПМСД №5" ДМР.</t>
  </si>
  <si>
    <t>71520000-9 Послуги з нагляду за виконанням будівельних робіт. Виконання інженерних послуг за : "Послуги по заміні вікон першого та другого поверхів у будівлі за адресою: м. Дніпро, вул. Велика Діївська. 111".</t>
  </si>
  <si>
    <t>71520000-9 Послуги з нагляду за виконанням будівельних робіт. Виконання інженерних послуг.</t>
  </si>
  <si>
    <t>71630000-3 - Послуги з технічного огляду та випробовувань. Проведення повірки медичного обладнання у 2022 р.: Проведення повірки медичного обладнання у 2022 р.</t>
  </si>
  <si>
    <t>71630000-3 Послуги з технічного огляду та випробовувань</t>
  </si>
  <si>
    <t>71630000-3 Послуги з технічного огляду та випробувань,  послуги з електротехнічних  вимірювань електричних мереж та мереж заземлення.</t>
  </si>
  <si>
    <t>71900000-7 Лабораторні послуги</t>
  </si>
  <si>
    <t>71900000-7 Лабораторні послуги. Дослідження води та повітря.</t>
  </si>
  <si>
    <t>72250000-2 - Послуги, пов’язані із системами та підтримкою. Послуги забезпечення постійного технічного супроводу комп’ютерної програми «Єдина інформаційна система управління місцевим бюджетом».</t>
  </si>
  <si>
    <t>72250000-2 Послуги, пов’язані із системами та підтримкою</t>
  </si>
  <si>
    <t>72260000-5 - Послуги, пов’язані з програмним забезпеченням. Послуги служби технічної підтримки програмних продуктів KBS.</t>
  </si>
  <si>
    <t>72260000-5 - “Послуги, пов’язані з програмним забезпеченням”. Послуги по супроводу програмного забезпечення
- комп’ютерної програми та бази даних  "Облік медичних кадрів України”.</t>
  </si>
  <si>
    <t>72260000-5 - “Послуги, пов’язані з програмним забезпеченням”. Послуги по супроводу програмного забезпечення
- комп’ютерної програми та бази даних „Медична статистика” (“Система управління базою даних” або скорочено „СУБД”).</t>
  </si>
  <si>
    <t>72260000-5 Послуги, пов’язані з програмним забезпеченням</t>
  </si>
  <si>
    <t xml:space="preserve">72410000-7 Послуги  провайдерів.,  Послуги з доступу до мережі Інтернет м. Дніпро, пр. Свободи, 99 </t>
  </si>
  <si>
    <t>72410000-7 Послуги провайдерів</t>
  </si>
  <si>
    <t>72710000-0 - Послуги у сфері локальних мереж. Послуги у сфері локальних мереж за адресою м. Дніпро вул. Велика Дїївська, 111.</t>
  </si>
  <si>
    <t>72710000-0 Послуги у сфері локальних мереж</t>
  </si>
  <si>
    <t>72720000-3 Послуги у сфері глобальних мереж</t>
  </si>
  <si>
    <t>72720000-3 Послуги у сфері глобальних мереж. Послуги з підключення до опто-волоконної мережі провайдера.</t>
  </si>
  <si>
    <t>79110000-8 - Послуги з юридичного консультування та юридичного представництва. Надання правової (правничої) допомоги з захисту інтересів.</t>
  </si>
  <si>
    <t>79110000-8 Послуги з юридичного консультування та юридичного представництва</t>
  </si>
  <si>
    <t>79710000-4 - Охоронні послуги (послуги з охорони приміщень бюджетних установ та заходи із захисту цих приміщень)</t>
  </si>
  <si>
    <t>79710000-4 «Охоронні послуги» Послуги з охорони майна на об’єкті за допомогою пульта центрального спостереження за сигналізацією, та обслуговування сигналізації на цьому об’єкті.</t>
  </si>
  <si>
    <t>79710000-4 «Охоронні послуги». Послуги з охорони майна на об’єкті за допомогою пульта центрального спостереження за сигналізацією, та обслуговування сигналізації на цьому об’єкті.</t>
  </si>
  <si>
    <t>79710000-4 Охоронні послуги</t>
  </si>
  <si>
    <t>79710000-4 Охоронні послуги, Послуги з охорони об’єктів: будівля амбулаторії загальної практики сімейної медицини №6 з прибудовам,
відповідно до технічного паспорту, за адресою: вулиця Квітки - Основ’яненка, будинок, 14, місто Дніпро.</t>
  </si>
  <si>
    <t>79710000-4 Охоронні послуги. Заходи з охорони на об’єкті розташованому за адресою: м. Дніпро вул. Велика Діївська, 111.</t>
  </si>
  <si>
    <t>79710000-4 Охоронні послуги. Послуги з охорони об’єктів: будівля амбулаторії загальної практики сімейної медицини № 6 з прибудовам,
відповідно до технічного паспорту, за адресою: вулиця Квітки - Основ’яненка, будинок, 14, місто Дніпро.</t>
  </si>
  <si>
    <t xml:space="preserve">79710000-4 Охоронні послуги. Послуги з охорони об’єктів: будівля амбулаторії загальної практики сімейної медицини № 6 з прибудовам, відповідно до технічного паспорту, за адресою: вулиця Квітки — Основ’яненка, будинок, 14, місто Дніпро.
</t>
  </si>
  <si>
    <t xml:space="preserve">79990000-0 - Різні послуги, пов’язані з діловою сферою. Послуги з управління багатоквартирним будинком що знаходиться за адресою: м. Дніпро ж/м Червоний Камінь, 10 прим. 1,2.
</t>
  </si>
  <si>
    <t>79990000-0 Різні послуги, пов’язані з діловою сферою</t>
  </si>
  <si>
    <t>79990000-0 Різні послуги, пов’язані з діловою сферою - Послуга з управління багатоквартирних будинків за адресою: м. Дніпро, просп. Свободи, 99</t>
  </si>
  <si>
    <t xml:space="preserve">79990000-0 Різні послуги, пов’язані з діловою сферою - Послуга з управління багатоквартирних будинків за адресою: м. Дніпро, просп. Свободи, 99
</t>
  </si>
  <si>
    <t>79990000-0 Різні послуги, пов’язані з діловою сферою. Послуги з управління Багатоквартирним будинком і прибудинковою територією що знаходиться за адресою: м. Дніпро ж/м Червоний Камінь, 10 прим. 1,2</t>
  </si>
  <si>
    <t xml:space="preserve">80510000-2 - Послуги з професійної підготовки спеціалістів. Навчання з правил безпеки системи газопостачання. </t>
  </si>
  <si>
    <t>80510000-2 - Послуги з професійної підготовки спеціалістів. Навчання посадових осіб і спеціалістів з Правил безпечної експлуатації електроустановок споживачів з Правил технічної експлуатації електроустановок споживачів.</t>
  </si>
  <si>
    <t>80510000-2 - Послуги з професійної підготовки спеціалістів. Навчання робітників з Правил ТЕ теплових установок і мереж та Правил підготовки теплових господарств до опалювального періоду.</t>
  </si>
  <si>
    <t>80510000-2 Послуги з професійної підготовки спеціалістів</t>
  </si>
  <si>
    <t>80510000-2 Послуги з професійної підготовки спеціалістів. Навчання посадових осіб і спеціалістів з Правил безпеки систем газопостачання.</t>
  </si>
  <si>
    <t>80510000-2 Послуги з професійної підготовки спеціалістів. Підвищення кваліфікації робітника з професії ліфтер з питань охорони праці.</t>
  </si>
  <si>
    <t>85140000-2 Послуги у сфері охорони здоров’я різні</t>
  </si>
  <si>
    <t>87</t>
  </si>
  <si>
    <t>90430000-0 - «Послуги з відведення стічних вод». Послуги з централізованого водовідведення.</t>
  </si>
  <si>
    <t>90430000-0 Послуги з відведення стічних вод</t>
  </si>
  <si>
    <t>90500000-2 - Послуги у сфері поводження зі сміттям та відходами. Послуги з поводження з побутовими відходами.</t>
  </si>
  <si>
    <t>90500000-2 «Послуги у сфері поводження зі сміттям та відходами». Послуги з поводження з великогабаритними відходами, послуги з поводження з побутовими відходами.</t>
  </si>
  <si>
    <t>90500000-2 «Послуги у сфері поводження зі сміттям та відходами». Послуги з поводження з побутовими відходами.</t>
  </si>
  <si>
    <t>90500000-2 Послуги у сфері поводження зі сміттям та відходами</t>
  </si>
  <si>
    <t>90520000-8 Послуги у сфері поводження з радіоактивними, токсичними, медичними та небезпечними відходами</t>
  </si>
  <si>
    <t>90520000-8 Послуги у сфері поводження з радіоактивними, токсичними, медичними та небезпечними відходами. Послуги зі збирання з подальшою утилізацією медичних  відходів категорії В. С.</t>
  </si>
  <si>
    <t>90910000-9 «Послуги з прибирання». Послуги з прибирання приміщення за адресою: м. Дніпро, проспект Свободи, 99. Амбулаторія ЗПСМ № 8 приміщення 12,17.</t>
  </si>
  <si>
    <t>90910000-9 Послуги з прибирання</t>
  </si>
  <si>
    <t>90920000-2 Послуги із санітарно-гігієнічної обробки приміщень</t>
  </si>
  <si>
    <t>90920000-2 Послуги із санітарно-гігієнічної обробки приміщень. Послуги дератизації, дезінсекції та дезінфекції.</t>
  </si>
  <si>
    <t>«33120000-7	Системи реєстрації медичної інформації та дослідне обладнання»  (33124131-2 Індикаторні смужки). Тест смужки для сечового аналізатора  Strip Reader 40 (100 шт. в уп). Реагентні смужки до аналізатору сечі Dirui H-100 (100 шт/уп)</t>
  </si>
  <si>
    <t>«33120000-7	Системи реєстрації медичної інформації та дослідне обладнання»  (33124131-2 Індикаторні смужки). Тест смужки для сечового аналізатора  Strip Reader 40 (100 шт. в уп)., Реагентні смужки до аналізатору сечі Dirui H-100 (100 шт/уп)., Тест для діагностики ВІЛ-інфекції ВІЛ., Одноступеневий ультра тест на поверхневий антиген гепатиту В., Одноступеневий тест на вірус гепатиту С.</t>
  </si>
  <si>
    <t xml:space="preserve">«33120000-7	Системи реєстрації медичної інформації та дослідне обладнання»  (33124131-2 Індикаторні смужки). Тест-система на визначення міоглобіну/KK MB/тропоніну I Cardio Combo №1. Тест на вагітність (смужка) №1. Гепатит В Тест для діагностики вірусного гепатиту В №1. Тест-система для виявлення вірусу гепатиту С  HСV №1. Тест смужки для вимірювання рівня холестерину в крові (25 шт). Тест смужки  для вимірювання  глюкози в крові (50 шт/уп).  Тест для діагностики ВІЛ-інфекції ВІЛ*. Тест-система для виявлення ВІЛ 1 та 2 типів HІV ½ №1*.
</t>
  </si>
  <si>
    <t>«72260000-5 Послуги, пов’язані з програмним забезпеченням. Право на використання комп’ютерної програми ПЗ "Звітність". Інформаційно-консультативні послуги з супроводження ПЗ «M.E.Doc»</t>
  </si>
  <si>
    <t>«72260000-5 Послуги, пов’язані з програмним забезпеченням» ПЗ «М.Е.Doc-Облік ПДВ</t>
  </si>
  <si>
    <t>ЄДРПОУ організатора</t>
  </si>
  <si>
    <t>ЄДРПОУ переможця</t>
  </si>
  <si>
    <t>ІВАНЮТА ЯРОСЛАВ ОЛЕКСАНДРОВИЧ</t>
  </si>
  <si>
    <t>Ідентифікатор закупівлі</t>
  </si>
  <si>
    <t>Інженерні послуги за адресою: м. Дніпро, пр. Свободи, 99".</t>
  </si>
  <si>
    <t>АДВОКАТСЬКЕ ОБ'ЄДНАННЯ  "ЮРЕКСІМ"</t>
  </si>
  <si>
    <t>АКЦІОНЕРНЕ ТОВАРИСТВО "ДТЕК ДНІПРОВСЬКІ ЕЛЕКТРОМЕРЕЖІ"</t>
  </si>
  <si>
    <t>АКЦІОНЕРНЕ ТОВАРИСТВО "ОПЕРАТОР ГАЗОРОЗПОДІЛЬНОЇ СИСТЕМИ "ДНІПРОГАЗ"</t>
  </si>
  <si>
    <t>АКЦІОНЕРНЕ ТОВАРИСТВО "УНІВЕРСАЛ БАНК"</t>
  </si>
  <si>
    <t>Бедрій Роман Олександрович</t>
  </si>
  <si>
    <t>ВІДОКРЕМЛЕНИЙ СТРУКТУРНИЙ ПІДРОЗДІЛ "ДНІПРОВСЬКИЙ РАЙОННИЙ ВІДДІЛ ДЕРЖАВНОЇ УСТАНОВИ "ДНІПРОПЕТРОВСЬКИЙ ОБЛАСНИЙ ЦЕНТР КОНТРОЛЮ ТА ПРОФІЛАКТИКИ ХВОРОБ МІНІСТЕРСТВА ОХОРОНИ ЗДОРОВ'Я УКРАЇНИ"</t>
  </si>
  <si>
    <t>ВОЛОДІН АНДРІЙ СЕРГІЙОВИЧ</t>
  </si>
  <si>
    <t>Виконання робіт з Комплексної автоматизації теплогенераторній та монтаж вибухо-пожаробезпечного освітлення.</t>
  </si>
  <si>
    <t>ГУР'ЄВ ОЛЕКСАНДР ВАСИЛЬОВИЧ</t>
  </si>
  <si>
    <t>ДЕРЖАВНА УСТАНОВА "ДНІПРОПЕТРОВСЬКИЙ ОБЛАСНИЙ ЦЕНТР КОНТРОЛЮ ТА ПРОФІЛАКТИКИ ХВОРОБ МІНІСТЕРСТВА ОХОРОНИ ЗДОРОВ'Я УКРАЇНИ"</t>
  </si>
  <si>
    <t>ДК 021:2015 32420000-3 Мережеве обладнання. Фільтр-подовжувач мережевий.</t>
  </si>
  <si>
    <t>ДК 021:2015 33763000-6 Паперові рушники для рук</t>
  </si>
  <si>
    <t>ДК 021:2015 39220000-0 Кухонне приладдя, товари для дому та господарства і приладдя для закладів громадського харчування. Тримач для стаканів.</t>
  </si>
  <si>
    <t>ДК 021:2015 44410000-7 Вироби для ванної кімнати та кухні. ЧВ-Роздатчик складн.папер.рушн.</t>
  </si>
  <si>
    <t>ДК 021:2015 – 50410000-2 Послуги з ремонту і технічного обслуговування вимірювальних, випробувальних і контрольних приладів. Технічне обслуговування, поточний ремонт, перезарядка вогнегасників.</t>
  </si>
  <si>
    <t>ДП Дніпропетровський регіональний державний науково-технічний центр стандартизації, метрології та сертифікації</t>
  </si>
  <si>
    <t>КОМУНАЛЬНЕ НЕКОМЕРЦІЙНЕ ПІДПРИЄМСТВО "ДНІПРОВСЬКИЙ ЦЕНТР ПЕРВИННОЇ МЕДИКО-САНІТАРНОЇ ДОПОМОГИ № 5" ДНІПРОВСЬКОЇ МІСЬКОЇ РАДИ</t>
  </si>
  <si>
    <t>КОМУНАЛЬНЕ ПІДПРИЄМСТВО "АВТОПІДПРИЄМСТВО САНІТАРНОГО ТРАНСПОРТУ" ДНІПРОВСЬКОЇ МІСЬКОЇ РАДИ</t>
  </si>
  <si>
    <t>КОМУНАЛЬНЕ ПІДПРИЄМСТВО "ДНІПРОВОДОКАНАЛ" ДНІПРОВСЬКОЇ МІСЬКОЇ РАДИ</t>
  </si>
  <si>
    <t>КОМУНАЛЬНЕ ПІДПРИЄМСТВО "ЖИЛСЕРВІС-5" ДНІПРОВСЬКОЇ МІСЬКОЇ РАДИ</t>
  </si>
  <si>
    <t>КОМУНАЛЬНЕ ПІДПРИЄМСТВО "НАВЧАЛЬНО-КУРСОВИЙ КОМБІНАТ" ДНІПРОПЕТРОВСЬКОЇ ОБЛАСНОЇ РАДИ"</t>
  </si>
  <si>
    <t>КУНЦИК ОЛЕНА АНАТОЛІЇВНА</t>
  </si>
  <si>
    <t>Класифікатор</t>
  </si>
  <si>
    <t>ЛОПАТЕНКО ГАННА АНАТОЛІЇВНА</t>
  </si>
  <si>
    <t>ЛЯШУК ДМИТРО СЕРГІЙОВИЧ</t>
  </si>
  <si>
    <t>МАНДЗІЙ ОЛЕКСАНДР СЕРГІЙОВИЧ</t>
  </si>
  <si>
    <t>НФОП Бабяк С.С.</t>
  </si>
  <si>
    <t>Навчання посадових осіб і спеціалістів з Законодавства та нормативно-правових актів з охорони праці.</t>
  </si>
  <si>
    <t xml:space="preserve">Навчання посадових осіб і спеціалістів з Питань пожежної безпеки.
</t>
  </si>
  <si>
    <t>Навчання робітників з Правил безпеки систем газопостачання.</t>
  </si>
  <si>
    <t xml:space="preserve">Навчання робітників з Правил безпечної експлуатації електроустановок споживачів. Навчання робітників з Правил технічної експлуатації електроустановок споживачів
</t>
  </si>
  <si>
    <t>Номер договору</t>
  </si>
  <si>
    <t>ОБЛАСНЕ КОМУНАЛЬНЕ ПІДПРИЄМСТВО "ФАРМАЦІЯ"</t>
  </si>
  <si>
    <t>Організатор</t>
  </si>
  <si>
    <t>ПРИВАТНЕ ПІДПРИЄМСТВО "ДЕЛЬТА-ОХОРОНА"</t>
  </si>
  <si>
    <t>ПРИВАТНЕ ПІДПРИЄМСТВО "МЕДІНФОСЕРВІС"</t>
  </si>
  <si>
    <t>ПРИВАТНЕ ПІДПРИЄМСТВО "ПМК-1"</t>
  </si>
  <si>
    <t>ПРИВАТНЕ ПІДПРИЄМСТВО "СКОРПІОН-ГАРАНТІЯ"</t>
  </si>
  <si>
    <t>ПРИВАТНЕ ПІДПРИЄМСТВО "ТЕХНОІНФОМЕД-2"</t>
  </si>
  <si>
    <t>Папір офісний призначений для друку та копіюванні на лазерній та струменевій техніці (принтерах), білий, формат А4.</t>
  </si>
  <si>
    <t>Послуги з централізованого водопостачання (найменування послуги згідно ДК 021:2015 «Єдиний закупівельний
словник» 65110000-7 - «Розподіл води») та централізованого водовідведення (найменування послуги згідно
ДК 021:2015 «Єдиний закупівельний словник» - 90430000-0 - «Послуги з відведення стічних вод»)</t>
  </si>
  <si>
    <t>ПрАТ "КИЇВСТАР"</t>
  </si>
  <si>
    <t>Ремонт інженерних мереж у геплогенераторній за адресою: м. Дніпро пр. Свободи, 99.</t>
  </si>
  <si>
    <t>Річний план на</t>
  </si>
  <si>
    <t>Сума укладеного договору</t>
  </si>
  <si>
    <t>ТОВ "А-ЕНЕРГО"</t>
  </si>
  <si>
    <t>ТОВ "АКСІО"</t>
  </si>
  <si>
    <t>ТОВ "АТОМ-Т"</t>
  </si>
  <si>
    <t>ТОВ "КОМЕРЦІЙНИЙ ЦЕНТР "ЛІБЕРТОН"</t>
  </si>
  <si>
    <t>ТОВ "КОМПОНЕНТИ ТІ"</t>
  </si>
  <si>
    <t>ТОВ "МТ-МЕД"</t>
  </si>
  <si>
    <t>ТОВ "СИСТЕМИ ПРОТИПОЖЕЖНОГО ЗАХИСТУ"</t>
  </si>
  <si>
    <t>ТОВ "СТМ-Фарм"</t>
  </si>
  <si>
    <t>ТОВ "ТЕЛЕМІСТ 2012"</t>
  </si>
  <si>
    <t>ТОВ "УКРСТРОЙДНІПРО"</t>
  </si>
  <si>
    <t>ТОВ "ФАРМАСТОК"</t>
  </si>
  <si>
    <t>ТОВ АЛЬФАСЕРВIС ПЛЮС</t>
  </si>
  <si>
    <t>ТОВ Спарта 2015</t>
  </si>
  <si>
    <t>ТОВ ТРИАВАНТ</t>
  </si>
  <si>
    <t>ТОВ ХЕЛСІМЕД</t>
  </si>
  <si>
    <t>ТОВ ЮР-ТВІН</t>
  </si>
  <si>
    <t>ТОВАРИСТВО З ОБМЕЖЕНОЮ ВІДПОВІДАЛЬНІСТЮ "ІНТЕКС ІНВЕСТ"</t>
  </si>
  <si>
    <t>ТОВАРИСТВО З ОБМЕЖЕНОЮ ВІДПОВІДАЛЬНІСТЮ "АКОНИТ"</t>
  </si>
  <si>
    <t>ТОВАРИСТВО З ОБМЕЖЕНОЮ ВІДПОВІДАЛЬНІСТЮ "АЛЬФАСЕРВІС ПЛЮС"</t>
  </si>
  <si>
    <t>ТОВАРИСТВО З ОБМЕЖЕНОЮ ВІДПОВІДАЛЬНІСТЮ "АСК"</t>
  </si>
  <si>
    <t>ТОВАРИСТВО З ОБМЕЖЕНОЮ ВІДПОВІДАЛЬНІСТЮ "ВЕТО"</t>
  </si>
  <si>
    <t>ТОВАРИСТВО З ОБМЕЖЕНОЮ ВІДПОВІДАЛЬНІСТЮ "ГАЗОПОСТАЧАЛЬНА КОМПАНІЯ "НАФТОГАЗ ТРЕЙДИНГ"</t>
  </si>
  <si>
    <t>ТОВАРИСТВО З ОБМЕЖЕНОЮ ВІДПОВІДАЛЬНІСТЮ "ГАЗОПОСТАЧАЛЬНА КОМПАНІЯ "НАФТОГАЗ УКРАЇНИ"</t>
  </si>
  <si>
    <t>ТОВАРИСТВО З ОБМЕЖЕНОЮ ВІДПОВІДАЛЬНІСТЮ "ДИРЕКТ ОФІС СЕРВІС"</t>
  </si>
  <si>
    <t>ТОВАРИСТВО З ОБМЕЖЕНОЮ ВІДПОВІДАЛЬНІСТЮ "ДНІПРОВСЬКІ ЕНЕРГЕТИЧНІ ПОСЛУГИ"</t>
  </si>
  <si>
    <t>ТОВАРИСТВО З ОБМЕЖЕНОЮ ВІДПОВІДАЛЬНІСТЮ "ЕКОЛОГІЯ-Д"</t>
  </si>
  <si>
    <t>ТОВАРИСТВО З ОБМЕЖЕНОЮ ВІДПОВІДАЛЬНІСТЮ "ЕПІЦЕНТР К"</t>
  </si>
  <si>
    <t>ТОВАРИСТВО З ОБМЕЖЕНОЮ ВІДПОВІДАЛЬНІСТЮ "МІЖНАРОДНИЙ ЦЕНТР ФІНАНСОВО-ЕКОНОМІЧНОГО РОЗВИТКУ-УКРАЇНА"</t>
  </si>
  <si>
    <t>ТОВАРИСТВО З ОБМЕЖЕНОЮ ВІДПОВІДАЛЬНІСТЮ "МЕТРОНОМ 2009"</t>
  </si>
  <si>
    <t>ТОВАРИСТВО З ОБМЕЖЕНОЮ ВІДПОВІДАЛЬНІСТЮ "ПОЖТЕХНОЛОГІЯ"</t>
  </si>
  <si>
    <t>ТОВАРИСТВО З ОБМЕЖЕНОЮ ВІДПОВІДАЛЬНІСТЮ "СІЕТ ХОЛДІНГ"</t>
  </si>
  <si>
    <t>ТОВАРИСТВО З ОБМЕЖЕНОЮ ВІДПОВІДАЛЬНІСТЮ "Торгово-Виробнича Група Український папір"</t>
  </si>
  <si>
    <t>ТОВАРИСТВО З ОБМЕЖЕНОЮ ВІДПОВІДАЛЬНІСТЮ "УКРСТРОЙДНІПРО"</t>
  </si>
  <si>
    <t>ТОВАРИСТВО З ОБМЕЖЕНОЮ ВІДПОВІДАЛЬНІСТЮ "ФОКАРС"</t>
  </si>
  <si>
    <t>ТОВАРИСТВО З ОБМЕЖЕНОЮ ВІДПОВІДАЛЬНІСТЮ "ХЕЛСІМЕД"</t>
  </si>
  <si>
    <t>ТОВАРИСТВО З ОБМЕЖЕНОЮ ВІДПОВІДАЛЬНІСТЮ "ЦЕНТР ІНФОРМАЦІЙНИХ І АНАЛІТИЧНИХ ТЕХНОЛОГІЙ"</t>
  </si>
  <si>
    <t>ТОВАРИСТВО З ОБМЕЖЕНОЮ ВІДПОВІДАЛЬНІСТЮ "ШТЕМПЕЛЬНО-ГРАВЕРНА МАЙСТЕРНЯ "ЛАЗЕР ЛАЙН"</t>
  </si>
  <si>
    <t>ТОВАРИСТВО З ОБМЕЖЕНОЮ ВІДПОВІДАЛЬНІСТЮ НАУКОВО-ВИРОБНИЧА ФІРМА "ПРОММЕТ"</t>
  </si>
  <si>
    <t>Товариство з обмеженою відповідальністю "УКР ДІАГНОСТИКА"</t>
  </si>
  <si>
    <t>УПРАВЛІННЯ ПОЛІЦІЇ ОХОРОНИ В ДНІПРОПЕТРОВСЬКІЙ ОБЛАСТІ</t>
  </si>
  <si>
    <t>Узагальнена назва закупівлі</t>
  </si>
  <si>
    <t>ФІЗИЧНА ОСОБА-ПІДПРИЄМЕЦЬ КУЛАКОВА АНАСТАСІЯ ВОЛОДИМИРІВНА</t>
  </si>
  <si>
    <t>ФОП "ВОЛОДІН АНДРІЙ СЕРГІЙОВИЧ"</t>
  </si>
  <si>
    <t>ФОП "ЧУМАК ВАЛЕРІЙ ВАСИЛЬОВИЧ "</t>
  </si>
  <si>
    <t>ФОП Антонов Сергій Олександрович</t>
  </si>
  <si>
    <t>ФОП БОНДАРЕНКО ОЛЕКСАНДР ВАЛЕРІЙОВИЧ</t>
  </si>
  <si>
    <t>ФОП Бердник В.А.</t>
  </si>
  <si>
    <t>ФОП Диханова  Світлана Вікторівна</t>
  </si>
  <si>
    <t>ФОП Куц Сергій Анатолійович</t>
  </si>
  <si>
    <t>ФОП ЛУПИКОВ ВЛАДИСЛАВ СЕРГІЙОВИЧ</t>
  </si>
  <si>
    <t>ФОП Хамаза Л.Г.</t>
  </si>
  <si>
    <t>Фактичний переможець</t>
  </si>
  <si>
    <t>Фільтр-подовжувач мережевий за кодом ДК 021:2015 32420000-3 Мережеве обладнання</t>
  </si>
  <si>
    <t>ЧЕРНИШОВ ДМИТРО ВОЛОДИМИРОВИЧ</t>
  </si>
  <si>
    <t>ЧЕРНИШОВА ГАЛИНА ІВАНІВНА</t>
  </si>
  <si>
    <t>послуги спеціалізованого санітарного транспорту</t>
  </si>
  <si>
    <t>№ 0256-СК-7</t>
  </si>
  <si>
    <t>№ 03-1439/21-БО-Т</t>
  </si>
  <si>
    <t>№ 03/02</t>
  </si>
  <si>
    <t>№ 1</t>
  </si>
  <si>
    <t>№ 1-02.22</t>
  </si>
  <si>
    <t>№ 10</t>
  </si>
  <si>
    <t>№ 10-Н</t>
  </si>
  <si>
    <t>№ 10/2023</t>
  </si>
  <si>
    <t>№ 100</t>
  </si>
  <si>
    <t>№ 101</t>
  </si>
  <si>
    <t>№ 11</t>
  </si>
  <si>
    <t>№ 115</t>
  </si>
  <si>
    <t>№ 11786</t>
  </si>
  <si>
    <t>№ 11786В</t>
  </si>
  <si>
    <t>№ 11786С</t>
  </si>
  <si>
    <t>№ 12</t>
  </si>
  <si>
    <t>№ 13</t>
  </si>
  <si>
    <t>№ 137</t>
  </si>
  <si>
    <t>№ 14-0/13490 П</t>
  </si>
  <si>
    <t>№ 15</t>
  </si>
  <si>
    <t>№ 150</t>
  </si>
  <si>
    <t>№ 16</t>
  </si>
  <si>
    <t>№ 16/22</t>
  </si>
  <si>
    <t>№ 17</t>
  </si>
  <si>
    <t>№ 18</t>
  </si>
  <si>
    <t>№ 19</t>
  </si>
  <si>
    <t>№ 2</t>
  </si>
  <si>
    <t>№ 20</t>
  </si>
  <si>
    <t>№ 2021-62-ОС</t>
  </si>
  <si>
    <t>№ 21</t>
  </si>
  <si>
    <t>№ 218</t>
  </si>
  <si>
    <t>№ 22</t>
  </si>
  <si>
    <t>№ 22-1</t>
  </si>
  <si>
    <t>№ 22-2</t>
  </si>
  <si>
    <t>№ 22/332-Б</t>
  </si>
  <si>
    <t>№ 23</t>
  </si>
  <si>
    <t>№ 23/17/201-2022</t>
  </si>
  <si>
    <t>№ 24</t>
  </si>
  <si>
    <t>№ 25</t>
  </si>
  <si>
    <t>№ 26</t>
  </si>
  <si>
    <t>№ 27</t>
  </si>
  <si>
    <t>№ 28</t>
  </si>
  <si>
    <t>№ 29</t>
  </si>
  <si>
    <t>№ 292</t>
  </si>
  <si>
    <t>№ 293</t>
  </si>
  <si>
    <t>№ 294</t>
  </si>
  <si>
    <t>№ 296</t>
  </si>
  <si>
    <t>№ 297</t>
  </si>
  <si>
    <t>№ 298</t>
  </si>
  <si>
    <t>№ 3</t>
  </si>
  <si>
    <t>№ 30</t>
  </si>
  <si>
    <t>№ 300</t>
  </si>
  <si>
    <t>№ 31</t>
  </si>
  <si>
    <t>№ 32 ДП-22</t>
  </si>
  <si>
    <t>№ 33 ДП-22</t>
  </si>
  <si>
    <t>№ 34 ДП-22</t>
  </si>
  <si>
    <t>№ 36</t>
  </si>
  <si>
    <t>№ 361</t>
  </si>
  <si>
    <t>№ 37</t>
  </si>
  <si>
    <t>№ 37/07-22</t>
  </si>
  <si>
    <t>№ 3701</t>
  </si>
  <si>
    <t>№ 38</t>
  </si>
  <si>
    <t>№ 38А491-10194-21</t>
  </si>
  <si>
    <t>№ 38А491-355-22</t>
  </si>
  <si>
    <t>№ 38А491-581-22</t>
  </si>
  <si>
    <t>№ 39</t>
  </si>
  <si>
    <t>№ 4</t>
  </si>
  <si>
    <t>№ 40</t>
  </si>
  <si>
    <t>№ 40109СТП</t>
  </si>
  <si>
    <t>№ 41</t>
  </si>
  <si>
    <t>№ 41/08-22</t>
  </si>
  <si>
    <t>№ 42</t>
  </si>
  <si>
    <t>№ 42-09-22</t>
  </si>
  <si>
    <t>№ 42АВ491-3113-22</t>
  </si>
  <si>
    <t>№ 43</t>
  </si>
  <si>
    <t>№ 43/09-22</t>
  </si>
  <si>
    <t>№ 44</t>
  </si>
  <si>
    <t>№ 440</t>
  </si>
  <si>
    <t>№ 45</t>
  </si>
  <si>
    <t>№ 46</t>
  </si>
  <si>
    <t>№ 47</t>
  </si>
  <si>
    <t>№ 48</t>
  </si>
  <si>
    <t>№ 49</t>
  </si>
  <si>
    <t>№ 49/11-22</t>
  </si>
  <si>
    <t>№ 5</t>
  </si>
  <si>
    <t>№ 5-Д</t>
  </si>
  <si>
    <t>№ 50</t>
  </si>
  <si>
    <t>№ 51</t>
  </si>
  <si>
    <t>№ 52</t>
  </si>
  <si>
    <t>№ 53</t>
  </si>
  <si>
    <t>№ 54</t>
  </si>
  <si>
    <t>№ 549/17/201/2022</t>
  </si>
  <si>
    <t>№ 55</t>
  </si>
  <si>
    <t>№ 56 ДП/22</t>
  </si>
  <si>
    <t>№ 56001</t>
  </si>
  <si>
    <t>№ 57 ДП-22</t>
  </si>
  <si>
    <t>№ 58</t>
  </si>
  <si>
    <t>№ 59 ДП-22</t>
  </si>
  <si>
    <t>№ 6</t>
  </si>
  <si>
    <t>№ 60</t>
  </si>
  <si>
    <t>№ 61</t>
  </si>
  <si>
    <t>№ 62</t>
  </si>
  <si>
    <t>№ 63</t>
  </si>
  <si>
    <t>№ 64</t>
  </si>
  <si>
    <t>№ 65</t>
  </si>
  <si>
    <t>№ 66</t>
  </si>
  <si>
    <t>№ 66-22-11-10</t>
  </si>
  <si>
    <t>№ 66-22/11</t>
  </si>
  <si>
    <t>№ 66-22/11/10</t>
  </si>
  <si>
    <t>№ 67</t>
  </si>
  <si>
    <t>№ 68 ДП/22</t>
  </si>
  <si>
    <t>№ 68-Н</t>
  </si>
  <si>
    <t>№ 69 ДП/22</t>
  </si>
  <si>
    <t>№ 7</t>
  </si>
  <si>
    <t>№ 70 ДП/22</t>
  </si>
  <si>
    <t>№ 71 ДП/22</t>
  </si>
  <si>
    <t>№ 72 ДП/22</t>
  </si>
  <si>
    <t>№ 7259</t>
  </si>
  <si>
    <t>№ 73 ДП/22</t>
  </si>
  <si>
    <t>№ 74 ДП/22</t>
  </si>
  <si>
    <t>№ 75 ДП/22</t>
  </si>
  <si>
    <t>№ 76</t>
  </si>
  <si>
    <t>№ 77 ДП/22</t>
  </si>
  <si>
    <t>№ 78 ДП/22</t>
  </si>
  <si>
    <t>№ 79 ДП/22</t>
  </si>
  <si>
    <t>№ 8</t>
  </si>
  <si>
    <t>№ 81 ДП/22</t>
  </si>
  <si>
    <t>№ 818</t>
  </si>
  <si>
    <t>№ 82 ДП/22</t>
  </si>
  <si>
    <t>№ 83</t>
  </si>
  <si>
    <t>№ 8369816</t>
  </si>
  <si>
    <t>№ 84</t>
  </si>
  <si>
    <t>№ 85 ДП/22</t>
  </si>
  <si>
    <t>№ 86 ДП/22</t>
  </si>
  <si>
    <t>№ 87 ДП/22</t>
  </si>
  <si>
    <t>№ 88</t>
  </si>
  <si>
    <t>№ 89</t>
  </si>
  <si>
    <t>№ 9</t>
  </si>
  <si>
    <t>№ 90 ДП/22</t>
  </si>
  <si>
    <t>№ 901</t>
  </si>
  <si>
    <t>№ 91 ДП/22</t>
  </si>
  <si>
    <t>№ 92</t>
  </si>
  <si>
    <t>№ 93</t>
  </si>
  <si>
    <t>№ 94</t>
  </si>
  <si>
    <t>№ 95</t>
  </si>
  <si>
    <t>№ 96 ДП/22</t>
  </si>
  <si>
    <t>№ 97 ДП/22</t>
  </si>
  <si>
    <t>№ 98 ДП/22</t>
  </si>
  <si>
    <t>№ 99</t>
  </si>
  <si>
    <t>№ MEIS-3141</t>
  </si>
  <si>
    <t>№ MEIS-3375</t>
  </si>
  <si>
    <t>№ В-233/22</t>
  </si>
  <si>
    <t>№ М/79/01/2022</t>
  </si>
  <si>
    <t>№ М/79/05/2022</t>
  </si>
  <si>
    <t>№ М/79/11/2022</t>
  </si>
  <si>
    <t>№ М/80/06/2022</t>
  </si>
  <si>
    <t>№ Н/8</t>
  </si>
  <si>
    <t>№ Н17-2022</t>
  </si>
  <si>
    <t>№ Н78-2022</t>
  </si>
  <si>
    <t>№ СП022081</t>
  </si>
  <si>
    <t>№0203-СК-7</t>
  </si>
  <si>
    <t>№125/2022</t>
  </si>
  <si>
    <t xml:space="preserve">№14 </t>
  </si>
  <si>
    <t>№35</t>
  </si>
  <si>
    <t>№8/22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</si>
</sst>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0"/>
      <color rgb="FF000000"/>
      <name val="Calibri"/>
      <family val="2"/>
    </font>
    <font>
      <sz val="10"/>
      <color rgb="FF0000FF"/>
      <name val="Calibri"/>
      <family val="2"/>
    </font>
    <font>
      <b/>
      <sz val="10"/>
      <color rgb="FFFFFFFF"/>
      <name val="Calibri"/>
      <family val="2"/>
    </font>
  </fonts>
  <fills count="3">
    <fill>
      <patternFill patternType="none"/>
    </fill>
    <fill>
      <patternFill patternType="gray125"/>
    </fill>
    <fill>
      <patternFill patternType="solid">
        <fgColor rgb="FF008000"/>
      </patternFill>
    </fill>
  </fills>
  <borders count="2">
    <border>
      <left/>
      <right/>
      <top/>
      <bottom/>
      <diagonal/>
    </border>
    <border>
      <left style="medium">
        <color rgb="FFFFFFFF"/>
      </left>
      <right style="medium">
        <color rgb="FFFFFFFF"/>
      </right>
      <top style="medium">
        <color rgb="FFFFFFFF"/>
      </top>
      <bottom style="medium">
        <color rgb="FFFFFFFF"/>
      </bottom>
      <diagonal/>
    </border>
  </borders>
  <cellStyleXfs count="1">
    <xf numFmtId="0" fontId="0" fillId="0" borderId="0"/>
  </cellStyleXfs>
  <cellXfs count="5">
    <xf numFmtId="0" fontId="0" fillId="0" borderId="0" xfId="0"/>
    <xf numFmtId="0" fontId="1" fillId="0" borderId="0" xfId="0" applyFont="1"/>
    <xf numFmtId="0" fontId="2" fillId="0" borderId="0" xfId="0" applyFont="1"/>
    <xf numFmtId="0" fontId="3" fillId="2" borderId="1" xfId="0" applyFont="1" applyFill="1" applyBorder="1" applyAlignment="1">
      <alignment horizontal="center" wrapText="1"/>
    </xf>
    <xf numFmtId="4" fontId="1" fillId="0" borderId="0" xfId="0" applyNumberFormat="1" applyFont="1"/>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my.zakupki.prom.ua/remote/dispatcher/state_purchase_view/36447807" TargetMode="External"/><Relationship Id="rId21" Type="http://schemas.openxmlformats.org/officeDocument/2006/relationships/hyperlink" Target="https://my.zakupki.prom.ua/remote/dispatcher/state_purchase_view/39018052" TargetMode="External"/><Relationship Id="rId42" Type="http://schemas.openxmlformats.org/officeDocument/2006/relationships/hyperlink" Target="https://my.zakupki.prom.ua/remote/dispatcher/state_purchase_view/38786433" TargetMode="External"/><Relationship Id="rId63" Type="http://schemas.openxmlformats.org/officeDocument/2006/relationships/hyperlink" Target="https://my.zakupki.prom.ua/remote/dispatcher/state_purchase_view/37862842" TargetMode="External"/><Relationship Id="rId84" Type="http://schemas.openxmlformats.org/officeDocument/2006/relationships/hyperlink" Target="https://my.zakupki.prom.ua/remote/dispatcher/state_purchase_view/37022232" TargetMode="External"/><Relationship Id="rId138" Type="http://schemas.openxmlformats.org/officeDocument/2006/relationships/hyperlink" Target="https://my.zakupki.prom.ua/remote/dispatcher/state_purchase_view/35743024" TargetMode="External"/><Relationship Id="rId159" Type="http://schemas.openxmlformats.org/officeDocument/2006/relationships/hyperlink" Target="https://my.zakupki.prom.ua/remote/dispatcher/state_purchase_view/34817857" TargetMode="External"/><Relationship Id="rId170" Type="http://schemas.openxmlformats.org/officeDocument/2006/relationships/hyperlink" Target="https://my.zakupki.prom.ua/remote/dispatcher/state_purchase_view/34183533" TargetMode="External"/><Relationship Id="rId107" Type="http://schemas.openxmlformats.org/officeDocument/2006/relationships/hyperlink" Target="https://my.zakupki.prom.ua/remote/dispatcher/state_purchase_view/36510668" TargetMode="External"/><Relationship Id="rId11" Type="http://schemas.openxmlformats.org/officeDocument/2006/relationships/hyperlink" Target="https://my.zakupki.prom.ua/remote/dispatcher/state_purchase_view/39396302" TargetMode="External"/><Relationship Id="rId32" Type="http://schemas.openxmlformats.org/officeDocument/2006/relationships/hyperlink" Target="https://my.zakupki.prom.ua/remote/dispatcher/state_purchase_view/38848306" TargetMode="External"/><Relationship Id="rId53" Type="http://schemas.openxmlformats.org/officeDocument/2006/relationships/hyperlink" Target="https://my.zakupki.prom.ua/remote/dispatcher/state_purchase_view/38351477" TargetMode="External"/><Relationship Id="rId74" Type="http://schemas.openxmlformats.org/officeDocument/2006/relationships/hyperlink" Target="https://my.zakupki.prom.ua/remote/dispatcher/state_purchase_view/37685309" TargetMode="External"/><Relationship Id="rId128" Type="http://schemas.openxmlformats.org/officeDocument/2006/relationships/hyperlink" Target="https://my.zakupki.prom.ua/remote/dispatcher/state_purchase_view/36126551" TargetMode="External"/><Relationship Id="rId149" Type="http://schemas.openxmlformats.org/officeDocument/2006/relationships/hyperlink" Target="https://my.zakupki.prom.ua/remote/dispatcher/state_purchase_view/35427908" TargetMode="External"/><Relationship Id="rId5" Type="http://schemas.openxmlformats.org/officeDocument/2006/relationships/hyperlink" Target="https://my.zakupki.prom.ua/remote/dispatcher/state_purchase_view/39801047" TargetMode="External"/><Relationship Id="rId95" Type="http://schemas.openxmlformats.org/officeDocument/2006/relationships/hyperlink" Target="https://my.zakupki.prom.ua/remote/dispatcher/state_purchase_view/36714902" TargetMode="External"/><Relationship Id="rId160" Type="http://schemas.openxmlformats.org/officeDocument/2006/relationships/hyperlink" Target="https://my.zakupki.prom.ua/remote/dispatcher/state_purchase_view/34795679" TargetMode="External"/><Relationship Id="rId181" Type="http://schemas.openxmlformats.org/officeDocument/2006/relationships/hyperlink" Target="https://my.zakupki.prom.ua/remote/dispatcher/state_purchase_view/33630678" TargetMode="External"/><Relationship Id="rId22" Type="http://schemas.openxmlformats.org/officeDocument/2006/relationships/hyperlink" Target="https://my.zakupki.prom.ua/remote/dispatcher/state_purchase_view/39016378" TargetMode="External"/><Relationship Id="rId43" Type="http://schemas.openxmlformats.org/officeDocument/2006/relationships/hyperlink" Target="https://my.zakupki.prom.ua/remote/dispatcher/state_purchase_view/38672735" TargetMode="External"/><Relationship Id="rId64" Type="http://schemas.openxmlformats.org/officeDocument/2006/relationships/hyperlink" Target="https://my.zakupki.prom.ua/remote/dispatcher/state_purchase_view/37823431" TargetMode="External"/><Relationship Id="rId118" Type="http://schemas.openxmlformats.org/officeDocument/2006/relationships/hyperlink" Target="https://my.zakupki.prom.ua/remote/dispatcher/state_purchase_view/36446064" TargetMode="External"/><Relationship Id="rId139" Type="http://schemas.openxmlformats.org/officeDocument/2006/relationships/hyperlink" Target="https://my.zakupki.prom.ua/remote/dispatcher/state_purchase_view/35726398" TargetMode="External"/><Relationship Id="rId85" Type="http://schemas.openxmlformats.org/officeDocument/2006/relationships/hyperlink" Target="https://my.zakupki.prom.ua/remote/dispatcher/state_purchase_view/37014875" TargetMode="External"/><Relationship Id="rId150" Type="http://schemas.openxmlformats.org/officeDocument/2006/relationships/hyperlink" Target="https://my.zakupki.prom.ua/remote/dispatcher/state_purchase_view/35207111" TargetMode="External"/><Relationship Id="rId171" Type="http://schemas.openxmlformats.org/officeDocument/2006/relationships/hyperlink" Target="https://my.zakupki.prom.ua/remote/dispatcher/state_purchase_view/34161572" TargetMode="External"/><Relationship Id="rId12" Type="http://schemas.openxmlformats.org/officeDocument/2006/relationships/hyperlink" Target="https://my.zakupki.prom.ua/remote/dispatcher/state_purchase_view/39360716" TargetMode="External"/><Relationship Id="rId33" Type="http://schemas.openxmlformats.org/officeDocument/2006/relationships/hyperlink" Target="https://my.zakupki.prom.ua/remote/dispatcher/state_purchase_view/38847866" TargetMode="External"/><Relationship Id="rId108" Type="http://schemas.openxmlformats.org/officeDocument/2006/relationships/hyperlink" Target="https://my.zakupki.prom.ua/remote/dispatcher/state_purchase_view/36506039" TargetMode="External"/><Relationship Id="rId129" Type="http://schemas.openxmlformats.org/officeDocument/2006/relationships/hyperlink" Target="https://my.zakupki.prom.ua/remote/dispatcher/state_purchase_view/36118618" TargetMode="External"/><Relationship Id="rId54" Type="http://schemas.openxmlformats.org/officeDocument/2006/relationships/hyperlink" Target="https://my.zakupki.prom.ua/remote/dispatcher/state_purchase_view/38293989" TargetMode="External"/><Relationship Id="rId75" Type="http://schemas.openxmlformats.org/officeDocument/2006/relationships/hyperlink" Target="https://my.zakupki.prom.ua/remote/dispatcher/state_purchase_view/37606281" TargetMode="External"/><Relationship Id="rId96" Type="http://schemas.openxmlformats.org/officeDocument/2006/relationships/hyperlink" Target="https://my.zakupki.prom.ua/remote/dispatcher/state_purchase_view/36702435" TargetMode="External"/><Relationship Id="rId140" Type="http://schemas.openxmlformats.org/officeDocument/2006/relationships/hyperlink" Target="https://my.zakupki.prom.ua/remote/dispatcher/state_purchase_view/35703236" TargetMode="External"/><Relationship Id="rId161" Type="http://schemas.openxmlformats.org/officeDocument/2006/relationships/hyperlink" Target="https://my.zakupki.prom.ua/remote/dispatcher/state_purchase_view/34794248" TargetMode="External"/><Relationship Id="rId182" Type="http://schemas.openxmlformats.org/officeDocument/2006/relationships/hyperlink" Target="https://my.zakupki.prom.ua/remote/dispatcher/state_purchase_view/33393887" TargetMode="External"/><Relationship Id="rId6" Type="http://schemas.openxmlformats.org/officeDocument/2006/relationships/hyperlink" Target="https://my.zakupki.prom.ua/remote/dispatcher/state_purchase_view/39800875" TargetMode="External"/><Relationship Id="rId23" Type="http://schemas.openxmlformats.org/officeDocument/2006/relationships/hyperlink" Target="https://my.zakupki.prom.ua/remote/dispatcher/state_purchase_view/39015334" TargetMode="External"/><Relationship Id="rId119" Type="http://schemas.openxmlformats.org/officeDocument/2006/relationships/hyperlink" Target="https://my.zakupki.prom.ua/remote/dispatcher/state_purchase_view/36428495" TargetMode="External"/><Relationship Id="rId44" Type="http://schemas.openxmlformats.org/officeDocument/2006/relationships/hyperlink" Target="https://my.zakupki.prom.ua/remote/dispatcher/state_purchase_view/38672157" TargetMode="External"/><Relationship Id="rId60" Type="http://schemas.openxmlformats.org/officeDocument/2006/relationships/hyperlink" Target="https://my.zakupki.prom.ua/remote/dispatcher/state_purchase_view/37933303" TargetMode="External"/><Relationship Id="rId65" Type="http://schemas.openxmlformats.org/officeDocument/2006/relationships/hyperlink" Target="https://my.zakupki.prom.ua/remote/dispatcher/state_purchase_view/37823145" TargetMode="External"/><Relationship Id="rId81" Type="http://schemas.openxmlformats.org/officeDocument/2006/relationships/hyperlink" Target="https://my.zakupki.prom.ua/remote/dispatcher/state_purchase_view/37194190" TargetMode="External"/><Relationship Id="rId86" Type="http://schemas.openxmlformats.org/officeDocument/2006/relationships/hyperlink" Target="https://my.zakupki.prom.ua/remote/dispatcher/state_purchase_view/37014363" TargetMode="External"/><Relationship Id="rId130" Type="http://schemas.openxmlformats.org/officeDocument/2006/relationships/hyperlink" Target="https://my.zakupki.prom.ua/remote/dispatcher/state_purchase_view/36118354" TargetMode="External"/><Relationship Id="rId135" Type="http://schemas.openxmlformats.org/officeDocument/2006/relationships/hyperlink" Target="https://my.zakupki.prom.ua/remote/dispatcher/state_purchase_view/35921750" TargetMode="External"/><Relationship Id="rId151" Type="http://schemas.openxmlformats.org/officeDocument/2006/relationships/hyperlink" Target="https://my.zakupki.prom.ua/remote/dispatcher/state_purchase_view/35113131" TargetMode="External"/><Relationship Id="rId156" Type="http://schemas.openxmlformats.org/officeDocument/2006/relationships/hyperlink" Target="https://my.zakupki.prom.ua/remote/dispatcher/state_purchase_view/34824306" TargetMode="External"/><Relationship Id="rId177" Type="http://schemas.openxmlformats.org/officeDocument/2006/relationships/hyperlink" Target="https://my.zakupki.prom.ua/remote/dispatcher/state_purchase_view/33968638" TargetMode="External"/><Relationship Id="rId172" Type="http://schemas.openxmlformats.org/officeDocument/2006/relationships/hyperlink" Target="https://my.zakupki.prom.ua/remote/dispatcher/state_purchase_view/34136809" TargetMode="External"/><Relationship Id="rId13" Type="http://schemas.openxmlformats.org/officeDocument/2006/relationships/hyperlink" Target="https://my.zakupki.prom.ua/remote/dispatcher/state_purchase_view/39261904" TargetMode="External"/><Relationship Id="rId18" Type="http://schemas.openxmlformats.org/officeDocument/2006/relationships/hyperlink" Target="https://my.zakupki.prom.ua/remote/dispatcher/state_purchase_view/39023274" TargetMode="External"/><Relationship Id="rId39" Type="http://schemas.openxmlformats.org/officeDocument/2006/relationships/hyperlink" Target="https://my.zakupki.prom.ua/remote/dispatcher/state_purchase_view/38813474" TargetMode="External"/><Relationship Id="rId109" Type="http://schemas.openxmlformats.org/officeDocument/2006/relationships/hyperlink" Target="https://my.zakupki.prom.ua/remote/dispatcher/state_purchase_view/36483756" TargetMode="External"/><Relationship Id="rId34" Type="http://schemas.openxmlformats.org/officeDocument/2006/relationships/hyperlink" Target="https://my.zakupki.prom.ua/remote/dispatcher/state_purchase_view/38846652" TargetMode="External"/><Relationship Id="rId50" Type="http://schemas.openxmlformats.org/officeDocument/2006/relationships/hyperlink" Target="https://my.zakupki.prom.ua/remote/dispatcher/state_purchase_view/38424314" TargetMode="External"/><Relationship Id="rId55" Type="http://schemas.openxmlformats.org/officeDocument/2006/relationships/hyperlink" Target="https://my.zakupki.prom.ua/remote/dispatcher/state_purchase_view/38292862" TargetMode="External"/><Relationship Id="rId76" Type="http://schemas.openxmlformats.org/officeDocument/2006/relationships/hyperlink" Target="https://my.zakupki.prom.ua/remote/dispatcher/state_purchase_view/37579444" TargetMode="External"/><Relationship Id="rId97" Type="http://schemas.openxmlformats.org/officeDocument/2006/relationships/hyperlink" Target="https://my.zakupki.prom.ua/remote/dispatcher/state_purchase_view/36691061" TargetMode="External"/><Relationship Id="rId104" Type="http://schemas.openxmlformats.org/officeDocument/2006/relationships/hyperlink" Target="https://my.zakupki.prom.ua/remote/dispatcher/state_purchase_view/36522223" TargetMode="External"/><Relationship Id="rId120" Type="http://schemas.openxmlformats.org/officeDocument/2006/relationships/hyperlink" Target="https://my.zakupki.prom.ua/remote/dispatcher/state_purchase_view/36415470" TargetMode="External"/><Relationship Id="rId125" Type="http://schemas.openxmlformats.org/officeDocument/2006/relationships/hyperlink" Target="https://my.zakupki.prom.ua/remote/dispatcher/state_purchase_view/36212224" TargetMode="External"/><Relationship Id="rId141" Type="http://schemas.openxmlformats.org/officeDocument/2006/relationships/hyperlink" Target="https://my.zakupki.prom.ua/remote/dispatcher/state_purchase_view/35698554" TargetMode="External"/><Relationship Id="rId146" Type="http://schemas.openxmlformats.org/officeDocument/2006/relationships/hyperlink" Target="https://my.zakupki.prom.ua/remote/dispatcher/state_purchase_view/35641645" TargetMode="External"/><Relationship Id="rId167" Type="http://schemas.openxmlformats.org/officeDocument/2006/relationships/hyperlink" Target="https://my.zakupki.prom.ua/remote/dispatcher/state_purchase_view/34375283" TargetMode="External"/><Relationship Id="rId7" Type="http://schemas.openxmlformats.org/officeDocument/2006/relationships/hyperlink" Target="https://my.zakupki.prom.ua/remote/dispatcher/state_purchase_view/39608756" TargetMode="External"/><Relationship Id="rId71" Type="http://schemas.openxmlformats.org/officeDocument/2006/relationships/hyperlink" Target="https://my.zakupki.prom.ua/remote/dispatcher/state_purchase_view/37695127" TargetMode="External"/><Relationship Id="rId92" Type="http://schemas.openxmlformats.org/officeDocument/2006/relationships/hyperlink" Target="https://my.zakupki.prom.ua/remote/dispatcher/state_purchase_view/36804454" TargetMode="External"/><Relationship Id="rId162" Type="http://schemas.openxmlformats.org/officeDocument/2006/relationships/hyperlink" Target="https://my.zakupki.prom.ua/remote/dispatcher/state_purchase_view/34776327" TargetMode="External"/><Relationship Id="rId183" Type="http://schemas.openxmlformats.org/officeDocument/2006/relationships/hyperlink" Target="https://my.zakupki.prom.ua/remote/dispatcher/state_purchase_view/33200038" TargetMode="External"/><Relationship Id="rId2" Type="http://schemas.openxmlformats.org/officeDocument/2006/relationships/hyperlink" Target="https://my.zakupki.prom.ua/remote/dispatcher/state_purchase_view/39865770" TargetMode="External"/><Relationship Id="rId29" Type="http://schemas.openxmlformats.org/officeDocument/2006/relationships/hyperlink" Target="https://my.zakupki.prom.ua/remote/dispatcher/state_purchase_view/38900226" TargetMode="External"/><Relationship Id="rId24" Type="http://schemas.openxmlformats.org/officeDocument/2006/relationships/hyperlink" Target="https://my.zakupki.prom.ua/remote/dispatcher/state_purchase_view/39014175" TargetMode="External"/><Relationship Id="rId40" Type="http://schemas.openxmlformats.org/officeDocument/2006/relationships/hyperlink" Target="https://my.zakupki.prom.ua/remote/dispatcher/state_purchase_view/38812520" TargetMode="External"/><Relationship Id="rId45" Type="http://schemas.openxmlformats.org/officeDocument/2006/relationships/hyperlink" Target="https://my.zakupki.prom.ua/remote/dispatcher/state_purchase_view/38660455" TargetMode="External"/><Relationship Id="rId66" Type="http://schemas.openxmlformats.org/officeDocument/2006/relationships/hyperlink" Target="https://my.zakupki.prom.ua/remote/dispatcher/state_purchase_view/37776083" TargetMode="External"/><Relationship Id="rId87" Type="http://schemas.openxmlformats.org/officeDocument/2006/relationships/hyperlink" Target="https://my.zakupki.prom.ua/remote/dispatcher/state_purchase_view/36986509" TargetMode="External"/><Relationship Id="rId110" Type="http://schemas.openxmlformats.org/officeDocument/2006/relationships/hyperlink" Target="https://my.zakupki.prom.ua/remote/dispatcher/state_purchase_view/36483238" TargetMode="External"/><Relationship Id="rId115" Type="http://schemas.openxmlformats.org/officeDocument/2006/relationships/hyperlink" Target="https://my.zakupki.prom.ua/remote/dispatcher/state_purchase_view/36456298" TargetMode="External"/><Relationship Id="rId131" Type="http://schemas.openxmlformats.org/officeDocument/2006/relationships/hyperlink" Target="https://my.zakupki.prom.ua/remote/dispatcher/state_purchase_view/36118175" TargetMode="External"/><Relationship Id="rId136" Type="http://schemas.openxmlformats.org/officeDocument/2006/relationships/hyperlink" Target="https://my.zakupki.prom.ua/remote/dispatcher/state_purchase_view/35826724" TargetMode="External"/><Relationship Id="rId157" Type="http://schemas.openxmlformats.org/officeDocument/2006/relationships/hyperlink" Target="https://my.zakupki.prom.ua/remote/dispatcher/state_purchase_view/34819252" TargetMode="External"/><Relationship Id="rId178" Type="http://schemas.openxmlformats.org/officeDocument/2006/relationships/hyperlink" Target="https://my.zakupki.prom.ua/remote/dispatcher/state_purchase_view/33832833" TargetMode="External"/><Relationship Id="rId61" Type="http://schemas.openxmlformats.org/officeDocument/2006/relationships/hyperlink" Target="https://my.zakupki.prom.ua/remote/dispatcher/state_purchase_view/37929374" TargetMode="External"/><Relationship Id="rId82" Type="http://schemas.openxmlformats.org/officeDocument/2006/relationships/hyperlink" Target="https://my.zakupki.prom.ua/remote/dispatcher/state_purchase_view/37095629" TargetMode="External"/><Relationship Id="rId152" Type="http://schemas.openxmlformats.org/officeDocument/2006/relationships/hyperlink" Target="https://my.zakupki.prom.ua/remote/dispatcher/state_purchase_view/34991576" TargetMode="External"/><Relationship Id="rId173" Type="http://schemas.openxmlformats.org/officeDocument/2006/relationships/hyperlink" Target="https://my.zakupki.prom.ua/remote/dispatcher/state_purchase_view/34123973" TargetMode="External"/><Relationship Id="rId19" Type="http://schemas.openxmlformats.org/officeDocument/2006/relationships/hyperlink" Target="https://my.zakupki.prom.ua/remote/dispatcher/state_purchase_view/39022269" TargetMode="External"/><Relationship Id="rId14" Type="http://schemas.openxmlformats.org/officeDocument/2006/relationships/hyperlink" Target="https://my.zakupki.prom.ua/remote/dispatcher/state_purchase_view/39260705" TargetMode="External"/><Relationship Id="rId30" Type="http://schemas.openxmlformats.org/officeDocument/2006/relationships/hyperlink" Target="https://my.zakupki.prom.ua/remote/dispatcher/state_purchase_view/38893513" TargetMode="External"/><Relationship Id="rId35" Type="http://schemas.openxmlformats.org/officeDocument/2006/relationships/hyperlink" Target="https://my.zakupki.prom.ua/remote/dispatcher/state_purchase_view/38816167" TargetMode="External"/><Relationship Id="rId56" Type="http://schemas.openxmlformats.org/officeDocument/2006/relationships/hyperlink" Target="https://my.zakupki.prom.ua/remote/dispatcher/state_purchase_view/38230073" TargetMode="External"/><Relationship Id="rId77" Type="http://schemas.openxmlformats.org/officeDocument/2006/relationships/hyperlink" Target="https://my.zakupki.prom.ua/remote/dispatcher/state_purchase_view/37569551" TargetMode="External"/><Relationship Id="rId100" Type="http://schemas.openxmlformats.org/officeDocument/2006/relationships/hyperlink" Target="https://my.zakupki.prom.ua/remote/dispatcher/state_purchase_view/36645628" TargetMode="External"/><Relationship Id="rId105" Type="http://schemas.openxmlformats.org/officeDocument/2006/relationships/hyperlink" Target="https://my.zakupki.prom.ua/remote/dispatcher/state_purchase_view/36521964" TargetMode="External"/><Relationship Id="rId126" Type="http://schemas.openxmlformats.org/officeDocument/2006/relationships/hyperlink" Target="https://my.zakupki.prom.ua/remote/dispatcher/state_purchase_view/36194282" TargetMode="External"/><Relationship Id="rId147" Type="http://schemas.openxmlformats.org/officeDocument/2006/relationships/hyperlink" Target="https://my.zakupki.prom.ua/remote/dispatcher/state_purchase_view/35553006" TargetMode="External"/><Relationship Id="rId168" Type="http://schemas.openxmlformats.org/officeDocument/2006/relationships/hyperlink" Target="https://my.zakupki.prom.ua/remote/dispatcher/state_purchase_view/34370499" TargetMode="External"/><Relationship Id="rId8" Type="http://schemas.openxmlformats.org/officeDocument/2006/relationships/hyperlink" Target="https://my.zakupki.prom.ua/remote/dispatcher/state_purchase_view/39508138" TargetMode="External"/><Relationship Id="rId51" Type="http://schemas.openxmlformats.org/officeDocument/2006/relationships/hyperlink" Target="https://my.zakupki.prom.ua/remote/dispatcher/state_purchase_view/38420574" TargetMode="External"/><Relationship Id="rId72" Type="http://schemas.openxmlformats.org/officeDocument/2006/relationships/hyperlink" Target="https://my.zakupki.prom.ua/remote/dispatcher/state_purchase_view/37691862" TargetMode="External"/><Relationship Id="rId93" Type="http://schemas.openxmlformats.org/officeDocument/2006/relationships/hyperlink" Target="https://my.zakupki.prom.ua/remote/dispatcher/state_purchase_view/36781966" TargetMode="External"/><Relationship Id="rId98" Type="http://schemas.openxmlformats.org/officeDocument/2006/relationships/hyperlink" Target="https://my.zakupki.prom.ua/remote/dispatcher/state_purchase_view/36653653" TargetMode="External"/><Relationship Id="rId121" Type="http://schemas.openxmlformats.org/officeDocument/2006/relationships/hyperlink" Target="https://my.zakupki.prom.ua/remote/dispatcher/state_purchase_view/36305896" TargetMode="External"/><Relationship Id="rId142" Type="http://schemas.openxmlformats.org/officeDocument/2006/relationships/hyperlink" Target="https://my.zakupki.prom.ua/remote/dispatcher/state_purchase_view/35679930" TargetMode="External"/><Relationship Id="rId163" Type="http://schemas.openxmlformats.org/officeDocument/2006/relationships/hyperlink" Target="https://my.zakupki.prom.ua/remote/dispatcher/state_purchase_view/34537172" TargetMode="External"/><Relationship Id="rId184" Type="http://schemas.openxmlformats.org/officeDocument/2006/relationships/hyperlink" Target="https://my.zakupki.prom.ua/remote/dispatcher/state_purchase_view/33124848" TargetMode="External"/><Relationship Id="rId3" Type="http://schemas.openxmlformats.org/officeDocument/2006/relationships/hyperlink" Target="https://my.zakupki.prom.ua/remote/dispatcher/state_purchase_view/39801612" TargetMode="External"/><Relationship Id="rId25" Type="http://schemas.openxmlformats.org/officeDocument/2006/relationships/hyperlink" Target="https://my.zakupki.prom.ua/remote/dispatcher/state_purchase_view/39012394" TargetMode="External"/><Relationship Id="rId46" Type="http://schemas.openxmlformats.org/officeDocument/2006/relationships/hyperlink" Target="https://my.zakupki.prom.ua/remote/dispatcher/state_purchase_view/38539405" TargetMode="External"/><Relationship Id="rId67" Type="http://schemas.openxmlformats.org/officeDocument/2006/relationships/hyperlink" Target="https://my.zakupki.prom.ua/remote/dispatcher/state_purchase_view/37775323" TargetMode="External"/><Relationship Id="rId116" Type="http://schemas.openxmlformats.org/officeDocument/2006/relationships/hyperlink" Target="https://my.zakupki.prom.ua/remote/dispatcher/state_purchase_view/36448818" TargetMode="External"/><Relationship Id="rId137" Type="http://schemas.openxmlformats.org/officeDocument/2006/relationships/hyperlink" Target="https://my.zakupki.prom.ua/remote/dispatcher/state_purchase_view/35752074" TargetMode="External"/><Relationship Id="rId158" Type="http://schemas.openxmlformats.org/officeDocument/2006/relationships/hyperlink" Target="https://my.zakupki.prom.ua/remote/dispatcher/state_purchase_view/34818803" TargetMode="External"/><Relationship Id="rId20" Type="http://schemas.openxmlformats.org/officeDocument/2006/relationships/hyperlink" Target="https://my.zakupki.prom.ua/remote/dispatcher/state_purchase_view/39020718" TargetMode="External"/><Relationship Id="rId41" Type="http://schemas.openxmlformats.org/officeDocument/2006/relationships/hyperlink" Target="https://my.zakupki.prom.ua/remote/dispatcher/state_purchase_view/38787285" TargetMode="External"/><Relationship Id="rId62" Type="http://schemas.openxmlformats.org/officeDocument/2006/relationships/hyperlink" Target="https://my.zakupki.prom.ua/remote/dispatcher/state_purchase_view/37870188" TargetMode="External"/><Relationship Id="rId83" Type="http://schemas.openxmlformats.org/officeDocument/2006/relationships/hyperlink" Target="https://my.zakupki.prom.ua/remote/dispatcher/state_purchase_view/37062096" TargetMode="External"/><Relationship Id="rId88" Type="http://schemas.openxmlformats.org/officeDocument/2006/relationships/hyperlink" Target="https://my.zakupki.prom.ua/remote/dispatcher/state_purchase_view/36967636" TargetMode="External"/><Relationship Id="rId111" Type="http://schemas.openxmlformats.org/officeDocument/2006/relationships/hyperlink" Target="https://my.zakupki.prom.ua/remote/dispatcher/state_purchase_view/36478483" TargetMode="External"/><Relationship Id="rId132" Type="http://schemas.openxmlformats.org/officeDocument/2006/relationships/hyperlink" Target="https://my.zakupki.prom.ua/remote/dispatcher/state_purchase_view/36043057" TargetMode="External"/><Relationship Id="rId153" Type="http://schemas.openxmlformats.org/officeDocument/2006/relationships/hyperlink" Target="https://my.zakupki.prom.ua/remote/dispatcher/state_purchase_view/34873567" TargetMode="External"/><Relationship Id="rId174" Type="http://schemas.openxmlformats.org/officeDocument/2006/relationships/hyperlink" Target="https://my.zakupki.prom.ua/remote/dispatcher/state_purchase_view/34097359" TargetMode="External"/><Relationship Id="rId179" Type="http://schemas.openxmlformats.org/officeDocument/2006/relationships/hyperlink" Target="https://my.zakupki.prom.ua/remote/dispatcher/state_purchase_view/33823645" TargetMode="External"/><Relationship Id="rId15" Type="http://schemas.openxmlformats.org/officeDocument/2006/relationships/hyperlink" Target="https://my.zakupki.prom.ua/remote/dispatcher/state_purchase_view/39259284" TargetMode="External"/><Relationship Id="rId36" Type="http://schemas.openxmlformats.org/officeDocument/2006/relationships/hyperlink" Target="https://my.zakupki.prom.ua/remote/dispatcher/state_purchase_view/38815442" TargetMode="External"/><Relationship Id="rId57" Type="http://schemas.openxmlformats.org/officeDocument/2006/relationships/hyperlink" Target="https://my.zakupki.prom.ua/remote/dispatcher/state_purchase_view/38212969" TargetMode="External"/><Relationship Id="rId106" Type="http://schemas.openxmlformats.org/officeDocument/2006/relationships/hyperlink" Target="https://my.zakupki.prom.ua/remote/dispatcher/state_purchase_view/36521543" TargetMode="External"/><Relationship Id="rId127" Type="http://schemas.openxmlformats.org/officeDocument/2006/relationships/hyperlink" Target="https://my.zakupki.prom.ua/remote/dispatcher/state_purchase_view/36170249" TargetMode="External"/><Relationship Id="rId10" Type="http://schemas.openxmlformats.org/officeDocument/2006/relationships/hyperlink" Target="https://my.zakupki.prom.ua/remote/dispatcher/state_purchase_view/39397991" TargetMode="External"/><Relationship Id="rId31" Type="http://schemas.openxmlformats.org/officeDocument/2006/relationships/hyperlink" Target="https://my.zakupki.prom.ua/remote/dispatcher/state_purchase_view/38885221" TargetMode="External"/><Relationship Id="rId52" Type="http://schemas.openxmlformats.org/officeDocument/2006/relationships/hyperlink" Target="https://my.zakupki.prom.ua/remote/dispatcher/state_purchase_view/38385847" TargetMode="External"/><Relationship Id="rId73" Type="http://schemas.openxmlformats.org/officeDocument/2006/relationships/hyperlink" Target="https://my.zakupki.prom.ua/remote/dispatcher/state_purchase_view/37685805" TargetMode="External"/><Relationship Id="rId78" Type="http://schemas.openxmlformats.org/officeDocument/2006/relationships/hyperlink" Target="https://my.zakupki.prom.ua/remote/dispatcher/state_purchase_view/37410518" TargetMode="External"/><Relationship Id="rId94" Type="http://schemas.openxmlformats.org/officeDocument/2006/relationships/hyperlink" Target="https://my.zakupki.prom.ua/remote/dispatcher/state_purchase_view/36749725" TargetMode="External"/><Relationship Id="rId99" Type="http://schemas.openxmlformats.org/officeDocument/2006/relationships/hyperlink" Target="https://my.zakupki.prom.ua/remote/dispatcher/state_purchase_view/36645880" TargetMode="External"/><Relationship Id="rId101" Type="http://schemas.openxmlformats.org/officeDocument/2006/relationships/hyperlink" Target="https://my.zakupki.prom.ua/remote/dispatcher/state_purchase_view/36585563" TargetMode="External"/><Relationship Id="rId122" Type="http://schemas.openxmlformats.org/officeDocument/2006/relationships/hyperlink" Target="https://my.zakupki.prom.ua/remote/dispatcher/state_purchase_view/36292414" TargetMode="External"/><Relationship Id="rId143" Type="http://schemas.openxmlformats.org/officeDocument/2006/relationships/hyperlink" Target="https://my.zakupki.prom.ua/remote/dispatcher/state_purchase_view/35651547" TargetMode="External"/><Relationship Id="rId148" Type="http://schemas.openxmlformats.org/officeDocument/2006/relationships/hyperlink" Target="https://my.zakupki.prom.ua/remote/dispatcher/state_purchase_view/35433226" TargetMode="External"/><Relationship Id="rId164" Type="http://schemas.openxmlformats.org/officeDocument/2006/relationships/hyperlink" Target="https://my.zakupki.prom.ua/remote/dispatcher/state_purchase_view/34477146" TargetMode="External"/><Relationship Id="rId169" Type="http://schemas.openxmlformats.org/officeDocument/2006/relationships/hyperlink" Target="https://my.zakupki.prom.ua/remote/dispatcher/state_purchase_view/34355495" TargetMode="External"/><Relationship Id="rId4" Type="http://schemas.openxmlformats.org/officeDocument/2006/relationships/hyperlink" Target="https://my.zakupki.prom.ua/remote/dispatcher/state_purchase_view/39801518" TargetMode="External"/><Relationship Id="rId9" Type="http://schemas.openxmlformats.org/officeDocument/2006/relationships/hyperlink" Target="https://my.zakupki.prom.ua/remote/dispatcher/state_purchase_view/39504983" TargetMode="External"/><Relationship Id="rId180" Type="http://schemas.openxmlformats.org/officeDocument/2006/relationships/hyperlink" Target="https://my.zakupki.prom.ua/remote/dispatcher/state_purchase_view/33772355" TargetMode="External"/><Relationship Id="rId26" Type="http://schemas.openxmlformats.org/officeDocument/2006/relationships/hyperlink" Target="https://my.zakupki.prom.ua/remote/dispatcher/state_purchase_view/38998174" TargetMode="External"/><Relationship Id="rId47" Type="http://schemas.openxmlformats.org/officeDocument/2006/relationships/hyperlink" Target="https://my.zakupki.prom.ua/remote/dispatcher/state_purchase_view/38496530" TargetMode="External"/><Relationship Id="rId68" Type="http://schemas.openxmlformats.org/officeDocument/2006/relationships/hyperlink" Target="https://my.zakupki.prom.ua/remote/dispatcher/state_purchase_view/37772706" TargetMode="External"/><Relationship Id="rId89" Type="http://schemas.openxmlformats.org/officeDocument/2006/relationships/hyperlink" Target="https://my.zakupki.prom.ua/remote/dispatcher/state_purchase_view/36936471" TargetMode="External"/><Relationship Id="rId112" Type="http://schemas.openxmlformats.org/officeDocument/2006/relationships/hyperlink" Target="https://my.zakupki.prom.ua/remote/dispatcher/state_purchase_view/36469197" TargetMode="External"/><Relationship Id="rId133" Type="http://schemas.openxmlformats.org/officeDocument/2006/relationships/hyperlink" Target="https://my.zakupki.prom.ua/remote/dispatcher/state_purchase_view/36010264" TargetMode="External"/><Relationship Id="rId154" Type="http://schemas.openxmlformats.org/officeDocument/2006/relationships/hyperlink" Target="https://my.zakupki.prom.ua/remote/dispatcher/state_purchase_view/34860015" TargetMode="External"/><Relationship Id="rId175" Type="http://schemas.openxmlformats.org/officeDocument/2006/relationships/hyperlink" Target="https://my.zakupki.prom.ua/remote/dispatcher/state_purchase_view/34086997" TargetMode="External"/><Relationship Id="rId16" Type="http://schemas.openxmlformats.org/officeDocument/2006/relationships/hyperlink" Target="https://my.zakupki.prom.ua/remote/dispatcher/state_purchase_view/39194575" TargetMode="External"/><Relationship Id="rId37" Type="http://schemas.openxmlformats.org/officeDocument/2006/relationships/hyperlink" Target="https://my.zakupki.prom.ua/remote/dispatcher/state_purchase_view/38814929" TargetMode="External"/><Relationship Id="rId58" Type="http://schemas.openxmlformats.org/officeDocument/2006/relationships/hyperlink" Target="https://my.zakupki.prom.ua/remote/dispatcher/state_purchase_view/37989772" TargetMode="External"/><Relationship Id="rId79" Type="http://schemas.openxmlformats.org/officeDocument/2006/relationships/hyperlink" Target="https://my.zakupki.prom.ua/remote/dispatcher/state_purchase_view/37346413" TargetMode="External"/><Relationship Id="rId102" Type="http://schemas.openxmlformats.org/officeDocument/2006/relationships/hyperlink" Target="https://my.zakupki.prom.ua/remote/dispatcher/state_purchase_view/36534501" TargetMode="External"/><Relationship Id="rId123" Type="http://schemas.openxmlformats.org/officeDocument/2006/relationships/hyperlink" Target="https://my.zakupki.prom.ua/remote/dispatcher/state_purchase_view/36285065" TargetMode="External"/><Relationship Id="rId144" Type="http://schemas.openxmlformats.org/officeDocument/2006/relationships/hyperlink" Target="https://my.zakupki.prom.ua/remote/dispatcher/state_purchase_view/35649411" TargetMode="External"/><Relationship Id="rId90" Type="http://schemas.openxmlformats.org/officeDocument/2006/relationships/hyperlink" Target="https://my.zakupki.prom.ua/remote/dispatcher/state_purchase_view/36899472" TargetMode="External"/><Relationship Id="rId165" Type="http://schemas.openxmlformats.org/officeDocument/2006/relationships/hyperlink" Target="https://my.zakupki.prom.ua/remote/dispatcher/state_purchase_view/34439614" TargetMode="External"/><Relationship Id="rId27" Type="http://schemas.openxmlformats.org/officeDocument/2006/relationships/hyperlink" Target="https://my.zakupki.prom.ua/remote/dispatcher/state_purchase_view/38913154" TargetMode="External"/><Relationship Id="rId48" Type="http://schemas.openxmlformats.org/officeDocument/2006/relationships/hyperlink" Target="https://my.zakupki.prom.ua/remote/dispatcher/state_purchase_view/38464768" TargetMode="External"/><Relationship Id="rId69" Type="http://schemas.openxmlformats.org/officeDocument/2006/relationships/hyperlink" Target="https://my.zakupki.prom.ua/remote/dispatcher/state_purchase_view/37699362" TargetMode="External"/><Relationship Id="rId113" Type="http://schemas.openxmlformats.org/officeDocument/2006/relationships/hyperlink" Target="https://my.zakupki.prom.ua/remote/dispatcher/state_purchase_view/36460034" TargetMode="External"/><Relationship Id="rId134" Type="http://schemas.openxmlformats.org/officeDocument/2006/relationships/hyperlink" Target="https://my.zakupki.prom.ua/remote/dispatcher/state_purchase_view/36008916" TargetMode="External"/><Relationship Id="rId80" Type="http://schemas.openxmlformats.org/officeDocument/2006/relationships/hyperlink" Target="https://my.zakupki.prom.ua/remote/dispatcher/state_purchase_view/37285172" TargetMode="External"/><Relationship Id="rId155" Type="http://schemas.openxmlformats.org/officeDocument/2006/relationships/hyperlink" Target="https://my.zakupki.prom.ua/remote/dispatcher/state_purchase_view/34834157" TargetMode="External"/><Relationship Id="rId176" Type="http://schemas.openxmlformats.org/officeDocument/2006/relationships/hyperlink" Target="https://my.zakupki.prom.ua/remote/dispatcher/state_purchase_view/33968778" TargetMode="External"/><Relationship Id="rId17" Type="http://schemas.openxmlformats.org/officeDocument/2006/relationships/hyperlink" Target="https://my.zakupki.prom.ua/remote/dispatcher/state_purchase_view/39024604" TargetMode="External"/><Relationship Id="rId38" Type="http://schemas.openxmlformats.org/officeDocument/2006/relationships/hyperlink" Target="https://my.zakupki.prom.ua/remote/dispatcher/state_purchase_view/38814076" TargetMode="External"/><Relationship Id="rId59" Type="http://schemas.openxmlformats.org/officeDocument/2006/relationships/hyperlink" Target="https://my.zakupki.prom.ua/remote/dispatcher/state_purchase_view/37971958" TargetMode="External"/><Relationship Id="rId103" Type="http://schemas.openxmlformats.org/officeDocument/2006/relationships/hyperlink" Target="https://my.zakupki.prom.ua/remote/dispatcher/state_purchase_view/36525845" TargetMode="External"/><Relationship Id="rId124" Type="http://schemas.openxmlformats.org/officeDocument/2006/relationships/hyperlink" Target="https://my.zakupki.prom.ua/remote/dispatcher/state_purchase_view/36284173" TargetMode="External"/><Relationship Id="rId70" Type="http://schemas.openxmlformats.org/officeDocument/2006/relationships/hyperlink" Target="https://my.zakupki.prom.ua/remote/dispatcher/state_purchase_view/37698533" TargetMode="External"/><Relationship Id="rId91" Type="http://schemas.openxmlformats.org/officeDocument/2006/relationships/hyperlink" Target="https://my.zakupki.prom.ua/remote/dispatcher/state_purchase_view/36828581" TargetMode="External"/><Relationship Id="rId145" Type="http://schemas.openxmlformats.org/officeDocument/2006/relationships/hyperlink" Target="https://my.zakupki.prom.ua/remote/dispatcher/state_purchase_view/35642438" TargetMode="External"/><Relationship Id="rId166" Type="http://schemas.openxmlformats.org/officeDocument/2006/relationships/hyperlink" Target="https://my.zakupki.prom.ua/remote/dispatcher/state_purchase_view/34428854" TargetMode="External"/><Relationship Id="rId1" Type="http://schemas.openxmlformats.org/officeDocument/2006/relationships/hyperlink" Target="https://my.zakupki.prom.ua/remote/dispatcher/state_purchase_view/39865918" TargetMode="External"/><Relationship Id="rId28" Type="http://schemas.openxmlformats.org/officeDocument/2006/relationships/hyperlink" Target="https://my.zakupki.prom.ua/remote/dispatcher/state_purchase_view/38901060" TargetMode="External"/><Relationship Id="rId49" Type="http://schemas.openxmlformats.org/officeDocument/2006/relationships/hyperlink" Target="https://my.zakupki.prom.ua/remote/dispatcher/state_purchase_view/38444742" TargetMode="External"/><Relationship Id="rId114" Type="http://schemas.openxmlformats.org/officeDocument/2006/relationships/hyperlink" Target="https://my.zakupki.prom.ua/remote/dispatcher/state_purchase_view/3645879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5"/>
  <sheetViews>
    <sheetView tabSelected="1" workbookViewId="0">
      <pane ySplit="1" topLeftCell="A172" activePane="bottomLeft" state="frozen"/>
      <selection pane="bottomLeft" activeCell="D186" sqref="D186"/>
    </sheetView>
  </sheetViews>
  <sheetFormatPr defaultColWidth="11.42578125" defaultRowHeight="15" x14ac:dyDescent="0.25"/>
  <cols>
    <col min="1" max="1" width="25"/>
    <col min="2" max="2" width="35"/>
    <col min="3" max="3" width="7.85546875" customWidth="1"/>
    <col min="4" max="4" width="35"/>
    <col min="5" max="5" width="30"/>
    <col min="6" max="6" width="15"/>
    <col min="7" max="7" width="20"/>
    <col min="8" max="10" width="15"/>
  </cols>
  <sheetData>
    <row r="1" spans="1:10" ht="27" thickBot="1" x14ac:dyDescent="0.3">
      <c r="A1" s="3" t="s">
        <v>351</v>
      </c>
      <c r="B1" s="3" t="s">
        <v>438</v>
      </c>
      <c r="C1" s="3" t="s">
        <v>396</v>
      </c>
      <c r="D1" s="3" t="s">
        <v>375</v>
      </c>
      <c r="E1" s="3" t="s">
        <v>386</v>
      </c>
      <c r="F1" s="3" t="s">
        <v>348</v>
      </c>
      <c r="G1" s="3" t="s">
        <v>449</v>
      </c>
      <c r="H1" s="3" t="s">
        <v>349</v>
      </c>
      <c r="I1" s="3" t="s">
        <v>384</v>
      </c>
      <c r="J1" s="3" t="s">
        <v>397</v>
      </c>
    </row>
    <row r="2" spans="1:10" x14ac:dyDescent="0.25">
      <c r="A2" s="2" t="str">
        <f>HYPERLINK("https://my.zakupki.prom.ua/remote/dispatcher/state_purchase_view/39865918", "UA-2022-12-29-011960-a")</f>
        <v>UA-2022-12-29-011960-a</v>
      </c>
      <c r="B2" s="1" t="s">
        <v>290</v>
      </c>
      <c r="C2" s="1" t="s">
        <v>38</v>
      </c>
      <c r="D2" s="1" t="s">
        <v>287</v>
      </c>
      <c r="E2" s="1" t="s">
        <v>369</v>
      </c>
      <c r="F2" s="1" t="s">
        <v>150</v>
      </c>
      <c r="G2" s="1" t="s">
        <v>350</v>
      </c>
      <c r="H2" s="1" t="s">
        <v>69</v>
      </c>
      <c r="I2" s="1" t="s">
        <v>266</v>
      </c>
      <c r="J2" s="4">
        <v>960</v>
      </c>
    </row>
    <row r="3" spans="1:10" x14ac:dyDescent="0.25">
      <c r="A3" s="2" t="str">
        <f>HYPERLINK("https://my.zakupki.prom.ua/remote/dispatcher/state_purchase_view/39865770", "UA-2022-12-29-011865-a")</f>
        <v>UA-2022-12-29-011865-a</v>
      </c>
      <c r="B3" s="1" t="s">
        <v>227</v>
      </c>
      <c r="C3" s="1" t="s">
        <v>38</v>
      </c>
      <c r="D3" s="1" t="s">
        <v>225</v>
      </c>
      <c r="E3" s="1" t="s">
        <v>369</v>
      </c>
      <c r="F3" s="1" t="s">
        <v>150</v>
      </c>
      <c r="G3" s="1" t="s">
        <v>430</v>
      </c>
      <c r="H3" s="1" t="s">
        <v>182</v>
      </c>
      <c r="I3" s="1" t="s">
        <v>55</v>
      </c>
      <c r="J3" s="4">
        <v>68911</v>
      </c>
    </row>
    <row r="4" spans="1:10" x14ac:dyDescent="0.25">
      <c r="A4" s="2" t="str">
        <f>HYPERLINK("https://my.zakupki.prom.ua/remote/dispatcher/state_purchase_view/39801612", "UA-2022-12-27-017608-a")</f>
        <v>UA-2022-12-27-017608-a</v>
      </c>
      <c r="B4" s="1" t="s">
        <v>365</v>
      </c>
      <c r="C4" s="1" t="s">
        <v>38</v>
      </c>
      <c r="D4" s="1" t="s">
        <v>166</v>
      </c>
      <c r="E4" s="1" t="s">
        <v>369</v>
      </c>
      <c r="F4" s="1" t="s">
        <v>150</v>
      </c>
      <c r="G4" s="1" t="s">
        <v>424</v>
      </c>
      <c r="H4" s="1" t="s">
        <v>93</v>
      </c>
      <c r="I4" s="1" t="s">
        <v>21</v>
      </c>
      <c r="J4" s="4">
        <v>320</v>
      </c>
    </row>
    <row r="5" spans="1:10" x14ac:dyDescent="0.25">
      <c r="A5" s="2" t="str">
        <f>HYPERLINK("https://my.zakupki.prom.ua/remote/dispatcher/state_purchase_view/39801518", "UA-2022-12-27-017540-a")</f>
        <v>UA-2022-12-27-017540-a</v>
      </c>
      <c r="B5" s="1" t="s">
        <v>363</v>
      </c>
      <c r="C5" s="1" t="s">
        <v>38</v>
      </c>
      <c r="D5" s="1" t="s">
        <v>91</v>
      </c>
      <c r="E5" s="1" t="s">
        <v>369</v>
      </c>
      <c r="F5" s="1" t="s">
        <v>150</v>
      </c>
      <c r="G5" s="1" t="s">
        <v>424</v>
      </c>
      <c r="H5" s="1" t="s">
        <v>93</v>
      </c>
      <c r="I5" s="1" t="s">
        <v>22</v>
      </c>
      <c r="J5" s="4">
        <v>987.01</v>
      </c>
    </row>
    <row r="6" spans="1:10" x14ac:dyDescent="0.25">
      <c r="A6" s="2" t="str">
        <f>HYPERLINK("https://my.zakupki.prom.ua/remote/dispatcher/state_purchase_view/39801047", "UA-2022-12-27-017357-a")</f>
        <v>UA-2022-12-27-017357-a</v>
      </c>
      <c r="B6" s="1" t="s">
        <v>366</v>
      </c>
      <c r="C6" s="1" t="s">
        <v>38</v>
      </c>
      <c r="D6" s="1" t="s">
        <v>207</v>
      </c>
      <c r="E6" s="1" t="s">
        <v>369</v>
      </c>
      <c r="F6" s="1" t="s">
        <v>150</v>
      </c>
      <c r="G6" s="1" t="s">
        <v>424</v>
      </c>
      <c r="H6" s="1" t="s">
        <v>93</v>
      </c>
      <c r="I6" s="1" t="s">
        <v>23</v>
      </c>
      <c r="J6" s="4">
        <v>21207.91</v>
      </c>
    </row>
    <row r="7" spans="1:10" x14ac:dyDescent="0.25">
      <c r="A7" s="2" t="str">
        <f>HYPERLINK("https://my.zakupki.prom.ua/remote/dispatcher/state_purchase_view/39800875", "UA-2022-12-27-017236-a")</f>
        <v>UA-2022-12-27-017236-a</v>
      </c>
      <c r="B7" s="1" t="s">
        <v>364</v>
      </c>
      <c r="C7" s="1" t="s">
        <v>38</v>
      </c>
      <c r="D7" s="1" t="s">
        <v>138</v>
      </c>
      <c r="E7" s="1" t="s">
        <v>369</v>
      </c>
      <c r="F7" s="1" t="s">
        <v>150</v>
      </c>
      <c r="G7" s="1" t="s">
        <v>424</v>
      </c>
      <c r="H7" s="1" t="s">
        <v>93</v>
      </c>
      <c r="I7" s="1" t="s">
        <v>24</v>
      </c>
      <c r="J7" s="4">
        <v>4575.6000000000004</v>
      </c>
    </row>
    <row r="8" spans="1:10" x14ac:dyDescent="0.25">
      <c r="A8" s="2" t="str">
        <f>HYPERLINK("https://my.zakupki.prom.ua/remote/dispatcher/state_purchase_view/39608756", "UA-2022-12-21-020552-a")</f>
        <v>UA-2022-12-21-020552-a</v>
      </c>
      <c r="B8" s="1" t="s">
        <v>367</v>
      </c>
      <c r="C8" s="1" t="s">
        <v>38</v>
      </c>
      <c r="D8" s="1" t="s">
        <v>244</v>
      </c>
      <c r="E8" s="1" t="s">
        <v>369</v>
      </c>
      <c r="F8" s="1" t="s">
        <v>150</v>
      </c>
      <c r="G8" s="1" t="s">
        <v>427</v>
      </c>
      <c r="H8" s="1" t="s">
        <v>87</v>
      </c>
      <c r="I8" s="1" t="s">
        <v>330</v>
      </c>
      <c r="J8" s="4">
        <v>5184</v>
      </c>
    </row>
    <row r="9" spans="1:10" x14ac:dyDescent="0.25">
      <c r="A9" s="2" t="str">
        <f>HYPERLINK("https://my.zakupki.prom.ua/remote/dispatcher/state_purchase_view/39508138", "UA-2022-12-19-018191-a")</f>
        <v>UA-2022-12-19-018191-a</v>
      </c>
      <c r="B9" s="1" t="s">
        <v>51</v>
      </c>
      <c r="C9" s="1" t="s">
        <v>38</v>
      </c>
      <c r="D9" s="1" t="s">
        <v>52</v>
      </c>
      <c r="E9" s="1" t="s">
        <v>369</v>
      </c>
      <c r="F9" s="1" t="s">
        <v>150</v>
      </c>
      <c r="G9" s="1" t="s">
        <v>432</v>
      </c>
      <c r="H9" s="1" t="s">
        <v>191</v>
      </c>
      <c r="I9" s="1" t="s">
        <v>463</v>
      </c>
      <c r="J9" s="4">
        <v>99500</v>
      </c>
    </row>
    <row r="10" spans="1:10" x14ac:dyDescent="0.25">
      <c r="A10" s="2" t="str">
        <f>HYPERLINK("https://my.zakupki.prom.ua/remote/dispatcher/state_purchase_view/39504983", "UA-2022-12-19-016656-a")</f>
        <v>UA-2022-12-19-016656-a</v>
      </c>
      <c r="B10" s="1" t="s">
        <v>100</v>
      </c>
      <c r="C10" s="1" t="s">
        <v>38</v>
      </c>
      <c r="D10" s="1" t="s">
        <v>98</v>
      </c>
      <c r="E10" s="1" t="s">
        <v>369</v>
      </c>
      <c r="F10" s="1" t="s">
        <v>150</v>
      </c>
      <c r="G10" s="1" t="s">
        <v>451</v>
      </c>
      <c r="H10" s="1" t="s">
        <v>57</v>
      </c>
      <c r="I10" s="1" t="s">
        <v>462</v>
      </c>
      <c r="J10" s="4">
        <v>98880</v>
      </c>
    </row>
    <row r="11" spans="1:10" x14ac:dyDescent="0.25">
      <c r="A11" s="2" t="str">
        <f>HYPERLINK("https://my.zakupki.prom.ua/remote/dispatcher/state_purchase_view/39397991", "UA-2022-12-15-011512-a")</f>
        <v>UA-2022-12-15-011512-a</v>
      </c>
      <c r="B11" s="1" t="s">
        <v>220</v>
      </c>
      <c r="C11" s="1" t="s">
        <v>38</v>
      </c>
      <c r="D11" s="1" t="s">
        <v>221</v>
      </c>
      <c r="E11" s="1" t="s">
        <v>369</v>
      </c>
      <c r="F11" s="1" t="s">
        <v>150</v>
      </c>
      <c r="G11" s="1" t="s">
        <v>424</v>
      </c>
      <c r="H11" s="1" t="s">
        <v>93</v>
      </c>
      <c r="I11" s="1" t="s">
        <v>601</v>
      </c>
      <c r="J11" s="4">
        <v>10493.02</v>
      </c>
    </row>
    <row r="12" spans="1:10" x14ac:dyDescent="0.25">
      <c r="A12" s="2" t="str">
        <f>HYPERLINK("https://my.zakupki.prom.ua/remote/dispatcher/state_purchase_view/39396302", "UA-2022-12-15-010711-a")</f>
        <v>UA-2022-12-15-010711-a</v>
      </c>
      <c r="B12" s="1" t="s">
        <v>76</v>
      </c>
      <c r="C12" s="1" t="s">
        <v>38</v>
      </c>
      <c r="D12" s="1" t="s">
        <v>77</v>
      </c>
      <c r="E12" s="1" t="s">
        <v>369</v>
      </c>
      <c r="F12" s="1" t="s">
        <v>150</v>
      </c>
      <c r="G12" s="1" t="s">
        <v>424</v>
      </c>
      <c r="H12" s="1" t="s">
        <v>93</v>
      </c>
      <c r="I12" s="1" t="s">
        <v>600</v>
      </c>
      <c r="J12" s="4">
        <v>888</v>
      </c>
    </row>
    <row r="13" spans="1:10" x14ac:dyDescent="0.25">
      <c r="A13" s="2" t="str">
        <f>HYPERLINK("https://my.zakupki.prom.ua/remote/dispatcher/state_purchase_view/39360716", "UA-2022-12-14-017988-a")</f>
        <v>UA-2022-12-14-017988-a</v>
      </c>
      <c r="B13" s="1" t="s">
        <v>16</v>
      </c>
      <c r="C13" s="1" t="s">
        <v>38</v>
      </c>
      <c r="D13" s="1" t="s">
        <v>15</v>
      </c>
      <c r="E13" s="1" t="s">
        <v>369</v>
      </c>
      <c r="F13" s="1" t="s">
        <v>150</v>
      </c>
      <c r="G13" s="1" t="s">
        <v>414</v>
      </c>
      <c r="H13" s="1" t="s">
        <v>172</v>
      </c>
      <c r="I13" s="1" t="s">
        <v>454</v>
      </c>
      <c r="J13" s="4">
        <v>186895</v>
      </c>
    </row>
    <row r="14" spans="1:10" x14ac:dyDescent="0.25">
      <c r="A14" s="2" t="str">
        <f>HYPERLINK("https://my.zakupki.prom.ua/remote/dispatcher/state_purchase_view/39261904", "UA-2022-12-12-016794-a")</f>
        <v>UA-2022-12-12-016794-a</v>
      </c>
      <c r="B14" s="1" t="s">
        <v>215</v>
      </c>
      <c r="C14" s="1" t="s">
        <v>38</v>
      </c>
      <c r="D14" s="1" t="s">
        <v>216</v>
      </c>
      <c r="E14" s="1" t="s">
        <v>369</v>
      </c>
      <c r="F14" s="1" t="s">
        <v>150</v>
      </c>
      <c r="G14" s="1" t="s">
        <v>424</v>
      </c>
      <c r="H14" s="1" t="s">
        <v>93</v>
      </c>
      <c r="I14" s="1" t="s">
        <v>599</v>
      </c>
      <c r="J14" s="4">
        <v>831.6</v>
      </c>
    </row>
    <row r="15" spans="1:10" x14ac:dyDescent="0.25">
      <c r="A15" s="2" t="str">
        <f>HYPERLINK("https://my.zakupki.prom.ua/remote/dispatcher/state_purchase_view/39260705", "UA-2022-12-12-016215-a")</f>
        <v>UA-2022-12-12-016215-a</v>
      </c>
      <c r="B15" s="1" t="s">
        <v>155</v>
      </c>
      <c r="C15" s="1" t="s">
        <v>38</v>
      </c>
      <c r="D15" s="1" t="s">
        <v>156</v>
      </c>
      <c r="E15" s="1" t="s">
        <v>369</v>
      </c>
      <c r="F15" s="1" t="s">
        <v>150</v>
      </c>
      <c r="G15" s="1" t="s">
        <v>424</v>
      </c>
      <c r="H15" s="1" t="s">
        <v>93</v>
      </c>
      <c r="I15" s="1" t="s">
        <v>598</v>
      </c>
      <c r="J15" s="4">
        <v>908.71</v>
      </c>
    </row>
    <row r="16" spans="1:10" x14ac:dyDescent="0.25">
      <c r="A16" s="2" t="str">
        <f>HYPERLINK("https://my.zakupki.prom.ua/remote/dispatcher/state_purchase_view/39259284", "UA-2022-12-12-015470-a")</f>
        <v>UA-2022-12-12-015470-a</v>
      </c>
      <c r="B16" s="1" t="s">
        <v>11</v>
      </c>
      <c r="C16" s="1" t="s">
        <v>38</v>
      </c>
      <c r="D16" s="1" t="s">
        <v>13</v>
      </c>
      <c r="E16" s="1" t="s">
        <v>369</v>
      </c>
      <c r="F16" s="1" t="s">
        <v>150</v>
      </c>
      <c r="G16" s="1" t="s">
        <v>420</v>
      </c>
      <c r="H16" s="1" t="s">
        <v>177</v>
      </c>
      <c r="I16" s="1" t="s">
        <v>597</v>
      </c>
      <c r="J16" s="4">
        <v>25032.95</v>
      </c>
    </row>
    <row r="17" spans="1:10" x14ac:dyDescent="0.25">
      <c r="A17" s="2" t="str">
        <f>HYPERLINK("https://my.zakupki.prom.ua/remote/dispatcher/state_purchase_view/39194575", "UA-2022-12-09-009295-a")</f>
        <v>UA-2022-12-09-009295-a</v>
      </c>
      <c r="B17" s="1" t="s">
        <v>450</v>
      </c>
      <c r="C17" s="1" t="s">
        <v>38</v>
      </c>
      <c r="D17" s="1" t="s">
        <v>91</v>
      </c>
      <c r="E17" s="1" t="s">
        <v>369</v>
      </c>
      <c r="F17" s="1" t="s">
        <v>150</v>
      </c>
      <c r="G17" s="1" t="s">
        <v>424</v>
      </c>
      <c r="H17" s="1" t="s">
        <v>93</v>
      </c>
      <c r="I17" s="1" t="s">
        <v>10</v>
      </c>
      <c r="J17" s="4">
        <v>4200</v>
      </c>
    </row>
    <row r="18" spans="1:10" x14ac:dyDescent="0.25">
      <c r="A18" s="2" t="str">
        <f>HYPERLINK("https://my.zakupki.prom.ua/remote/dispatcher/state_purchase_view/39024604", "UA-2022-12-05-008003-a")</f>
        <v>UA-2022-12-05-008003-a</v>
      </c>
      <c r="B18" s="1" t="s">
        <v>208</v>
      </c>
      <c r="C18" s="1" t="s">
        <v>38</v>
      </c>
      <c r="D18" s="1" t="s">
        <v>209</v>
      </c>
      <c r="E18" s="1" t="s">
        <v>369</v>
      </c>
      <c r="F18" s="1" t="s">
        <v>150</v>
      </c>
      <c r="G18" s="1" t="s">
        <v>424</v>
      </c>
      <c r="H18" s="1" t="s">
        <v>93</v>
      </c>
      <c r="I18" s="1" t="s">
        <v>594</v>
      </c>
      <c r="J18" s="4">
        <v>4305.8999999999996</v>
      </c>
    </row>
    <row r="19" spans="1:10" x14ac:dyDescent="0.25">
      <c r="A19" s="2" t="str">
        <f>HYPERLINK("https://my.zakupki.prom.ua/remote/dispatcher/state_purchase_view/39023274", "UA-2022-12-05-007268-a")</f>
        <v>UA-2022-12-05-007268-a</v>
      </c>
      <c r="B19" s="1" t="s">
        <v>17</v>
      </c>
      <c r="C19" s="1" t="s">
        <v>38</v>
      </c>
      <c r="D19" s="1" t="s">
        <v>18</v>
      </c>
      <c r="E19" s="1" t="s">
        <v>369</v>
      </c>
      <c r="F19" s="1" t="s">
        <v>150</v>
      </c>
      <c r="G19" s="1" t="s">
        <v>424</v>
      </c>
      <c r="H19" s="1" t="s">
        <v>93</v>
      </c>
      <c r="I19" s="1" t="s">
        <v>592</v>
      </c>
      <c r="J19" s="4">
        <v>1311</v>
      </c>
    </row>
    <row r="20" spans="1:10" x14ac:dyDescent="0.25">
      <c r="A20" s="2" t="str">
        <f>HYPERLINK("https://my.zakupki.prom.ua/remote/dispatcher/state_purchase_view/39022269", "UA-2022-12-05-006858-a")</f>
        <v>UA-2022-12-05-006858-a</v>
      </c>
      <c r="B20" s="1" t="s">
        <v>106</v>
      </c>
      <c r="C20" s="1" t="s">
        <v>38</v>
      </c>
      <c r="D20" s="1" t="s">
        <v>103</v>
      </c>
      <c r="E20" s="1" t="s">
        <v>369</v>
      </c>
      <c r="F20" s="1" t="s">
        <v>150</v>
      </c>
      <c r="G20" s="1" t="s">
        <v>451</v>
      </c>
      <c r="H20" s="1" t="s">
        <v>57</v>
      </c>
      <c r="I20" s="1" t="s">
        <v>590</v>
      </c>
      <c r="J20" s="4">
        <v>30360</v>
      </c>
    </row>
    <row r="21" spans="1:10" x14ac:dyDescent="0.25">
      <c r="A21" s="2" t="str">
        <f>HYPERLINK("https://my.zakupki.prom.ua/remote/dispatcher/state_purchase_view/39020718", "UA-2022-12-05-006063-a")</f>
        <v>UA-2022-12-05-006063-a</v>
      </c>
      <c r="B21" s="1" t="s">
        <v>153</v>
      </c>
      <c r="C21" s="1" t="s">
        <v>38</v>
      </c>
      <c r="D21" s="1" t="s">
        <v>154</v>
      </c>
      <c r="E21" s="1" t="s">
        <v>369</v>
      </c>
      <c r="F21" s="1" t="s">
        <v>150</v>
      </c>
      <c r="G21" s="1" t="s">
        <v>451</v>
      </c>
      <c r="H21" s="1" t="s">
        <v>57</v>
      </c>
      <c r="I21" s="1" t="s">
        <v>589</v>
      </c>
      <c r="J21" s="4">
        <v>45730</v>
      </c>
    </row>
    <row r="22" spans="1:10" x14ac:dyDescent="0.25">
      <c r="A22" s="2" t="str">
        <f>HYPERLINK("https://my.zakupki.prom.ua/remote/dispatcher/state_purchase_view/39018052", "UA-2022-12-05-004801-a")</f>
        <v>UA-2022-12-05-004801-a</v>
      </c>
      <c r="B22" s="1" t="s">
        <v>200</v>
      </c>
      <c r="C22" s="1" t="s">
        <v>38</v>
      </c>
      <c r="D22" s="1" t="s">
        <v>201</v>
      </c>
      <c r="E22" s="1" t="s">
        <v>369</v>
      </c>
      <c r="F22" s="1" t="s">
        <v>150</v>
      </c>
      <c r="G22" s="1" t="s">
        <v>424</v>
      </c>
      <c r="H22" s="1" t="s">
        <v>93</v>
      </c>
      <c r="I22" s="1" t="s">
        <v>588</v>
      </c>
      <c r="J22" s="4">
        <v>13608</v>
      </c>
    </row>
    <row r="23" spans="1:10" x14ac:dyDescent="0.25">
      <c r="A23" s="2" t="str">
        <f>HYPERLINK("https://my.zakupki.prom.ua/remote/dispatcher/state_purchase_view/39016378", "UA-2022-12-05-003936-a")</f>
        <v>UA-2022-12-05-003936-a</v>
      </c>
      <c r="B23" s="1" t="s">
        <v>71</v>
      </c>
      <c r="C23" s="1" t="s">
        <v>38</v>
      </c>
      <c r="D23" s="1" t="s">
        <v>72</v>
      </c>
      <c r="E23" s="1" t="s">
        <v>369</v>
      </c>
      <c r="F23" s="1" t="s">
        <v>150</v>
      </c>
      <c r="G23" s="1" t="s">
        <v>424</v>
      </c>
      <c r="H23" s="1" t="s">
        <v>93</v>
      </c>
      <c r="I23" s="1" t="s">
        <v>587</v>
      </c>
      <c r="J23" s="4">
        <v>6445.48</v>
      </c>
    </row>
    <row r="24" spans="1:10" x14ac:dyDescent="0.25">
      <c r="A24" s="2" t="str">
        <f>HYPERLINK("https://my.zakupki.prom.ua/remote/dispatcher/state_purchase_view/39015334", "UA-2022-12-05-003347-a")</f>
        <v>UA-2022-12-05-003347-a</v>
      </c>
      <c r="B24" s="1" t="s">
        <v>199</v>
      </c>
      <c r="C24" s="1" t="s">
        <v>38</v>
      </c>
      <c r="D24" s="1" t="s">
        <v>201</v>
      </c>
      <c r="E24" s="1" t="s">
        <v>369</v>
      </c>
      <c r="F24" s="1" t="s">
        <v>150</v>
      </c>
      <c r="G24" s="1" t="s">
        <v>424</v>
      </c>
      <c r="H24" s="1" t="s">
        <v>93</v>
      </c>
      <c r="I24" s="1" t="s">
        <v>586</v>
      </c>
      <c r="J24" s="4">
        <v>12970.38</v>
      </c>
    </row>
    <row r="25" spans="1:10" x14ac:dyDescent="0.25">
      <c r="A25" s="2" t="str">
        <f>HYPERLINK("https://my.zakupki.prom.ua/remote/dispatcher/state_purchase_view/39014175", "UA-2022-12-05-002814-a")</f>
        <v>UA-2022-12-05-002814-a</v>
      </c>
      <c r="B25" s="1" t="s">
        <v>347</v>
      </c>
      <c r="C25" s="1" t="s">
        <v>38</v>
      </c>
      <c r="D25" s="1" t="s">
        <v>301</v>
      </c>
      <c r="E25" s="1" t="s">
        <v>369</v>
      </c>
      <c r="F25" s="1" t="s">
        <v>150</v>
      </c>
      <c r="G25" s="1" t="s">
        <v>374</v>
      </c>
      <c r="H25" s="1" t="s">
        <v>86</v>
      </c>
      <c r="I25" s="1" t="s">
        <v>604</v>
      </c>
      <c r="J25" s="4">
        <v>1550</v>
      </c>
    </row>
    <row r="26" spans="1:10" x14ac:dyDescent="0.25">
      <c r="A26" s="2" t="str">
        <f>HYPERLINK("https://my.zakupki.prom.ua/remote/dispatcher/state_purchase_view/39012394", "UA-2022-12-05-001990-a")</f>
        <v>UA-2022-12-05-001990-a</v>
      </c>
      <c r="B26" s="1" t="s">
        <v>310</v>
      </c>
      <c r="C26" s="1" t="s">
        <v>38</v>
      </c>
      <c r="D26" s="1" t="s">
        <v>313</v>
      </c>
      <c r="E26" s="1" t="s">
        <v>369</v>
      </c>
      <c r="F26" s="1" t="s">
        <v>150</v>
      </c>
      <c r="G26" s="1" t="s">
        <v>390</v>
      </c>
      <c r="H26" s="1" t="s">
        <v>141</v>
      </c>
      <c r="I26" s="1" t="s">
        <v>585</v>
      </c>
      <c r="J26" s="4">
        <v>4000</v>
      </c>
    </row>
    <row r="27" spans="1:10" x14ac:dyDescent="0.25">
      <c r="A27" s="2" t="str">
        <f>HYPERLINK("https://my.zakupki.prom.ua/remote/dispatcher/state_purchase_view/38998174", "UA-2022-12-02-016162-a")</f>
        <v>UA-2022-12-02-016162-a</v>
      </c>
      <c r="B27" s="1" t="s">
        <v>68</v>
      </c>
      <c r="C27" s="1" t="s">
        <v>38</v>
      </c>
      <c r="D27" s="1" t="s">
        <v>67</v>
      </c>
      <c r="E27" s="1" t="s">
        <v>369</v>
      </c>
      <c r="F27" s="1" t="s">
        <v>150</v>
      </c>
      <c r="G27" s="1" t="s">
        <v>379</v>
      </c>
      <c r="H27" s="1" t="s">
        <v>33</v>
      </c>
      <c r="I27" s="1" t="s">
        <v>465</v>
      </c>
      <c r="J27" s="4">
        <v>113356</v>
      </c>
    </row>
    <row r="28" spans="1:10" x14ac:dyDescent="0.25">
      <c r="A28" s="2" t="str">
        <f>HYPERLINK("https://my.zakupki.prom.ua/remote/dispatcher/state_purchase_view/38913154", "UA-2022-11-30-007440-a")</f>
        <v>UA-2022-11-30-007440-a</v>
      </c>
      <c r="B28" s="1" t="s">
        <v>334</v>
      </c>
      <c r="C28" s="1" t="s">
        <v>38</v>
      </c>
      <c r="D28" s="1" t="s">
        <v>336</v>
      </c>
      <c r="E28" s="1" t="s">
        <v>369</v>
      </c>
      <c r="F28" s="1" t="s">
        <v>150</v>
      </c>
      <c r="G28" s="1" t="s">
        <v>423</v>
      </c>
      <c r="H28" s="1" t="s">
        <v>188</v>
      </c>
      <c r="I28" s="1" t="s">
        <v>608</v>
      </c>
      <c r="J28" s="4">
        <v>13794.14</v>
      </c>
    </row>
    <row r="29" spans="1:10" x14ac:dyDescent="0.25">
      <c r="A29" s="2" t="str">
        <f>HYPERLINK("https://my.zakupki.prom.ua/remote/dispatcher/state_purchase_view/38901060", "UA-2022-11-30-001529-a")</f>
        <v>UA-2022-11-30-001529-a</v>
      </c>
      <c r="B29" s="1" t="s">
        <v>167</v>
      </c>
      <c r="C29" s="1" t="s">
        <v>38</v>
      </c>
      <c r="D29" s="1" t="s">
        <v>168</v>
      </c>
      <c r="E29" s="1" t="s">
        <v>369</v>
      </c>
      <c r="F29" s="1" t="s">
        <v>150</v>
      </c>
      <c r="G29" s="1" t="s">
        <v>424</v>
      </c>
      <c r="H29" s="1" t="s">
        <v>93</v>
      </c>
      <c r="I29" s="1" t="s">
        <v>582</v>
      </c>
      <c r="J29" s="4">
        <v>2011.97</v>
      </c>
    </row>
    <row r="30" spans="1:10" x14ac:dyDescent="0.25">
      <c r="A30" s="2" t="str">
        <f>HYPERLINK("https://my.zakupki.prom.ua/remote/dispatcher/state_purchase_view/38900226", "UA-2022-11-30-001164-a")</f>
        <v>UA-2022-11-30-001164-a</v>
      </c>
      <c r="B30" s="1" t="s">
        <v>202</v>
      </c>
      <c r="C30" s="1" t="s">
        <v>38</v>
      </c>
      <c r="D30" s="1" t="s">
        <v>203</v>
      </c>
      <c r="E30" s="1" t="s">
        <v>369</v>
      </c>
      <c r="F30" s="1" t="s">
        <v>150</v>
      </c>
      <c r="G30" s="1" t="s">
        <v>424</v>
      </c>
      <c r="H30" s="1" t="s">
        <v>93</v>
      </c>
      <c r="I30" s="1" t="s">
        <v>580</v>
      </c>
      <c r="J30" s="4">
        <v>288</v>
      </c>
    </row>
    <row r="31" spans="1:10" x14ac:dyDescent="0.25">
      <c r="A31" s="2" t="str">
        <f>HYPERLINK("https://my.zakupki.prom.ua/remote/dispatcher/state_purchase_view/38893513", "UA-2022-11-29-013802-a")</f>
        <v>UA-2022-11-29-013802-a</v>
      </c>
      <c r="B31" s="1" t="s">
        <v>12</v>
      </c>
      <c r="C31" s="1" t="s">
        <v>38</v>
      </c>
      <c r="D31" s="1" t="s">
        <v>13</v>
      </c>
      <c r="E31" s="1" t="s">
        <v>369</v>
      </c>
      <c r="F31" s="1" t="s">
        <v>150</v>
      </c>
      <c r="G31" s="1" t="s">
        <v>419</v>
      </c>
      <c r="H31" s="1" t="s">
        <v>189</v>
      </c>
      <c r="I31" s="1" t="s">
        <v>455</v>
      </c>
      <c r="J31" s="4">
        <v>33107.78</v>
      </c>
    </row>
    <row r="32" spans="1:10" x14ac:dyDescent="0.25">
      <c r="A32" s="2" t="str">
        <f>HYPERLINK("https://my.zakupki.prom.ua/remote/dispatcher/state_purchase_view/38885221", "UA-2022-11-29-009756-a")</f>
        <v>UA-2022-11-29-009756-a</v>
      </c>
      <c r="B32" s="1" t="s">
        <v>14</v>
      </c>
      <c r="C32" s="1" t="s">
        <v>38</v>
      </c>
      <c r="D32" s="1" t="s">
        <v>15</v>
      </c>
      <c r="E32" s="1" t="s">
        <v>369</v>
      </c>
      <c r="F32" s="1" t="s">
        <v>150</v>
      </c>
      <c r="G32" s="1" t="s">
        <v>414</v>
      </c>
      <c r="H32" s="1" t="s">
        <v>172</v>
      </c>
      <c r="I32" s="1" t="s">
        <v>614</v>
      </c>
      <c r="J32" s="4">
        <v>25800</v>
      </c>
    </row>
    <row r="33" spans="1:10" x14ac:dyDescent="0.25">
      <c r="A33" s="2" t="str">
        <f>HYPERLINK("https://my.zakupki.prom.ua/remote/dispatcher/state_purchase_view/38848306", "UA-2022-11-28-007370-a")</f>
        <v>UA-2022-11-28-007370-a</v>
      </c>
      <c r="B33" s="1" t="s">
        <v>90</v>
      </c>
      <c r="C33" s="1" t="s">
        <v>38</v>
      </c>
      <c r="D33" s="1" t="s">
        <v>91</v>
      </c>
      <c r="E33" s="1" t="s">
        <v>369</v>
      </c>
      <c r="F33" s="1" t="s">
        <v>150</v>
      </c>
      <c r="G33" s="1" t="s">
        <v>424</v>
      </c>
      <c r="H33" s="1" t="s">
        <v>93</v>
      </c>
      <c r="I33" s="1" t="s">
        <v>578</v>
      </c>
      <c r="J33" s="4">
        <v>1875</v>
      </c>
    </row>
    <row r="34" spans="1:10" x14ac:dyDescent="0.25">
      <c r="A34" s="2" t="str">
        <f>HYPERLINK("https://my.zakupki.prom.ua/remote/dispatcher/state_purchase_view/38847866", "UA-2022-11-28-007135-a")</f>
        <v>UA-2022-11-28-007135-a</v>
      </c>
      <c r="B34" s="1" t="s">
        <v>164</v>
      </c>
      <c r="C34" s="1" t="s">
        <v>38</v>
      </c>
      <c r="D34" s="1" t="s">
        <v>166</v>
      </c>
      <c r="E34" s="1" t="s">
        <v>369</v>
      </c>
      <c r="F34" s="1" t="s">
        <v>150</v>
      </c>
      <c r="G34" s="1" t="s">
        <v>424</v>
      </c>
      <c r="H34" s="1" t="s">
        <v>93</v>
      </c>
      <c r="I34" s="1" t="s">
        <v>577</v>
      </c>
      <c r="J34" s="4">
        <v>33496.26</v>
      </c>
    </row>
    <row r="35" spans="1:10" x14ac:dyDescent="0.25">
      <c r="A35" s="2" t="str">
        <f>HYPERLINK("https://my.zakupki.prom.ua/remote/dispatcher/state_purchase_view/38846652", "UA-2022-11-28-006582-a")</f>
        <v>UA-2022-11-28-006582-a</v>
      </c>
      <c r="B35" s="1" t="s">
        <v>92</v>
      </c>
      <c r="C35" s="1" t="s">
        <v>38</v>
      </c>
      <c r="D35" s="1" t="s">
        <v>91</v>
      </c>
      <c r="E35" s="1" t="s">
        <v>369</v>
      </c>
      <c r="F35" s="1" t="s">
        <v>150</v>
      </c>
      <c r="G35" s="1" t="s">
        <v>424</v>
      </c>
      <c r="H35" s="1" t="s">
        <v>93</v>
      </c>
      <c r="I35" s="1" t="s">
        <v>576</v>
      </c>
      <c r="J35" s="4">
        <v>329</v>
      </c>
    </row>
    <row r="36" spans="1:10" x14ac:dyDescent="0.25">
      <c r="A36" s="2" t="str">
        <f>HYPERLINK("https://my.zakupki.prom.ua/remote/dispatcher/state_purchase_view/38816167", "UA-2022-11-25-010302-a")</f>
        <v>UA-2022-11-25-010302-a</v>
      </c>
      <c r="B36" s="1" t="s">
        <v>210</v>
      </c>
      <c r="C36" s="1" t="s">
        <v>38</v>
      </c>
      <c r="D36" s="1" t="s">
        <v>211</v>
      </c>
      <c r="E36" s="1" t="s">
        <v>369</v>
      </c>
      <c r="F36" s="1" t="s">
        <v>150</v>
      </c>
      <c r="G36" s="1" t="s">
        <v>424</v>
      </c>
      <c r="H36" s="1" t="s">
        <v>93</v>
      </c>
      <c r="I36" s="1" t="s">
        <v>574</v>
      </c>
      <c r="J36" s="4">
        <v>1250.4000000000001</v>
      </c>
    </row>
    <row r="37" spans="1:10" x14ac:dyDescent="0.25">
      <c r="A37" s="2" t="str">
        <f>HYPERLINK("https://my.zakupki.prom.ua/remote/dispatcher/state_purchase_view/38815442", "UA-2022-11-25-009950-a")</f>
        <v>UA-2022-11-25-009950-a</v>
      </c>
      <c r="B37" s="1" t="s">
        <v>206</v>
      </c>
      <c r="C37" s="1" t="s">
        <v>38</v>
      </c>
      <c r="D37" s="1" t="s">
        <v>207</v>
      </c>
      <c r="E37" s="1" t="s">
        <v>369</v>
      </c>
      <c r="F37" s="1" t="s">
        <v>150</v>
      </c>
      <c r="G37" s="1" t="s">
        <v>424</v>
      </c>
      <c r="H37" s="1" t="s">
        <v>93</v>
      </c>
      <c r="I37" s="1" t="s">
        <v>573</v>
      </c>
      <c r="J37" s="4">
        <v>947.98</v>
      </c>
    </row>
    <row r="38" spans="1:10" x14ac:dyDescent="0.25">
      <c r="A38" s="2" t="str">
        <f>HYPERLINK("https://my.zakupki.prom.ua/remote/dispatcher/state_purchase_view/38814929", "UA-2022-11-25-009628-a")</f>
        <v>UA-2022-11-25-009628-a</v>
      </c>
      <c r="B38" s="1" t="s">
        <v>170</v>
      </c>
      <c r="C38" s="1" t="s">
        <v>38</v>
      </c>
      <c r="D38" s="1" t="s">
        <v>171</v>
      </c>
      <c r="E38" s="1" t="s">
        <v>369</v>
      </c>
      <c r="F38" s="1" t="s">
        <v>150</v>
      </c>
      <c r="G38" s="1" t="s">
        <v>424</v>
      </c>
      <c r="H38" s="1" t="s">
        <v>93</v>
      </c>
      <c r="I38" s="1" t="s">
        <v>572</v>
      </c>
      <c r="J38" s="4">
        <v>1699.2</v>
      </c>
    </row>
    <row r="39" spans="1:10" x14ac:dyDescent="0.25">
      <c r="A39" s="2" t="str">
        <f>HYPERLINK("https://my.zakupki.prom.ua/remote/dispatcher/state_purchase_view/38814076", "UA-2022-11-25-009260-a")</f>
        <v>UA-2022-11-25-009260-a</v>
      </c>
      <c r="B39" s="1" t="s">
        <v>165</v>
      </c>
      <c r="C39" s="1" t="s">
        <v>38</v>
      </c>
      <c r="D39" s="1" t="s">
        <v>166</v>
      </c>
      <c r="E39" s="1" t="s">
        <v>369</v>
      </c>
      <c r="F39" s="1" t="s">
        <v>150</v>
      </c>
      <c r="G39" s="1" t="s">
        <v>424</v>
      </c>
      <c r="H39" s="1" t="s">
        <v>93</v>
      </c>
      <c r="I39" s="1" t="s">
        <v>570</v>
      </c>
      <c r="J39" s="4">
        <v>13932</v>
      </c>
    </row>
    <row r="40" spans="1:10" x14ac:dyDescent="0.25">
      <c r="A40" s="2" t="str">
        <f>HYPERLINK("https://my.zakupki.prom.ua/remote/dispatcher/state_purchase_view/38813474", "UA-2022-11-25-008923-a")</f>
        <v>UA-2022-11-25-008923-a</v>
      </c>
      <c r="B40" s="1" t="s">
        <v>217</v>
      </c>
      <c r="C40" s="1" t="s">
        <v>38</v>
      </c>
      <c r="D40" s="1" t="s">
        <v>218</v>
      </c>
      <c r="E40" s="1" t="s">
        <v>369</v>
      </c>
      <c r="F40" s="1" t="s">
        <v>150</v>
      </c>
      <c r="G40" s="1" t="s">
        <v>424</v>
      </c>
      <c r="H40" s="1" t="s">
        <v>93</v>
      </c>
      <c r="I40" s="1" t="s">
        <v>569</v>
      </c>
      <c r="J40" s="4">
        <v>2534.65</v>
      </c>
    </row>
    <row r="41" spans="1:10" x14ac:dyDescent="0.25">
      <c r="A41" s="2" t="str">
        <f>HYPERLINK("https://my.zakupki.prom.ua/remote/dispatcher/state_purchase_view/38812520", "UA-2022-11-25-008487-a")</f>
        <v>UA-2022-11-25-008487-a</v>
      </c>
      <c r="B41" s="1" t="s">
        <v>202</v>
      </c>
      <c r="C41" s="1" t="s">
        <v>38</v>
      </c>
      <c r="D41" s="1" t="s">
        <v>203</v>
      </c>
      <c r="E41" s="1" t="s">
        <v>369</v>
      </c>
      <c r="F41" s="1" t="s">
        <v>150</v>
      </c>
      <c r="G41" s="1" t="s">
        <v>424</v>
      </c>
      <c r="H41" s="1" t="s">
        <v>93</v>
      </c>
      <c r="I41" s="1" t="s">
        <v>568</v>
      </c>
      <c r="J41" s="4">
        <v>144</v>
      </c>
    </row>
    <row r="42" spans="1:10" x14ac:dyDescent="0.25">
      <c r="A42" s="2" t="str">
        <f>HYPERLINK("https://my.zakupki.prom.ua/remote/dispatcher/state_purchase_view/38787285", "UA-2022-11-24-006163-a")</f>
        <v>UA-2022-11-24-006163-a</v>
      </c>
      <c r="B42" s="1" t="s">
        <v>0</v>
      </c>
      <c r="C42" s="1" t="s">
        <v>38</v>
      </c>
      <c r="D42" s="1" t="s">
        <v>91</v>
      </c>
      <c r="E42" s="1" t="s">
        <v>369</v>
      </c>
      <c r="F42" s="1" t="s">
        <v>150</v>
      </c>
      <c r="G42" s="1" t="s">
        <v>424</v>
      </c>
      <c r="H42" s="1" t="s">
        <v>93</v>
      </c>
      <c r="I42" s="1" t="s">
        <v>566</v>
      </c>
      <c r="J42" s="4">
        <v>1661.16</v>
      </c>
    </row>
    <row r="43" spans="1:10" x14ac:dyDescent="0.25">
      <c r="A43" s="2" t="str">
        <f>HYPERLINK("https://my.zakupki.prom.ua/remote/dispatcher/state_purchase_view/38786433", "UA-2022-11-24-005746-a")</f>
        <v>UA-2022-11-24-005746-a</v>
      </c>
      <c r="B43" s="1" t="s">
        <v>78</v>
      </c>
      <c r="C43" s="1" t="s">
        <v>38</v>
      </c>
      <c r="D43" s="1" t="s">
        <v>79</v>
      </c>
      <c r="E43" s="1" t="s">
        <v>369</v>
      </c>
      <c r="F43" s="1" t="s">
        <v>150</v>
      </c>
      <c r="G43" s="1" t="s">
        <v>424</v>
      </c>
      <c r="H43" s="1" t="s">
        <v>93</v>
      </c>
      <c r="I43" s="1" t="s">
        <v>564</v>
      </c>
      <c r="J43" s="4">
        <v>8499.9599999999991</v>
      </c>
    </row>
    <row r="44" spans="1:10" x14ac:dyDescent="0.25">
      <c r="A44" s="2" t="str">
        <f>HYPERLINK("https://my.zakupki.prom.ua/remote/dispatcher/state_purchase_view/38672735", "UA-2022-11-18-013668-a")</f>
        <v>UA-2022-11-18-013668-a</v>
      </c>
      <c r="B44" s="1" t="s">
        <v>102</v>
      </c>
      <c r="C44" s="1" t="s">
        <v>38</v>
      </c>
      <c r="D44" s="1" t="s">
        <v>103</v>
      </c>
      <c r="E44" s="1" t="s">
        <v>369</v>
      </c>
      <c r="F44" s="1" t="s">
        <v>150</v>
      </c>
      <c r="G44" s="1" t="s">
        <v>412</v>
      </c>
      <c r="H44" s="1" t="s">
        <v>191</v>
      </c>
      <c r="I44" s="1" t="s">
        <v>595</v>
      </c>
      <c r="J44" s="4">
        <v>257641.02</v>
      </c>
    </row>
    <row r="45" spans="1:10" x14ac:dyDescent="0.25">
      <c r="A45" s="2" t="str">
        <f>HYPERLINK("https://my.zakupki.prom.ua/remote/dispatcher/state_purchase_view/38672157", "UA-2022-11-18-013380-a")</f>
        <v>UA-2022-11-18-013380-a</v>
      </c>
      <c r="B45" s="1" t="s">
        <v>137</v>
      </c>
      <c r="C45" s="1" t="s">
        <v>38</v>
      </c>
      <c r="D45" s="1" t="s">
        <v>136</v>
      </c>
      <c r="E45" s="1" t="s">
        <v>369</v>
      </c>
      <c r="F45" s="1" t="s">
        <v>150</v>
      </c>
      <c r="G45" s="1" t="s">
        <v>412</v>
      </c>
      <c r="H45" s="1" t="s">
        <v>191</v>
      </c>
      <c r="I45" s="1" t="s">
        <v>602</v>
      </c>
      <c r="J45" s="4">
        <v>447370.7</v>
      </c>
    </row>
    <row r="46" spans="1:10" x14ac:dyDescent="0.25">
      <c r="A46" s="2" t="str">
        <f>HYPERLINK("https://my.zakupki.prom.ua/remote/dispatcher/state_purchase_view/38660455", "UA-2022-11-18-007639-a")</f>
        <v>UA-2022-11-18-007639-a</v>
      </c>
      <c r="B46" s="1" t="s">
        <v>253</v>
      </c>
      <c r="C46" s="1" t="s">
        <v>38</v>
      </c>
      <c r="D46" s="1" t="s">
        <v>250</v>
      </c>
      <c r="E46" s="1" t="s">
        <v>369</v>
      </c>
      <c r="F46" s="1" t="s">
        <v>150</v>
      </c>
      <c r="G46" s="1" t="s">
        <v>418</v>
      </c>
      <c r="H46" s="1" t="s">
        <v>94</v>
      </c>
      <c r="I46" s="1" t="s">
        <v>605</v>
      </c>
      <c r="J46" s="4">
        <v>4000</v>
      </c>
    </row>
    <row r="47" spans="1:10" x14ac:dyDescent="0.25">
      <c r="A47" s="2" t="str">
        <f>HYPERLINK("https://my.zakupki.prom.ua/remote/dispatcher/state_purchase_view/38539405", "UA-2022-11-14-006457-a")</f>
        <v>UA-2022-11-14-006457-a</v>
      </c>
      <c r="B47" s="1" t="s">
        <v>288</v>
      </c>
      <c r="C47" s="1" t="s">
        <v>38</v>
      </c>
      <c r="D47" s="1" t="s">
        <v>287</v>
      </c>
      <c r="E47" s="1" t="s">
        <v>369</v>
      </c>
      <c r="F47" s="1" t="s">
        <v>150</v>
      </c>
      <c r="G47" s="1" t="s">
        <v>350</v>
      </c>
      <c r="H47" s="1" t="s">
        <v>69</v>
      </c>
      <c r="I47" s="1" t="s">
        <v>537</v>
      </c>
      <c r="J47" s="4">
        <v>5550</v>
      </c>
    </row>
    <row r="48" spans="1:10" x14ac:dyDescent="0.25">
      <c r="A48" s="2" t="str">
        <f>HYPERLINK("https://my.zakupki.prom.ua/remote/dispatcher/state_purchase_view/38496530", "UA-2022-11-11-000919-a")</f>
        <v>UA-2022-11-11-000919-a</v>
      </c>
      <c r="B48" s="1" t="s">
        <v>291</v>
      </c>
      <c r="C48" s="1" t="s">
        <v>38</v>
      </c>
      <c r="D48" s="1" t="s">
        <v>292</v>
      </c>
      <c r="E48" s="1" t="s">
        <v>369</v>
      </c>
      <c r="F48" s="1" t="s">
        <v>150</v>
      </c>
      <c r="G48" s="1" t="s">
        <v>368</v>
      </c>
      <c r="H48" s="1" t="s">
        <v>9</v>
      </c>
      <c r="I48" s="1" t="s">
        <v>472</v>
      </c>
      <c r="J48" s="4">
        <v>121165.2</v>
      </c>
    </row>
    <row r="49" spans="1:10" x14ac:dyDescent="0.25">
      <c r="A49" s="2" t="str">
        <f>HYPERLINK("https://my.zakupki.prom.ua/remote/dispatcher/state_purchase_view/38464768", "UA-2022-11-10-001231-a")</f>
        <v>UA-2022-11-10-001231-a</v>
      </c>
      <c r="B49" s="1" t="s">
        <v>105</v>
      </c>
      <c r="C49" s="1" t="s">
        <v>38</v>
      </c>
      <c r="D49" s="1" t="s">
        <v>103</v>
      </c>
      <c r="E49" s="1" t="s">
        <v>369</v>
      </c>
      <c r="F49" s="1" t="s">
        <v>150</v>
      </c>
      <c r="G49" s="1" t="s">
        <v>442</v>
      </c>
      <c r="H49" s="1" t="s">
        <v>66</v>
      </c>
      <c r="I49" s="1" t="s">
        <v>596</v>
      </c>
      <c r="J49" s="4">
        <v>9731.5</v>
      </c>
    </row>
    <row r="50" spans="1:10" x14ac:dyDescent="0.25">
      <c r="A50" s="2" t="str">
        <f>HYPERLINK("https://my.zakupki.prom.ua/remote/dispatcher/state_purchase_view/38444742", "UA-2022-11-09-006078-a")</f>
        <v>UA-2022-11-09-006078-a</v>
      </c>
      <c r="B50" s="1" t="s">
        <v>323</v>
      </c>
      <c r="C50" s="1" t="s">
        <v>38</v>
      </c>
      <c r="D50" s="1" t="s">
        <v>326</v>
      </c>
      <c r="E50" s="1" t="s">
        <v>369</v>
      </c>
      <c r="F50" s="1" t="s">
        <v>150</v>
      </c>
      <c r="G50" s="1" t="s">
        <v>373</v>
      </c>
      <c r="H50" s="1" t="s">
        <v>8</v>
      </c>
      <c r="I50" s="1" t="s">
        <v>581</v>
      </c>
      <c r="J50" s="4">
        <v>780</v>
      </c>
    </row>
    <row r="51" spans="1:10" x14ac:dyDescent="0.25">
      <c r="A51" s="2" t="str">
        <f>HYPERLINK("https://my.zakupki.prom.ua/remote/dispatcher/state_purchase_view/38424314", "UA-2022-11-08-010934-a")</f>
        <v>UA-2022-11-08-010934-a</v>
      </c>
      <c r="B51" s="1" t="s">
        <v>61</v>
      </c>
      <c r="C51" s="1" t="s">
        <v>38</v>
      </c>
      <c r="D51" s="1" t="s">
        <v>63</v>
      </c>
      <c r="E51" s="1" t="s">
        <v>369</v>
      </c>
      <c r="F51" s="1" t="s">
        <v>150</v>
      </c>
      <c r="G51" s="1" t="s">
        <v>429</v>
      </c>
      <c r="H51" s="1" t="s">
        <v>194</v>
      </c>
      <c r="I51" s="1" t="s">
        <v>583</v>
      </c>
      <c r="J51" s="4">
        <v>47954.400000000001</v>
      </c>
    </row>
    <row r="52" spans="1:10" x14ac:dyDescent="0.25">
      <c r="A52" s="2" t="str">
        <f>HYPERLINK("https://my.zakupki.prom.ua/remote/dispatcher/state_purchase_view/38420574", "UA-2022-11-08-009057-a")</f>
        <v>UA-2022-11-08-009057-a</v>
      </c>
      <c r="B52" s="1" t="s">
        <v>62</v>
      </c>
      <c r="C52" s="1" t="s">
        <v>38</v>
      </c>
      <c r="D52" s="1" t="s">
        <v>63</v>
      </c>
      <c r="E52" s="1" t="s">
        <v>369</v>
      </c>
      <c r="F52" s="1" t="s">
        <v>150</v>
      </c>
      <c r="G52" s="1" t="s">
        <v>421</v>
      </c>
      <c r="H52" s="1" t="s">
        <v>179</v>
      </c>
      <c r="I52" s="1" t="s">
        <v>575</v>
      </c>
      <c r="J52" s="4">
        <v>28445.94</v>
      </c>
    </row>
    <row r="53" spans="1:10" x14ac:dyDescent="0.25">
      <c r="A53" s="2" t="str">
        <f>HYPERLINK("https://my.zakupki.prom.ua/remote/dispatcher/state_purchase_view/38385847", "UA-2022-11-07-006485-a")</f>
        <v>UA-2022-11-07-006485-a</v>
      </c>
      <c r="B53" s="1" t="s">
        <v>295</v>
      </c>
      <c r="C53" s="1" t="s">
        <v>38</v>
      </c>
      <c r="D53" s="1" t="s">
        <v>294</v>
      </c>
      <c r="E53" s="1" t="s">
        <v>369</v>
      </c>
      <c r="F53" s="1" t="s">
        <v>150</v>
      </c>
      <c r="G53" s="1" t="s">
        <v>362</v>
      </c>
      <c r="H53" s="1" t="s">
        <v>157</v>
      </c>
      <c r="I53" s="1" t="s">
        <v>514</v>
      </c>
      <c r="J53" s="4">
        <v>2892</v>
      </c>
    </row>
    <row r="54" spans="1:10" x14ac:dyDescent="0.25">
      <c r="A54" s="2" t="str">
        <f>HYPERLINK("https://my.zakupki.prom.ua/remote/dispatcher/state_purchase_view/38351477", "UA-2022-11-04-003341-a")</f>
        <v>UA-2022-11-04-003341-a</v>
      </c>
      <c r="B54" s="1" t="s">
        <v>219</v>
      </c>
      <c r="C54" s="1" t="s">
        <v>38</v>
      </c>
      <c r="D54" s="1" t="s">
        <v>221</v>
      </c>
      <c r="E54" s="1" t="s">
        <v>369</v>
      </c>
      <c r="F54" s="1" t="s">
        <v>150</v>
      </c>
      <c r="G54" s="1" t="s">
        <v>424</v>
      </c>
      <c r="H54" s="1" t="s">
        <v>93</v>
      </c>
      <c r="I54" s="1" t="s">
        <v>551</v>
      </c>
      <c r="J54" s="4">
        <v>2985.91</v>
      </c>
    </row>
    <row r="55" spans="1:10" x14ac:dyDescent="0.25">
      <c r="A55" s="2" t="str">
        <f>HYPERLINK("https://my.zakupki.prom.ua/remote/dispatcher/state_purchase_view/38293989", "UA-2022-11-02-003656-a")</f>
        <v>UA-2022-11-02-003656-a</v>
      </c>
      <c r="B55" s="1" t="s">
        <v>205</v>
      </c>
      <c r="C55" s="1" t="s">
        <v>38</v>
      </c>
      <c r="D55" s="1" t="s">
        <v>207</v>
      </c>
      <c r="E55" s="1" t="s">
        <v>369</v>
      </c>
      <c r="F55" s="1" t="s">
        <v>150</v>
      </c>
      <c r="G55" s="1" t="s">
        <v>424</v>
      </c>
      <c r="H55" s="1" t="s">
        <v>93</v>
      </c>
      <c r="I55" s="1" t="s">
        <v>549</v>
      </c>
      <c r="J55" s="4">
        <v>2493.98</v>
      </c>
    </row>
    <row r="56" spans="1:10" x14ac:dyDescent="0.25">
      <c r="A56" s="2" t="str">
        <f>HYPERLINK("https://my.zakupki.prom.ua/remote/dispatcher/state_purchase_view/38292862", "UA-2022-11-02-003107-a")</f>
        <v>UA-2022-11-02-003107-a</v>
      </c>
      <c r="B56" s="1" t="s">
        <v>70</v>
      </c>
      <c r="C56" s="1" t="s">
        <v>38</v>
      </c>
      <c r="D56" s="1" t="s">
        <v>72</v>
      </c>
      <c r="E56" s="1" t="s">
        <v>369</v>
      </c>
      <c r="F56" s="1" t="s">
        <v>150</v>
      </c>
      <c r="G56" s="1" t="s">
        <v>424</v>
      </c>
      <c r="H56" s="1" t="s">
        <v>93</v>
      </c>
      <c r="I56" s="1" t="s">
        <v>547</v>
      </c>
      <c r="J56" s="4">
        <v>2972.18</v>
      </c>
    </row>
    <row r="57" spans="1:10" x14ac:dyDescent="0.25">
      <c r="A57" s="2" t="str">
        <f>HYPERLINK("https://my.zakupki.prom.ua/remote/dispatcher/state_purchase_view/38230073", "UA-2022-10-28-007116-a")</f>
        <v>UA-2022-10-28-007116-a</v>
      </c>
      <c r="B57" s="1" t="s">
        <v>234</v>
      </c>
      <c r="C57" s="1" t="s">
        <v>38</v>
      </c>
      <c r="D57" s="1" t="s">
        <v>235</v>
      </c>
      <c r="E57" s="1" t="s">
        <v>369</v>
      </c>
      <c r="F57" s="1" t="s">
        <v>150</v>
      </c>
      <c r="G57" s="1" t="s">
        <v>417</v>
      </c>
      <c r="H57" s="1" t="s">
        <v>34</v>
      </c>
      <c r="I57" s="1" t="s">
        <v>512</v>
      </c>
      <c r="J57" s="4">
        <v>5240</v>
      </c>
    </row>
    <row r="58" spans="1:10" x14ac:dyDescent="0.25">
      <c r="A58" s="2" t="str">
        <f>HYPERLINK("https://my.zakupki.prom.ua/remote/dispatcher/state_purchase_view/38212969", "UA-2022-10-27-011999-a")</f>
        <v>UA-2022-10-27-011999-a</v>
      </c>
      <c r="B58" s="1" t="s">
        <v>97</v>
      </c>
      <c r="C58" s="1" t="s">
        <v>38</v>
      </c>
      <c r="D58" s="1" t="s">
        <v>96</v>
      </c>
      <c r="E58" s="1" t="s">
        <v>369</v>
      </c>
      <c r="F58" s="1" t="s">
        <v>150</v>
      </c>
      <c r="G58" s="1" t="s">
        <v>400</v>
      </c>
      <c r="H58" s="1" t="s">
        <v>204</v>
      </c>
      <c r="I58" s="1" t="s">
        <v>557</v>
      </c>
      <c r="J58" s="4">
        <v>1595000</v>
      </c>
    </row>
    <row r="59" spans="1:10" x14ac:dyDescent="0.25">
      <c r="A59" s="2" t="str">
        <f>HYPERLINK("https://my.zakupki.prom.ua/remote/dispatcher/state_purchase_view/37989772", "UA-2022-10-14-008713-a")</f>
        <v>UA-2022-10-14-008713-a</v>
      </c>
      <c r="B59" s="1" t="s">
        <v>231</v>
      </c>
      <c r="C59" s="1" t="s">
        <v>38</v>
      </c>
      <c r="D59" s="1" t="s">
        <v>230</v>
      </c>
      <c r="E59" s="1" t="s">
        <v>369</v>
      </c>
      <c r="F59" s="1" t="s">
        <v>150</v>
      </c>
      <c r="G59" s="1" t="s">
        <v>387</v>
      </c>
      <c r="H59" s="1" t="s">
        <v>192</v>
      </c>
      <c r="I59" s="1" t="s">
        <v>543</v>
      </c>
      <c r="J59" s="4">
        <v>370000</v>
      </c>
    </row>
    <row r="60" spans="1:10" x14ac:dyDescent="0.25">
      <c r="A60" s="2" t="str">
        <f>HYPERLINK("https://my.zakupki.prom.ua/remote/dispatcher/state_purchase_view/37971958", "UA-2022-10-13-011947-a")</f>
        <v>UA-2022-10-13-011947-a</v>
      </c>
      <c r="B60" s="1" t="s">
        <v>113</v>
      </c>
      <c r="C60" s="1" t="s">
        <v>38</v>
      </c>
      <c r="D60" s="1" t="s">
        <v>115</v>
      </c>
      <c r="E60" s="1" t="s">
        <v>369</v>
      </c>
      <c r="F60" s="1" t="s">
        <v>150</v>
      </c>
      <c r="G60" s="1" t="s">
        <v>442</v>
      </c>
      <c r="H60" s="1" t="s">
        <v>66</v>
      </c>
      <c r="I60" s="1" t="s">
        <v>558</v>
      </c>
      <c r="J60" s="4">
        <v>114357.5</v>
      </c>
    </row>
    <row r="61" spans="1:10" x14ac:dyDescent="0.25">
      <c r="A61" s="2" t="str">
        <f>HYPERLINK("https://my.zakupki.prom.ua/remote/dispatcher/state_purchase_view/37933303", "UA-2022-10-12-003754-a")</f>
        <v>UA-2022-10-12-003754-a</v>
      </c>
      <c r="B61" s="1" t="s">
        <v>125</v>
      </c>
      <c r="C61" s="1" t="s">
        <v>38</v>
      </c>
      <c r="D61" s="1" t="s">
        <v>128</v>
      </c>
      <c r="E61" s="1" t="s">
        <v>369</v>
      </c>
      <c r="F61" s="1" t="s">
        <v>150</v>
      </c>
      <c r="G61" s="1" t="s">
        <v>442</v>
      </c>
      <c r="H61" s="1" t="s">
        <v>66</v>
      </c>
      <c r="I61" s="1" t="s">
        <v>563</v>
      </c>
      <c r="J61" s="4">
        <v>96911</v>
      </c>
    </row>
    <row r="62" spans="1:10" x14ac:dyDescent="0.25">
      <c r="A62" s="2" t="str">
        <f>HYPERLINK("https://my.zakupki.prom.ua/remote/dispatcher/state_purchase_view/37929374", "UA-2022-10-12-001672-a")</f>
        <v>UA-2022-10-12-001672-a</v>
      </c>
      <c r="B62" s="1" t="s">
        <v>119</v>
      </c>
      <c r="C62" s="1" t="s">
        <v>38</v>
      </c>
      <c r="D62" s="1" t="s">
        <v>118</v>
      </c>
      <c r="E62" s="1" t="s">
        <v>369</v>
      </c>
      <c r="F62" s="1" t="s">
        <v>150</v>
      </c>
      <c r="G62" s="1" t="s">
        <v>405</v>
      </c>
      <c r="H62" s="1" t="s">
        <v>193</v>
      </c>
      <c r="I62" s="1" t="s">
        <v>556</v>
      </c>
      <c r="J62" s="4">
        <v>355317.1</v>
      </c>
    </row>
    <row r="63" spans="1:10" x14ac:dyDescent="0.25">
      <c r="A63" s="2" t="str">
        <f>HYPERLINK("https://my.zakupki.prom.ua/remote/dispatcher/state_purchase_view/37870188", "UA-2022-10-12-000264-a")</f>
        <v>UA-2022-10-12-000264-a</v>
      </c>
      <c r="B63" s="1" t="s">
        <v>162</v>
      </c>
      <c r="C63" s="1" t="s">
        <v>38</v>
      </c>
      <c r="D63" s="1" t="s">
        <v>161</v>
      </c>
      <c r="E63" s="1" t="s">
        <v>369</v>
      </c>
      <c r="F63" s="1" t="s">
        <v>150</v>
      </c>
      <c r="G63" s="1" t="s">
        <v>441</v>
      </c>
      <c r="H63" s="1" t="s">
        <v>35</v>
      </c>
      <c r="I63" s="1" t="s">
        <v>559</v>
      </c>
      <c r="J63" s="4">
        <v>568300</v>
      </c>
    </row>
    <row r="64" spans="1:10" x14ac:dyDescent="0.25">
      <c r="A64" s="2" t="str">
        <f>HYPERLINK("https://my.zakupki.prom.ua/remote/dispatcher/state_purchase_view/37862842", "UA-2022-10-06-008068-a")</f>
        <v>UA-2022-10-06-008068-a</v>
      </c>
      <c r="B64" s="1" t="s">
        <v>344</v>
      </c>
      <c r="C64" s="1" t="s">
        <v>38</v>
      </c>
      <c r="D64" s="1" t="s">
        <v>98</v>
      </c>
      <c r="E64" s="1" t="s">
        <v>369</v>
      </c>
      <c r="F64" s="1" t="s">
        <v>150</v>
      </c>
      <c r="G64" s="1" t="s">
        <v>442</v>
      </c>
      <c r="H64" s="1" t="s">
        <v>66</v>
      </c>
      <c r="I64" s="1" t="s">
        <v>553</v>
      </c>
      <c r="J64" s="4">
        <v>156020</v>
      </c>
    </row>
    <row r="65" spans="1:10" x14ac:dyDescent="0.25">
      <c r="A65" s="2" t="str">
        <f>HYPERLINK("https://my.zakupki.prom.ua/remote/dispatcher/state_purchase_view/37823431", "UA-2022-10-05-000392-a")</f>
        <v>UA-2022-10-05-000392-a</v>
      </c>
      <c r="B65" s="1" t="s">
        <v>88</v>
      </c>
      <c r="C65" s="1" t="s">
        <v>38</v>
      </c>
      <c r="D65" s="1" t="s">
        <v>89</v>
      </c>
      <c r="E65" s="1" t="s">
        <v>369</v>
      </c>
      <c r="F65" s="1" t="s">
        <v>150</v>
      </c>
      <c r="G65" s="1" t="s">
        <v>361</v>
      </c>
      <c r="H65" s="1" t="s">
        <v>58</v>
      </c>
      <c r="I65" s="1" t="s">
        <v>541</v>
      </c>
      <c r="J65" s="4">
        <v>2997</v>
      </c>
    </row>
    <row r="66" spans="1:10" x14ac:dyDescent="0.25">
      <c r="A66" s="2" t="str">
        <f>HYPERLINK("https://my.zakupki.prom.ua/remote/dispatcher/state_purchase_view/37823145", "UA-2022-10-05-000249-a")</f>
        <v>UA-2022-10-05-000249-a</v>
      </c>
      <c r="B66" s="1" t="s">
        <v>81</v>
      </c>
      <c r="C66" s="1" t="s">
        <v>38</v>
      </c>
      <c r="D66" s="1" t="s">
        <v>80</v>
      </c>
      <c r="E66" s="1" t="s">
        <v>369</v>
      </c>
      <c r="F66" s="1" t="s">
        <v>150</v>
      </c>
      <c r="G66" s="1" t="s">
        <v>361</v>
      </c>
      <c r="H66" s="1" t="s">
        <v>58</v>
      </c>
      <c r="I66" s="1" t="s">
        <v>540</v>
      </c>
      <c r="J66" s="4">
        <v>2990</v>
      </c>
    </row>
    <row r="67" spans="1:10" x14ac:dyDescent="0.25">
      <c r="A67" s="2" t="str">
        <f>HYPERLINK("https://my.zakupki.prom.ua/remote/dispatcher/state_purchase_view/37776083", "UA-2022-09-30-006770-a")</f>
        <v>UA-2022-09-30-006770-a</v>
      </c>
      <c r="B67" s="1" t="s">
        <v>223</v>
      </c>
      <c r="C67" s="1" t="s">
        <v>38</v>
      </c>
      <c r="D67" s="1" t="s">
        <v>222</v>
      </c>
      <c r="E67" s="1" t="s">
        <v>369</v>
      </c>
      <c r="F67" s="1" t="s">
        <v>150</v>
      </c>
      <c r="G67" s="1" t="s">
        <v>415</v>
      </c>
      <c r="H67" s="1" t="s">
        <v>149</v>
      </c>
      <c r="I67" s="1" t="s">
        <v>511</v>
      </c>
      <c r="J67" s="4">
        <v>2660</v>
      </c>
    </row>
    <row r="68" spans="1:10" x14ac:dyDescent="0.25">
      <c r="A68" s="2" t="str">
        <f>HYPERLINK("https://my.zakupki.prom.ua/remote/dispatcher/state_purchase_view/37775323", "UA-2022-09-30-006376-a")</f>
        <v>UA-2022-09-30-006376-a</v>
      </c>
      <c r="B68" s="1" t="s">
        <v>124</v>
      </c>
      <c r="C68" s="1" t="s">
        <v>38</v>
      </c>
      <c r="D68" s="1" t="s">
        <v>122</v>
      </c>
      <c r="E68" s="1" t="s">
        <v>369</v>
      </c>
      <c r="F68" s="1" t="s">
        <v>150</v>
      </c>
      <c r="G68" s="1" t="s">
        <v>442</v>
      </c>
      <c r="H68" s="1" t="s">
        <v>66</v>
      </c>
      <c r="I68" s="1" t="s">
        <v>546</v>
      </c>
      <c r="J68" s="4">
        <v>210954.48</v>
      </c>
    </row>
    <row r="69" spans="1:10" x14ac:dyDescent="0.25">
      <c r="A69" s="2" t="str">
        <f>HYPERLINK("https://my.zakupki.prom.ua/remote/dispatcher/state_purchase_view/37772706", "UA-2022-09-30-004964-a")</f>
        <v>UA-2022-09-30-004964-a</v>
      </c>
      <c r="B69" s="1" t="s">
        <v>108</v>
      </c>
      <c r="C69" s="1" t="s">
        <v>38</v>
      </c>
      <c r="D69" s="1" t="s">
        <v>107</v>
      </c>
      <c r="E69" s="1" t="s">
        <v>369</v>
      </c>
      <c r="F69" s="1" t="s">
        <v>150</v>
      </c>
      <c r="G69" s="1" t="s">
        <v>436</v>
      </c>
      <c r="H69" s="1" t="s">
        <v>158</v>
      </c>
      <c r="I69" s="1" t="s">
        <v>554</v>
      </c>
      <c r="J69" s="4">
        <v>308695</v>
      </c>
    </row>
    <row r="70" spans="1:10" x14ac:dyDescent="0.25">
      <c r="A70" s="2" t="str">
        <f>HYPERLINK("https://my.zakupki.prom.ua/remote/dispatcher/state_purchase_view/37699362", "UA-2022-09-26-011020-a")</f>
        <v>UA-2022-09-26-011020-a</v>
      </c>
      <c r="B70" s="1" t="s">
        <v>110</v>
      </c>
      <c r="C70" s="1" t="s">
        <v>38</v>
      </c>
      <c r="D70" s="1" t="s">
        <v>109</v>
      </c>
      <c r="E70" s="1" t="s">
        <v>369</v>
      </c>
      <c r="F70" s="1" t="s">
        <v>150</v>
      </c>
      <c r="G70" s="1" t="s">
        <v>403</v>
      </c>
      <c r="H70" s="1" t="s">
        <v>184</v>
      </c>
      <c r="I70" s="1" t="s">
        <v>542</v>
      </c>
      <c r="J70" s="4">
        <v>38000</v>
      </c>
    </row>
    <row r="71" spans="1:10" x14ac:dyDescent="0.25">
      <c r="A71" s="2" t="str">
        <f>HYPERLINK("https://my.zakupki.prom.ua/remote/dispatcher/state_purchase_view/37698533", "UA-2022-09-26-010577-a")</f>
        <v>UA-2022-09-26-010577-a</v>
      </c>
      <c r="B71" s="1" t="s">
        <v>116</v>
      </c>
      <c r="C71" s="1" t="s">
        <v>38</v>
      </c>
      <c r="D71" s="1" t="s">
        <v>115</v>
      </c>
      <c r="E71" s="1" t="s">
        <v>369</v>
      </c>
      <c r="F71" s="1" t="s">
        <v>150</v>
      </c>
      <c r="G71" s="1" t="s">
        <v>412</v>
      </c>
      <c r="H71" s="1" t="s">
        <v>191</v>
      </c>
      <c r="I71" s="1" t="s">
        <v>550</v>
      </c>
      <c r="J71" s="4">
        <v>322999.43</v>
      </c>
    </row>
    <row r="72" spans="1:10" x14ac:dyDescent="0.25">
      <c r="A72" s="2" t="str">
        <f>HYPERLINK("https://my.zakupki.prom.ua/remote/dispatcher/state_purchase_view/37695127", "UA-2022-09-26-008756-a")</f>
        <v>UA-2022-09-26-008756-a</v>
      </c>
      <c r="B72" s="1" t="s">
        <v>112</v>
      </c>
      <c r="C72" s="1" t="s">
        <v>38</v>
      </c>
      <c r="D72" s="1" t="s">
        <v>111</v>
      </c>
      <c r="E72" s="1" t="s">
        <v>369</v>
      </c>
      <c r="F72" s="1" t="s">
        <v>150</v>
      </c>
      <c r="G72" s="1" t="s">
        <v>436</v>
      </c>
      <c r="H72" s="1" t="s">
        <v>158</v>
      </c>
      <c r="I72" s="1" t="s">
        <v>555</v>
      </c>
      <c r="J72" s="4">
        <v>223500</v>
      </c>
    </row>
    <row r="73" spans="1:10" x14ac:dyDescent="0.25">
      <c r="A73" s="2" t="str">
        <f>HYPERLINK("https://my.zakupki.prom.ua/remote/dispatcher/state_purchase_view/37691862", "UA-2022-09-26-007053-a")</f>
        <v>UA-2022-09-26-007053-a</v>
      </c>
      <c r="B73" s="1" t="s">
        <v>99</v>
      </c>
      <c r="C73" s="1" t="s">
        <v>38</v>
      </c>
      <c r="D73" s="1" t="s">
        <v>98</v>
      </c>
      <c r="E73" s="1" t="s">
        <v>369</v>
      </c>
      <c r="F73" s="1" t="s">
        <v>150</v>
      </c>
      <c r="G73" s="1" t="s">
        <v>412</v>
      </c>
      <c r="H73" s="1" t="s">
        <v>191</v>
      </c>
      <c r="I73" s="1" t="s">
        <v>544</v>
      </c>
      <c r="J73" s="4">
        <v>332700</v>
      </c>
    </row>
    <row r="74" spans="1:10" x14ac:dyDescent="0.25">
      <c r="A74" s="2" t="str">
        <f>HYPERLINK("https://my.zakupki.prom.ua/remote/dispatcher/state_purchase_view/37685805", "UA-2022-09-26-003828-a")</f>
        <v>UA-2022-09-26-003828-a</v>
      </c>
      <c r="B74" s="1" t="s">
        <v>198</v>
      </c>
      <c r="C74" s="1" t="s">
        <v>38</v>
      </c>
      <c r="D74" s="1" t="s">
        <v>197</v>
      </c>
      <c r="E74" s="1" t="s">
        <v>369</v>
      </c>
      <c r="F74" s="1" t="s">
        <v>150</v>
      </c>
      <c r="G74" s="1" t="s">
        <v>424</v>
      </c>
      <c r="H74" s="1" t="s">
        <v>93</v>
      </c>
      <c r="I74" s="1" t="s">
        <v>535</v>
      </c>
      <c r="J74" s="4">
        <v>2956.79</v>
      </c>
    </row>
    <row r="75" spans="1:10" x14ac:dyDescent="0.25">
      <c r="A75" s="2" t="str">
        <f>HYPERLINK("https://my.zakupki.prom.ua/remote/dispatcher/state_purchase_view/37685309", "UA-2022-09-26-003563-a")</f>
        <v>UA-2022-09-26-003563-a</v>
      </c>
      <c r="B75" s="1" t="s">
        <v>74</v>
      </c>
      <c r="C75" s="1" t="s">
        <v>38</v>
      </c>
      <c r="D75" s="1" t="s">
        <v>73</v>
      </c>
      <c r="E75" s="1" t="s">
        <v>369</v>
      </c>
      <c r="F75" s="1" t="s">
        <v>150</v>
      </c>
      <c r="G75" s="1" t="s">
        <v>424</v>
      </c>
      <c r="H75" s="1" t="s">
        <v>93</v>
      </c>
      <c r="I75" s="1" t="s">
        <v>534</v>
      </c>
      <c r="J75" s="4">
        <v>2988.4</v>
      </c>
    </row>
    <row r="76" spans="1:10" x14ac:dyDescent="0.25">
      <c r="A76" s="2" t="str">
        <f>HYPERLINK("https://my.zakupki.prom.ua/remote/dispatcher/state_purchase_view/37606281", "UA-2022-09-20-012170-a")</f>
        <v>UA-2022-09-20-012170-a</v>
      </c>
      <c r="B76" s="1" t="s">
        <v>290</v>
      </c>
      <c r="C76" s="1" t="s">
        <v>38</v>
      </c>
      <c r="D76" s="1" t="s">
        <v>287</v>
      </c>
      <c r="E76" s="1" t="s">
        <v>369</v>
      </c>
      <c r="F76" s="1" t="s">
        <v>150</v>
      </c>
      <c r="G76" s="1" t="s">
        <v>350</v>
      </c>
      <c r="H76" s="1" t="s">
        <v>69</v>
      </c>
      <c r="I76" s="1" t="s">
        <v>526</v>
      </c>
      <c r="J76" s="4">
        <v>23888.82</v>
      </c>
    </row>
    <row r="77" spans="1:10" x14ac:dyDescent="0.25">
      <c r="A77" s="2" t="str">
        <f>HYPERLINK("https://my.zakupki.prom.ua/remote/dispatcher/state_purchase_view/37579444", "UA-2022-09-19-009352-a")</f>
        <v>UA-2022-09-19-009352-a</v>
      </c>
      <c r="B77" s="1" t="s">
        <v>248</v>
      </c>
      <c r="C77" s="1" t="s">
        <v>38</v>
      </c>
      <c r="D77" s="1" t="s">
        <v>249</v>
      </c>
      <c r="E77" s="1" t="s">
        <v>369</v>
      </c>
      <c r="F77" s="1" t="s">
        <v>150</v>
      </c>
      <c r="G77" s="1" t="s">
        <v>426</v>
      </c>
      <c r="H77" s="1" t="s">
        <v>146</v>
      </c>
      <c r="I77" s="1" t="s">
        <v>533</v>
      </c>
      <c r="J77" s="4">
        <v>552</v>
      </c>
    </row>
    <row r="78" spans="1:10" x14ac:dyDescent="0.25">
      <c r="A78" s="2" t="str">
        <f>HYPERLINK("https://my.zakupki.prom.ua/remote/dispatcher/state_purchase_view/37569551", "UA-2022-09-19-004224-a")</f>
        <v>UA-2022-09-19-004224-a</v>
      </c>
      <c r="B78" s="1" t="s">
        <v>280</v>
      </c>
      <c r="C78" s="1" t="s">
        <v>38</v>
      </c>
      <c r="D78" s="1" t="s">
        <v>278</v>
      </c>
      <c r="E78" s="1" t="s">
        <v>369</v>
      </c>
      <c r="F78" s="1" t="s">
        <v>150</v>
      </c>
      <c r="G78" s="1" t="s">
        <v>354</v>
      </c>
      <c r="H78" s="1" t="s">
        <v>50</v>
      </c>
      <c r="I78" s="1" t="s">
        <v>560</v>
      </c>
      <c r="J78" s="4">
        <v>350</v>
      </c>
    </row>
    <row r="79" spans="1:10" x14ac:dyDescent="0.25">
      <c r="A79" s="2" t="str">
        <f>HYPERLINK("https://my.zakupki.prom.ua/remote/dispatcher/state_purchase_view/37410518", "UA-2022-09-08-002886-a")</f>
        <v>UA-2022-09-08-002886-a</v>
      </c>
      <c r="B79" s="1" t="s">
        <v>289</v>
      </c>
      <c r="C79" s="1" t="s">
        <v>38</v>
      </c>
      <c r="D79" s="1" t="s">
        <v>287</v>
      </c>
      <c r="E79" s="1" t="s">
        <v>369</v>
      </c>
      <c r="F79" s="1" t="s">
        <v>150</v>
      </c>
      <c r="G79" s="1" t="s">
        <v>350</v>
      </c>
      <c r="H79" s="1" t="s">
        <v>69</v>
      </c>
      <c r="I79" s="1" t="s">
        <v>529</v>
      </c>
      <c r="J79" s="4">
        <v>6296.88</v>
      </c>
    </row>
    <row r="80" spans="1:10" x14ac:dyDescent="0.25">
      <c r="A80" s="2" t="str">
        <f>HYPERLINK("https://my.zakupki.prom.ua/remote/dispatcher/state_purchase_view/37346413", "UA-2022-09-05-003862-a")</f>
        <v>UA-2022-09-05-003862-a</v>
      </c>
      <c r="B80" s="1" t="s">
        <v>318</v>
      </c>
      <c r="C80" s="1" t="s">
        <v>38</v>
      </c>
      <c r="D80" s="1" t="s">
        <v>319</v>
      </c>
      <c r="E80" s="1" t="s">
        <v>369</v>
      </c>
      <c r="F80" s="1" t="s">
        <v>150</v>
      </c>
      <c r="G80" s="1" t="s">
        <v>372</v>
      </c>
      <c r="H80" s="1" t="s">
        <v>152</v>
      </c>
      <c r="I80" s="1" t="s">
        <v>611</v>
      </c>
      <c r="J80" s="4">
        <v>21474.2</v>
      </c>
    </row>
    <row r="81" spans="1:10" x14ac:dyDescent="0.25">
      <c r="A81" s="2" t="str">
        <f>HYPERLINK("https://my.zakupki.prom.ua/remote/dispatcher/state_purchase_view/37285172", "UA-2022-08-31-000878-a")</f>
        <v>UA-2022-08-31-000878-a</v>
      </c>
      <c r="B81" s="1" t="s">
        <v>317</v>
      </c>
      <c r="C81" s="1" t="s">
        <v>38</v>
      </c>
      <c r="D81" s="1" t="s">
        <v>313</v>
      </c>
      <c r="E81" s="1" t="s">
        <v>369</v>
      </c>
      <c r="F81" s="1" t="s">
        <v>150</v>
      </c>
      <c r="G81" s="1" t="s">
        <v>387</v>
      </c>
      <c r="H81" s="1" t="s">
        <v>192</v>
      </c>
      <c r="I81" s="1" t="s">
        <v>525</v>
      </c>
      <c r="J81" s="4">
        <v>35000</v>
      </c>
    </row>
    <row r="82" spans="1:10" x14ac:dyDescent="0.25">
      <c r="A82" s="2" t="str">
        <f>HYPERLINK("https://my.zakupki.prom.ua/remote/dispatcher/state_purchase_view/37194190", "UA-2022-08-23-007266-a")</f>
        <v>UA-2022-08-23-007266-a</v>
      </c>
      <c r="B82" s="1" t="s">
        <v>286</v>
      </c>
      <c r="C82" s="1" t="s">
        <v>38</v>
      </c>
      <c r="D82" s="1" t="s">
        <v>287</v>
      </c>
      <c r="E82" s="1" t="s">
        <v>369</v>
      </c>
      <c r="F82" s="1" t="s">
        <v>150</v>
      </c>
      <c r="G82" s="1" t="s">
        <v>350</v>
      </c>
      <c r="H82" s="1" t="s">
        <v>69</v>
      </c>
      <c r="I82" s="1" t="s">
        <v>524</v>
      </c>
      <c r="J82" s="4">
        <v>2270.86</v>
      </c>
    </row>
    <row r="83" spans="1:10" x14ac:dyDescent="0.25">
      <c r="A83" s="2" t="str">
        <f>HYPERLINK("https://my.zakupki.prom.ua/remote/dispatcher/state_purchase_view/37095629", "UA-2022-08-16-009189-a")</f>
        <v>UA-2022-08-16-009189-a</v>
      </c>
      <c r="B83" s="1" t="s">
        <v>104</v>
      </c>
      <c r="C83" s="1" t="s">
        <v>38</v>
      </c>
      <c r="D83" s="1" t="s">
        <v>103</v>
      </c>
      <c r="E83" s="1" t="s">
        <v>369</v>
      </c>
      <c r="F83" s="1" t="s">
        <v>150</v>
      </c>
      <c r="G83" s="1" t="s">
        <v>442</v>
      </c>
      <c r="H83" s="1" t="s">
        <v>66</v>
      </c>
      <c r="I83" s="1" t="s">
        <v>536</v>
      </c>
      <c r="J83" s="4">
        <v>334786.40000000002</v>
      </c>
    </row>
    <row r="84" spans="1:10" x14ac:dyDescent="0.25">
      <c r="A84" s="2" t="str">
        <f>HYPERLINK("https://my.zakupki.prom.ua/remote/dispatcher/state_purchase_view/37062096", "UA-2022-08-15-001972-a")</f>
        <v>UA-2022-08-15-001972-a</v>
      </c>
      <c r="B84" s="1" t="s">
        <v>224</v>
      </c>
      <c r="C84" s="1" t="s">
        <v>38</v>
      </c>
      <c r="D84" s="1" t="s">
        <v>225</v>
      </c>
      <c r="E84" s="1" t="s">
        <v>369</v>
      </c>
      <c r="F84" s="1" t="s">
        <v>150</v>
      </c>
      <c r="G84" s="1" t="s">
        <v>407</v>
      </c>
      <c r="H84" s="1" t="s">
        <v>182</v>
      </c>
      <c r="I84" s="1" t="s">
        <v>534</v>
      </c>
      <c r="J84" s="4">
        <v>1697568</v>
      </c>
    </row>
    <row r="85" spans="1:10" x14ac:dyDescent="0.25">
      <c r="A85" s="2" t="str">
        <f>HYPERLINK("https://my.zakupki.prom.ua/remote/dispatcher/state_purchase_view/37022232", "UA-2022-08-11-002884-a")</f>
        <v>UA-2022-08-11-002884-a</v>
      </c>
      <c r="B85" s="1" t="s">
        <v>3</v>
      </c>
      <c r="C85" s="1" t="s">
        <v>38</v>
      </c>
      <c r="D85" s="1" t="s">
        <v>98</v>
      </c>
      <c r="E85" s="1" t="s">
        <v>369</v>
      </c>
      <c r="F85" s="1" t="s">
        <v>150</v>
      </c>
      <c r="G85" s="1" t="s">
        <v>442</v>
      </c>
      <c r="H85" s="1" t="s">
        <v>66</v>
      </c>
      <c r="I85" s="1" t="s">
        <v>532</v>
      </c>
      <c r="J85" s="4">
        <v>349999.93</v>
      </c>
    </row>
    <row r="86" spans="1:10" x14ac:dyDescent="0.25">
      <c r="A86" s="2" t="str">
        <f>HYPERLINK("https://my.zakupki.prom.ua/remote/dispatcher/state_purchase_view/37014875", "UA-2022-08-10-009338-a")</f>
        <v>UA-2022-08-10-009338-a</v>
      </c>
      <c r="B86" s="1" t="s">
        <v>283</v>
      </c>
      <c r="C86" s="1" t="s">
        <v>38</v>
      </c>
      <c r="D86" s="1" t="s">
        <v>285</v>
      </c>
      <c r="E86" s="1" t="s">
        <v>369</v>
      </c>
      <c r="F86" s="1" t="s">
        <v>150</v>
      </c>
      <c r="G86" s="1" t="s">
        <v>389</v>
      </c>
      <c r="H86" s="1" t="s">
        <v>64</v>
      </c>
      <c r="I86" s="1" t="s">
        <v>539</v>
      </c>
      <c r="J86" s="4">
        <v>600</v>
      </c>
    </row>
    <row r="87" spans="1:10" x14ac:dyDescent="0.25">
      <c r="A87" s="2" t="str">
        <f>HYPERLINK("https://my.zakupki.prom.ua/remote/dispatcher/state_purchase_view/37014363", "UA-2022-08-10-009045-a")</f>
        <v>UA-2022-08-10-009045-a</v>
      </c>
      <c r="B87" s="1" t="s">
        <v>226</v>
      </c>
      <c r="C87" s="1" t="s">
        <v>38</v>
      </c>
      <c r="D87" s="1" t="s">
        <v>225</v>
      </c>
      <c r="E87" s="1" t="s">
        <v>369</v>
      </c>
      <c r="F87" s="1" t="s">
        <v>150</v>
      </c>
      <c r="G87" s="1" t="s">
        <v>401</v>
      </c>
      <c r="H87" s="1" t="s">
        <v>148</v>
      </c>
      <c r="I87" s="1" t="s">
        <v>523</v>
      </c>
      <c r="J87" s="4">
        <v>509698.56</v>
      </c>
    </row>
    <row r="88" spans="1:10" x14ac:dyDescent="0.25">
      <c r="A88" s="2" t="str">
        <f>HYPERLINK("https://my.zakupki.prom.ua/remote/dispatcher/state_purchase_view/36986509", "UA-2022-08-09-005158-a")</f>
        <v>UA-2022-08-09-005158-a</v>
      </c>
      <c r="B88" s="1" t="s">
        <v>276</v>
      </c>
      <c r="C88" s="1" t="s">
        <v>38</v>
      </c>
      <c r="D88" s="1" t="s">
        <v>275</v>
      </c>
      <c r="E88" s="1" t="s">
        <v>369</v>
      </c>
      <c r="F88" s="1" t="s">
        <v>150</v>
      </c>
      <c r="G88" s="1" t="s">
        <v>355</v>
      </c>
      <c r="H88" s="1" t="s">
        <v>39</v>
      </c>
      <c r="I88" s="1" t="s">
        <v>527</v>
      </c>
      <c r="J88" s="4">
        <v>4320</v>
      </c>
    </row>
    <row r="89" spans="1:10" x14ac:dyDescent="0.25">
      <c r="A89" s="2" t="str">
        <f>HYPERLINK("https://my.zakupki.prom.ua/remote/dispatcher/state_purchase_view/36967636", "UA-2022-08-08-004905-a")</f>
        <v>UA-2022-08-08-004905-a</v>
      </c>
      <c r="B89" s="1" t="s">
        <v>328</v>
      </c>
      <c r="C89" s="1" t="s">
        <v>38</v>
      </c>
      <c r="D89" s="1" t="s">
        <v>326</v>
      </c>
      <c r="E89" s="1" t="s">
        <v>369</v>
      </c>
      <c r="F89" s="1" t="s">
        <v>150</v>
      </c>
      <c r="G89" s="1" t="s">
        <v>373</v>
      </c>
      <c r="H89" s="1" t="s">
        <v>8</v>
      </c>
      <c r="I89" s="1" t="s">
        <v>500</v>
      </c>
      <c r="J89" s="4">
        <v>780</v>
      </c>
    </row>
    <row r="90" spans="1:10" x14ac:dyDescent="0.25">
      <c r="A90" s="2" t="str">
        <f>HYPERLINK("https://my.zakupki.prom.ua/remote/dispatcher/state_purchase_view/36936471", "UA-2022-08-04-009257-a")</f>
        <v>UA-2022-08-04-009257-a</v>
      </c>
      <c r="B90" s="1" t="s">
        <v>316</v>
      </c>
      <c r="C90" s="1" t="s">
        <v>38</v>
      </c>
      <c r="D90" s="1" t="s">
        <v>313</v>
      </c>
      <c r="E90" s="1" t="s">
        <v>369</v>
      </c>
      <c r="F90" s="1" t="s">
        <v>150</v>
      </c>
      <c r="G90" s="1" t="s">
        <v>387</v>
      </c>
      <c r="H90" s="1" t="s">
        <v>192</v>
      </c>
      <c r="I90" s="1" t="s">
        <v>519</v>
      </c>
      <c r="J90" s="4">
        <v>30333</v>
      </c>
    </row>
    <row r="91" spans="1:10" x14ac:dyDescent="0.25">
      <c r="A91" s="2" t="str">
        <f>HYPERLINK("https://my.zakupki.prom.ua/remote/dispatcher/state_purchase_view/36899472", "UA-2022-08-03-000167-a")</f>
        <v>UA-2022-08-03-000167-a</v>
      </c>
      <c r="B91" s="1" t="s">
        <v>49</v>
      </c>
      <c r="C91" s="1" t="s">
        <v>38</v>
      </c>
      <c r="D91" s="1" t="s">
        <v>48</v>
      </c>
      <c r="E91" s="1" t="s">
        <v>369</v>
      </c>
      <c r="F91" s="1" t="s">
        <v>150</v>
      </c>
      <c r="G91" s="1" t="s">
        <v>402</v>
      </c>
      <c r="H91" s="1" t="s">
        <v>183</v>
      </c>
      <c r="I91" s="1" t="s">
        <v>530</v>
      </c>
      <c r="J91" s="4">
        <v>24699.88</v>
      </c>
    </row>
    <row r="92" spans="1:10" x14ac:dyDescent="0.25">
      <c r="A92" s="2" t="str">
        <f>HYPERLINK("https://my.zakupki.prom.ua/remote/dispatcher/state_purchase_view/36828581", "UA-2022-07-27-005337-a")</f>
        <v>UA-2022-07-27-005337-a</v>
      </c>
      <c r="B92" s="1" t="s">
        <v>101</v>
      </c>
      <c r="C92" s="1" t="s">
        <v>38</v>
      </c>
      <c r="D92" s="1" t="s">
        <v>98</v>
      </c>
      <c r="E92" s="1" t="s">
        <v>369</v>
      </c>
      <c r="F92" s="1" t="s">
        <v>150</v>
      </c>
      <c r="G92" s="1" t="s">
        <v>452</v>
      </c>
      <c r="H92" s="1" t="s">
        <v>32</v>
      </c>
      <c r="I92" s="1" t="s">
        <v>528</v>
      </c>
      <c r="J92" s="4">
        <v>3000</v>
      </c>
    </row>
    <row r="93" spans="1:10" x14ac:dyDescent="0.25">
      <c r="A93" s="2" t="str">
        <f>HYPERLINK("https://my.zakupki.prom.ua/remote/dispatcher/state_purchase_view/36804454", "UA-2022-07-26-001767-a")</f>
        <v>UA-2022-07-26-001767-a</v>
      </c>
      <c r="B93" s="1" t="s">
        <v>320</v>
      </c>
      <c r="C93" s="1" t="s">
        <v>38</v>
      </c>
      <c r="D93" s="1" t="s">
        <v>319</v>
      </c>
      <c r="E93" s="1" t="s">
        <v>369</v>
      </c>
      <c r="F93" s="1" t="s">
        <v>150</v>
      </c>
      <c r="G93" s="1" t="s">
        <v>372</v>
      </c>
      <c r="H93" s="1" t="s">
        <v>152</v>
      </c>
      <c r="I93" s="1" t="s">
        <v>612</v>
      </c>
      <c r="J93" s="4">
        <v>7670.4</v>
      </c>
    </row>
    <row r="94" spans="1:10" x14ac:dyDescent="0.25">
      <c r="A94" s="2" t="str">
        <f>HYPERLINK("https://my.zakupki.prom.ua/remote/dispatcher/state_purchase_view/36781966", "UA-2022-07-22-007151-a")</f>
        <v>UA-2022-07-22-007151-a</v>
      </c>
      <c r="B94" s="1" t="s">
        <v>228</v>
      </c>
      <c r="C94" s="1" t="s">
        <v>38</v>
      </c>
      <c r="D94" s="1" t="s">
        <v>225</v>
      </c>
      <c r="E94" s="1" t="s">
        <v>369</v>
      </c>
      <c r="F94" s="1" t="s">
        <v>150</v>
      </c>
      <c r="G94" s="1" t="s">
        <v>407</v>
      </c>
      <c r="H94" s="1" t="s">
        <v>182</v>
      </c>
      <c r="I94" s="1" t="s">
        <v>521</v>
      </c>
      <c r="J94" s="4">
        <v>165733</v>
      </c>
    </row>
    <row r="95" spans="1:10" x14ac:dyDescent="0.25">
      <c r="A95" s="2" t="str">
        <f>HYPERLINK("https://my.zakupki.prom.ua/remote/dispatcher/state_purchase_view/36749725", "UA-2022-07-20-007329-a")</f>
        <v>UA-2022-07-20-007329-a</v>
      </c>
      <c r="B95" s="1" t="s">
        <v>395</v>
      </c>
      <c r="C95" s="1" t="s">
        <v>38</v>
      </c>
      <c r="D95" s="1" t="s">
        <v>237</v>
      </c>
      <c r="E95" s="1" t="s">
        <v>369</v>
      </c>
      <c r="F95" s="1" t="s">
        <v>150</v>
      </c>
      <c r="G95" s="1" t="s">
        <v>417</v>
      </c>
      <c r="H95" s="1" t="s">
        <v>34</v>
      </c>
      <c r="I95" s="1" t="s">
        <v>487</v>
      </c>
      <c r="J95" s="4">
        <v>26960.47</v>
      </c>
    </row>
    <row r="96" spans="1:10" x14ac:dyDescent="0.25">
      <c r="A96" s="2" t="str">
        <f>HYPERLINK("https://my.zakupki.prom.ua/remote/dispatcher/state_purchase_view/36714902", "UA-2022-07-18-006574-a")</f>
        <v>UA-2022-07-18-006574-a</v>
      </c>
      <c r="B96" s="1" t="s">
        <v>352</v>
      </c>
      <c r="C96" s="1" t="s">
        <v>38</v>
      </c>
      <c r="D96" s="1" t="s">
        <v>287</v>
      </c>
      <c r="E96" s="1" t="s">
        <v>369</v>
      </c>
      <c r="F96" s="1" t="s">
        <v>150</v>
      </c>
      <c r="G96" s="1" t="s">
        <v>350</v>
      </c>
      <c r="H96" s="1" t="s">
        <v>69</v>
      </c>
      <c r="I96" s="1" t="s">
        <v>513</v>
      </c>
      <c r="J96" s="4">
        <v>1522</v>
      </c>
    </row>
    <row r="97" spans="1:10" x14ac:dyDescent="0.25">
      <c r="A97" s="2" t="str">
        <f>HYPERLINK("https://my.zakupki.prom.ua/remote/dispatcher/state_purchase_view/36702435", "UA-2022-07-18-000083-a")</f>
        <v>UA-2022-07-18-000083-a</v>
      </c>
      <c r="B97" s="1" t="s">
        <v>381</v>
      </c>
      <c r="C97" s="1" t="s">
        <v>38</v>
      </c>
      <c r="D97" s="1" t="s">
        <v>326</v>
      </c>
      <c r="E97" s="1" t="s">
        <v>369</v>
      </c>
      <c r="F97" s="1" t="s">
        <v>150</v>
      </c>
      <c r="G97" s="1" t="s">
        <v>373</v>
      </c>
      <c r="H97" s="1" t="s">
        <v>8</v>
      </c>
      <c r="I97" s="1" t="s">
        <v>499</v>
      </c>
      <c r="J97" s="4">
        <v>1040</v>
      </c>
    </row>
    <row r="98" spans="1:10" x14ac:dyDescent="0.25">
      <c r="A98" s="2" t="str">
        <f>HYPERLINK("https://my.zakupki.prom.ua/remote/dispatcher/state_purchase_view/36691061", "UA-2022-07-15-001998-a")</f>
        <v>UA-2022-07-15-001998-a</v>
      </c>
      <c r="B98" s="1" t="s">
        <v>392</v>
      </c>
      <c r="C98" s="1" t="s">
        <v>38</v>
      </c>
      <c r="D98" s="1" t="s">
        <v>63</v>
      </c>
      <c r="E98" s="1" t="s">
        <v>369</v>
      </c>
      <c r="F98" s="1" t="s">
        <v>150</v>
      </c>
      <c r="G98" s="1" t="s">
        <v>429</v>
      </c>
      <c r="H98" s="1" t="s">
        <v>194</v>
      </c>
      <c r="I98" s="1" t="s">
        <v>515</v>
      </c>
      <c r="J98" s="4">
        <v>66486</v>
      </c>
    </row>
    <row r="99" spans="1:10" x14ac:dyDescent="0.25">
      <c r="A99" s="2" t="str">
        <f>HYPERLINK("https://my.zakupki.prom.ua/remote/dispatcher/state_purchase_view/36653653", "UA-2022-07-12-007863-a")</f>
        <v>UA-2022-07-12-007863-a</v>
      </c>
      <c r="B99" s="1" t="s">
        <v>360</v>
      </c>
      <c r="C99" s="1" t="s">
        <v>38</v>
      </c>
      <c r="D99" s="1" t="s">
        <v>229</v>
      </c>
      <c r="E99" s="1" t="s">
        <v>369</v>
      </c>
      <c r="F99" s="1" t="s">
        <v>150</v>
      </c>
      <c r="G99" s="1" t="s">
        <v>417</v>
      </c>
      <c r="H99" s="1" t="s">
        <v>34</v>
      </c>
      <c r="I99" s="1" t="s">
        <v>489</v>
      </c>
      <c r="J99" s="4">
        <v>125211.77</v>
      </c>
    </row>
    <row r="100" spans="1:10" x14ac:dyDescent="0.25">
      <c r="A100" s="2" t="str">
        <f>HYPERLINK("https://my.zakupki.prom.ua/remote/dispatcher/state_purchase_view/36645880", "UA-2022-07-12-003782-a")</f>
        <v>UA-2022-07-12-003782-a</v>
      </c>
      <c r="B100" s="1" t="s">
        <v>382</v>
      </c>
      <c r="C100" s="1" t="s">
        <v>38</v>
      </c>
      <c r="D100" s="1" t="s">
        <v>326</v>
      </c>
      <c r="E100" s="1" t="s">
        <v>369</v>
      </c>
      <c r="F100" s="1" t="s">
        <v>150</v>
      </c>
      <c r="G100" s="1" t="s">
        <v>373</v>
      </c>
      <c r="H100" s="1" t="s">
        <v>8</v>
      </c>
      <c r="I100" s="1" t="s">
        <v>498</v>
      </c>
      <c r="J100" s="4">
        <v>780</v>
      </c>
    </row>
    <row r="101" spans="1:10" x14ac:dyDescent="0.25">
      <c r="A101" s="2" t="str">
        <f>HYPERLINK("https://my.zakupki.prom.ua/remote/dispatcher/state_purchase_view/36645628", "UA-2022-07-12-003650-a")</f>
        <v>UA-2022-07-12-003650-a</v>
      </c>
      <c r="B101" s="1" t="s">
        <v>383</v>
      </c>
      <c r="C101" s="1" t="s">
        <v>38</v>
      </c>
      <c r="D101" s="1" t="s">
        <v>326</v>
      </c>
      <c r="E101" s="1" t="s">
        <v>369</v>
      </c>
      <c r="F101" s="1" t="s">
        <v>150</v>
      </c>
      <c r="G101" s="1" t="s">
        <v>373</v>
      </c>
      <c r="H101" s="1" t="s">
        <v>8</v>
      </c>
      <c r="I101" s="1" t="s">
        <v>502</v>
      </c>
      <c r="J101" s="4">
        <v>780</v>
      </c>
    </row>
    <row r="102" spans="1:10" x14ac:dyDescent="0.25">
      <c r="A102" s="2" t="str">
        <f>HYPERLINK("https://my.zakupki.prom.ua/remote/dispatcher/state_purchase_view/36585563", "UA-2022-07-06-005701-a")</f>
        <v>UA-2022-07-06-005701-a</v>
      </c>
      <c r="B102" s="1" t="s">
        <v>315</v>
      </c>
      <c r="C102" s="1" t="s">
        <v>38</v>
      </c>
      <c r="D102" s="1" t="s">
        <v>313</v>
      </c>
      <c r="E102" s="1" t="s">
        <v>369</v>
      </c>
      <c r="F102" s="1" t="s">
        <v>150</v>
      </c>
      <c r="G102" s="1" t="s">
        <v>437</v>
      </c>
      <c r="H102" s="1" t="s">
        <v>176</v>
      </c>
      <c r="I102" s="1" t="s">
        <v>25</v>
      </c>
      <c r="J102" s="4">
        <v>9984</v>
      </c>
    </row>
    <row r="103" spans="1:10" x14ac:dyDescent="0.25">
      <c r="A103" s="2" t="str">
        <f>HYPERLINK("https://my.zakupki.prom.ua/remote/dispatcher/state_purchase_view/36534501", "UA-2022-07-01-001299-a")</f>
        <v>UA-2022-07-01-001299-a</v>
      </c>
      <c r="B103" s="1" t="s">
        <v>380</v>
      </c>
      <c r="C103" s="1" t="s">
        <v>38</v>
      </c>
      <c r="D103" s="1" t="s">
        <v>326</v>
      </c>
      <c r="E103" s="1" t="s">
        <v>369</v>
      </c>
      <c r="F103" s="1" t="s">
        <v>150</v>
      </c>
      <c r="G103" s="1" t="s">
        <v>373</v>
      </c>
      <c r="H103" s="1" t="s">
        <v>8</v>
      </c>
      <c r="I103" s="1" t="s">
        <v>497</v>
      </c>
      <c r="J103" s="4">
        <v>1660</v>
      </c>
    </row>
    <row r="104" spans="1:10" x14ac:dyDescent="0.25">
      <c r="A104" s="2" t="str">
        <f>HYPERLINK("https://my.zakupki.prom.ua/remote/dispatcher/state_purchase_view/36525845", "UA-2022-06-30-002663-a")</f>
        <v>UA-2022-06-30-002663-a</v>
      </c>
      <c r="B104" s="1" t="s">
        <v>4</v>
      </c>
      <c r="C104" s="1" t="s">
        <v>38</v>
      </c>
      <c r="D104" s="1" t="s">
        <v>115</v>
      </c>
      <c r="E104" s="1" t="s">
        <v>369</v>
      </c>
      <c r="F104" s="1" t="s">
        <v>150</v>
      </c>
      <c r="G104" s="1" t="s">
        <v>452</v>
      </c>
      <c r="H104" s="1" t="s">
        <v>32</v>
      </c>
      <c r="I104" s="1" t="s">
        <v>512</v>
      </c>
      <c r="J104" s="4">
        <v>192600</v>
      </c>
    </row>
    <row r="105" spans="1:10" x14ac:dyDescent="0.25">
      <c r="A105" s="2" t="str">
        <f>HYPERLINK("https://my.zakupki.prom.ua/remote/dispatcher/state_purchase_view/36522223", "UA-2022-06-30-000655-a")</f>
        <v>UA-2022-06-30-000655-a</v>
      </c>
      <c r="B105" s="1" t="s">
        <v>82</v>
      </c>
      <c r="C105" s="1" t="s">
        <v>38</v>
      </c>
      <c r="D105" s="1" t="s">
        <v>83</v>
      </c>
      <c r="E105" s="1" t="s">
        <v>369</v>
      </c>
      <c r="F105" s="1" t="s">
        <v>150</v>
      </c>
      <c r="G105" s="1" t="s">
        <v>424</v>
      </c>
      <c r="H105" s="1" t="s">
        <v>93</v>
      </c>
      <c r="I105" s="1" t="s">
        <v>509</v>
      </c>
      <c r="J105" s="4">
        <v>599.94000000000005</v>
      </c>
    </row>
    <row r="106" spans="1:10" x14ac:dyDescent="0.25">
      <c r="A106" s="2" t="str">
        <f>HYPERLINK("https://my.zakupki.prom.ua/remote/dispatcher/state_purchase_view/36521964", "UA-2022-06-30-000507-a")</f>
        <v>UA-2022-06-30-000507-a</v>
      </c>
      <c r="B106" s="1" t="s">
        <v>195</v>
      </c>
      <c r="C106" s="1" t="s">
        <v>38</v>
      </c>
      <c r="D106" s="1" t="s">
        <v>196</v>
      </c>
      <c r="E106" s="1" t="s">
        <v>369</v>
      </c>
      <c r="F106" s="1" t="s">
        <v>150</v>
      </c>
      <c r="G106" s="1" t="s">
        <v>424</v>
      </c>
      <c r="H106" s="1" t="s">
        <v>93</v>
      </c>
      <c r="I106" s="1" t="s">
        <v>508</v>
      </c>
      <c r="J106" s="4">
        <v>37725.370000000003</v>
      </c>
    </row>
    <row r="107" spans="1:10" x14ac:dyDescent="0.25">
      <c r="A107" s="2" t="str">
        <f>HYPERLINK("https://my.zakupki.prom.ua/remote/dispatcher/state_purchase_view/36521543", "UA-2022-06-30-000300-a")</f>
        <v>UA-2022-06-30-000300-a</v>
      </c>
      <c r="B107" s="1" t="s">
        <v>212</v>
      </c>
      <c r="C107" s="1" t="s">
        <v>38</v>
      </c>
      <c r="D107" s="1" t="s">
        <v>212</v>
      </c>
      <c r="E107" s="1" t="s">
        <v>369</v>
      </c>
      <c r="F107" s="1" t="s">
        <v>150</v>
      </c>
      <c r="G107" s="1" t="s">
        <v>424</v>
      </c>
      <c r="H107" s="1" t="s">
        <v>93</v>
      </c>
      <c r="I107" s="1" t="s">
        <v>507</v>
      </c>
      <c r="J107" s="4">
        <v>7085.24</v>
      </c>
    </row>
    <row r="108" spans="1:10" x14ac:dyDescent="0.25">
      <c r="A108" s="2" t="str">
        <f>HYPERLINK("https://my.zakupki.prom.ua/remote/dispatcher/state_purchase_view/36510668", "UA-2022-06-29-000434-a")</f>
        <v>UA-2022-06-29-000434-a</v>
      </c>
      <c r="B108" s="1" t="s">
        <v>453</v>
      </c>
      <c r="C108" s="1" t="s">
        <v>38</v>
      </c>
      <c r="D108" s="1" t="s">
        <v>329</v>
      </c>
      <c r="E108" s="1" t="s">
        <v>369</v>
      </c>
      <c r="F108" s="1" t="s">
        <v>150</v>
      </c>
      <c r="G108" s="1" t="s">
        <v>370</v>
      </c>
      <c r="H108" s="1" t="s">
        <v>6</v>
      </c>
      <c r="I108" s="1" t="s">
        <v>531</v>
      </c>
      <c r="J108" s="4">
        <v>1426698</v>
      </c>
    </row>
    <row r="109" spans="1:10" x14ac:dyDescent="0.25">
      <c r="A109" s="2" t="str">
        <f>HYPERLINK("https://my.zakupki.prom.ua/remote/dispatcher/state_purchase_view/36506039", "UA-2022-06-28-004160-a")</f>
        <v>UA-2022-06-28-004160-a</v>
      </c>
      <c r="B109" s="1" t="s">
        <v>44</v>
      </c>
      <c r="C109" s="1" t="s">
        <v>38</v>
      </c>
      <c r="D109" s="1" t="s">
        <v>43</v>
      </c>
      <c r="E109" s="1" t="s">
        <v>369</v>
      </c>
      <c r="F109" s="1" t="s">
        <v>150</v>
      </c>
      <c r="G109" s="1" t="s">
        <v>425</v>
      </c>
      <c r="H109" s="1" t="s">
        <v>117</v>
      </c>
      <c r="I109" s="1" t="s">
        <v>613</v>
      </c>
      <c r="J109" s="4">
        <v>9648</v>
      </c>
    </row>
    <row r="110" spans="1:10" x14ac:dyDescent="0.25">
      <c r="A110" s="2" t="str">
        <f>HYPERLINK("https://my.zakupki.prom.ua/remote/dispatcher/state_purchase_view/36483756", "UA-2022-06-24-006235-a")</f>
        <v>UA-2022-06-24-006235-a</v>
      </c>
      <c r="B110" s="1" t="s">
        <v>304</v>
      </c>
      <c r="C110" s="1" t="s">
        <v>38</v>
      </c>
      <c r="D110" s="1" t="s">
        <v>305</v>
      </c>
      <c r="E110" s="1" t="s">
        <v>369</v>
      </c>
      <c r="F110" s="1" t="s">
        <v>150</v>
      </c>
      <c r="G110" s="1" t="s">
        <v>376</v>
      </c>
      <c r="H110" s="1" t="s">
        <v>53</v>
      </c>
      <c r="I110" s="1" t="s">
        <v>506</v>
      </c>
      <c r="J110" s="4">
        <v>15695.91</v>
      </c>
    </row>
    <row r="111" spans="1:10" x14ac:dyDescent="0.25">
      <c r="A111" s="2" t="str">
        <f>HYPERLINK("https://my.zakupki.prom.ua/remote/dispatcher/state_purchase_view/36483238", "UA-2022-06-24-005936-a")</f>
        <v>UA-2022-06-24-005936-a</v>
      </c>
      <c r="B111" s="1" t="s">
        <v>304</v>
      </c>
      <c r="C111" s="1" t="s">
        <v>38</v>
      </c>
      <c r="D111" s="1" t="s">
        <v>305</v>
      </c>
      <c r="E111" s="1" t="s">
        <v>369</v>
      </c>
      <c r="F111" s="1" t="s">
        <v>150</v>
      </c>
      <c r="G111" s="1" t="s">
        <v>356</v>
      </c>
      <c r="H111" s="1" t="s">
        <v>40</v>
      </c>
      <c r="I111" s="1" t="s">
        <v>506</v>
      </c>
      <c r="J111" s="4">
        <v>15695.91</v>
      </c>
    </row>
    <row r="112" spans="1:10" x14ac:dyDescent="0.25">
      <c r="A112" s="2" t="str">
        <f>HYPERLINK("https://my.zakupki.prom.ua/remote/dispatcher/state_purchase_view/36478483", "UA-2022-06-24-003353-a")</f>
        <v>UA-2022-06-24-003353-a</v>
      </c>
      <c r="B112" s="1" t="s">
        <v>314</v>
      </c>
      <c r="C112" s="1" t="s">
        <v>38</v>
      </c>
      <c r="D112" s="1" t="s">
        <v>313</v>
      </c>
      <c r="E112" s="1" t="s">
        <v>369</v>
      </c>
      <c r="F112" s="1" t="s">
        <v>150</v>
      </c>
      <c r="G112" s="1" t="s">
        <v>387</v>
      </c>
      <c r="H112" s="1" t="s">
        <v>192</v>
      </c>
      <c r="I112" s="1" t="s">
        <v>504</v>
      </c>
      <c r="J112" s="4">
        <v>46667</v>
      </c>
    </row>
    <row r="113" spans="1:10" x14ac:dyDescent="0.25">
      <c r="A113" s="2" t="str">
        <f>HYPERLINK("https://my.zakupki.prom.ua/remote/dispatcher/state_purchase_view/36469197", "UA-2022-06-23-005814-a")</f>
        <v>UA-2022-06-23-005814-a</v>
      </c>
      <c r="B113" s="1" t="s">
        <v>236</v>
      </c>
      <c r="C113" s="1" t="s">
        <v>38</v>
      </c>
      <c r="D113" s="1" t="s">
        <v>237</v>
      </c>
      <c r="E113" s="1" t="s">
        <v>369</v>
      </c>
      <c r="F113" s="1" t="s">
        <v>150</v>
      </c>
      <c r="G113" s="1" t="s">
        <v>417</v>
      </c>
      <c r="H113" s="1" t="s">
        <v>34</v>
      </c>
      <c r="I113" s="1" t="s">
        <v>486</v>
      </c>
      <c r="J113" s="4">
        <v>43622.33</v>
      </c>
    </row>
    <row r="114" spans="1:10" x14ac:dyDescent="0.25">
      <c r="A114" s="2" t="str">
        <f>HYPERLINK("https://my.zakupki.prom.ua/remote/dispatcher/state_purchase_view/36460034", "UA-2022-06-23-000923-a")</f>
        <v>UA-2022-06-23-000923-a</v>
      </c>
      <c r="B114" s="1" t="s">
        <v>247</v>
      </c>
      <c r="C114" s="1" t="s">
        <v>38</v>
      </c>
      <c r="D114" s="1" t="s">
        <v>246</v>
      </c>
      <c r="E114" s="1" t="s">
        <v>369</v>
      </c>
      <c r="F114" s="1" t="s">
        <v>150</v>
      </c>
      <c r="G114" s="1" t="s">
        <v>359</v>
      </c>
      <c r="H114" s="1" t="s">
        <v>65</v>
      </c>
      <c r="I114" s="1" t="s">
        <v>496</v>
      </c>
      <c r="J114" s="4">
        <v>400</v>
      </c>
    </row>
    <row r="115" spans="1:10" x14ac:dyDescent="0.25">
      <c r="A115" s="2" t="str">
        <f>HYPERLINK("https://my.zakupki.prom.ua/remote/dispatcher/state_purchase_view/36458798", "UA-2022-06-23-000283-a")</f>
        <v>UA-2022-06-23-000283-a</v>
      </c>
      <c r="B115" s="1" t="s">
        <v>133</v>
      </c>
      <c r="C115" s="1" t="s">
        <v>38</v>
      </c>
      <c r="D115" s="1" t="s">
        <v>129</v>
      </c>
      <c r="E115" s="1" t="s">
        <v>369</v>
      </c>
      <c r="F115" s="1" t="s">
        <v>150</v>
      </c>
      <c r="G115" s="1" t="s">
        <v>445</v>
      </c>
      <c r="H115" s="1" t="s">
        <v>42</v>
      </c>
      <c r="I115" s="1" t="s">
        <v>510</v>
      </c>
      <c r="J115" s="4">
        <v>11916</v>
      </c>
    </row>
    <row r="116" spans="1:10" x14ac:dyDescent="0.25">
      <c r="A116" s="2" t="str">
        <f>HYPERLINK("https://my.zakupki.prom.ua/remote/dispatcher/state_purchase_view/36456298", "UA-2022-06-22-006503-a")</f>
        <v>UA-2022-06-22-006503-a</v>
      </c>
      <c r="B116" s="1" t="s">
        <v>232</v>
      </c>
      <c r="C116" s="1" t="s">
        <v>38</v>
      </c>
      <c r="D116" s="1" t="s">
        <v>233</v>
      </c>
      <c r="E116" s="1" t="s">
        <v>369</v>
      </c>
      <c r="F116" s="1" t="s">
        <v>150</v>
      </c>
      <c r="G116" s="1" t="s">
        <v>417</v>
      </c>
      <c r="H116" s="1" t="s">
        <v>34</v>
      </c>
      <c r="I116" s="1" t="s">
        <v>491</v>
      </c>
      <c r="J116" s="4">
        <v>5328.49</v>
      </c>
    </row>
    <row r="117" spans="1:10" x14ac:dyDescent="0.25">
      <c r="A117" s="2" t="str">
        <f>HYPERLINK("https://my.zakupki.prom.ua/remote/dispatcher/state_purchase_view/36448818", "UA-2022-06-22-002587-a")</f>
        <v>UA-2022-06-22-002587-a</v>
      </c>
      <c r="B117" s="1" t="s">
        <v>325</v>
      </c>
      <c r="C117" s="1" t="s">
        <v>38</v>
      </c>
      <c r="D117" s="1" t="s">
        <v>326</v>
      </c>
      <c r="E117" s="1" t="s">
        <v>369</v>
      </c>
      <c r="F117" s="1" t="s">
        <v>150</v>
      </c>
      <c r="G117" s="1" t="s">
        <v>373</v>
      </c>
      <c r="H117" s="1" t="s">
        <v>8</v>
      </c>
      <c r="I117" s="1" t="s">
        <v>505</v>
      </c>
      <c r="J117" s="4">
        <v>780</v>
      </c>
    </row>
    <row r="118" spans="1:10" x14ac:dyDescent="0.25">
      <c r="A118" s="2" t="str">
        <f>HYPERLINK("https://my.zakupki.prom.ua/remote/dispatcher/state_purchase_view/36447807", "UA-2022-06-22-002025-a")</f>
        <v>UA-2022-06-22-002025-a</v>
      </c>
      <c r="B118" s="1" t="s">
        <v>324</v>
      </c>
      <c r="C118" s="1" t="s">
        <v>38</v>
      </c>
      <c r="D118" s="1" t="s">
        <v>326</v>
      </c>
      <c r="E118" s="1" t="s">
        <v>369</v>
      </c>
      <c r="F118" s="1" t="s">
        <v>150</v>
      </c>
      <c r="G118" s="1" t="s">
        <v>373</v>
      </c>
      <c r="H118" s="1" t="s">
        <v>8</v>
      </c>
      <c r="I118" s="1" t="s">
        <v>501</v>
      </c>
      <c r="J118" s="4">
        <v>830</v>
      </c>
    </row>
    <row r="119" spans="1:10" x14ac:dyDescent="0.25">
      <c r="A119" s="2" t="str">
        <f>HYPERLINK("https://my.zakupki.prom.ua/remote/dispatcher/state_purchase_view/36446064", "UA-2022-06-22-001099-a")</f>
        <v>UA-2022-06-22-001099-a</v>
      </c>
      <c r="B119" s="1" t="s">
        <v>346</v>
      </c>
      <c r="C119" s="1" t="s">
        <v>38</v>
      </c>
      <c r="D119" s="1" t="s">
        <v>301</v>
      </c>
      <c r="E119" s="1" t="s">
        <v>369</v>
      </c>
      <c r="F119" s="1" t="s">
        <v>150</v>
      </c>
      <c r="G119" s="1" t="s">
        <v>357</v>
      </c>
      <c r="H119" s="1" t="s">
        <v>140</v>
      </c>
      <c r="I119" s="1" t="s">
        <v>603</v>
      </c>
      <c r="J119" s="4">
        <v>2500</v>
      </c>
    </row>
    <row r="120" spans="1:10" x14ac:dyDescent="0.25">
      <c r="A120" s="2" t="str">
        <f>HYPERLINK("https://my.zakupki.prom.ua/remote/dispatcher/state_purchase_view/36428495", "UA-2022-06-20-006242-a")</f>
        <v>UA-2022-06-20-006242-a</v>
      </c>
      <c r="B120" s="1" t="s">
        <v>322</v>
      </c>
      <c r="C120" s="1" t="s">
        <v>38</v>
      </c>
      <c r="D120" s="1" t="s">
        <v>319</v>
      </c>
      <c r="E120" s="1" t="s">
        <v>369</v>
      </c>
      <c r="F120" s="1" t="s">
        <v>150</v>
      </c>
      <c r="G120" s="1" t="s">
        <v>372</v>
      </c>
      <c r="H120" s="1" t="s">
        <v>152</v>
      </c>
      <c r="I120" s="1" t="s">
        <v>611</v>
      </c>
      <c r="J120" s="4">
        <v>4294.84</v>
      </c>
    </row>
    <row r="121" spans="1:10" x14ac:dyDescent="0.25">
      <c r="A121" s="2" t="str">
        <f>HYPERLINK("https://my.zakupki.prom.ua/remote/dispatcher/state_purchase_view/36415470", "UA-2022-06-17-006131-a")</f>
        <v>UA-2022-06-17-006131-a</v>
      </c>
      <c r="B121" s="1" t="s">
        <v>242</v>
      </c>
      <c r="C121" s="1" t="s">
        <v>38</v>
      </c>
      <c r="D121" s="1" t="s">
        <v>243</v>
      </c>
      <c r="E121" s="1" t="s">
        <v>369</v>
      </c>
      <c r="F121" s="1" t="s">
        <v>150</v>
      </c>
      <c r="G121" s="1" t="s">
        <v>390</v>
      </c>
      <c r="H121" s="1" t="s">
        <v>141</v>
      </c>
      <c r="I121" s="1" t="s">
        <v>495</v>
      </c>
      <c r="J121" s="4">
        <v>9000</v>
      </c>
    </row>
    <row r="122" spans="1:10" x14ac:dyDescent="0.25">
      <c r="A122" s="2" t="str">
        <f>HYPERLINK("https://my.zakupki.prom.ua/remote/dispatcher/state_purchase_view/36305896", "UA-2022-06-07-003088-a")</f>
        <v>UA-2022-06-07-003088-a</v>
      </c>
      <c r="B122" s="1" t="s">
        <v>46</v>
      </c>
      <c r="C122" s="1" t="s">
        <v>38</v>
      </c>
      <c r="D122" s="1" t="s">
        <v>45</v>
      </c>
      <c r="E122" s="1" t="s">
        <v>369</v>
      </c>
      <c r="F122" s="1" t="s">
        <v>150</v>
      </c>
      <c r="G122" s="1" t="s">
        <v>434</v>
      </c>
      <c r="H122" s="1" t="s">
        <v>160</v>
      </c>
      <c r="I122" s="1" t="s">
        <v>615</v>
      </c>
      <c r="J122" s="4">
        <v>1749</v>
      </c>
    </row>
    <row r="123" spans="1:10" x14ac:dyDescent="0.25">
      <c r="A123" s="2" t="str">
        <f>HYPERLINK("https://my.zakupki.prom.ua/remote/dispatcher/state_purchase_view/36292414", "UA-2022-06-06-002607-a")</f>
        <v>UA-2022-06-06-002607-a</v>
      </c>
      <c r="B123" s="1" t="s">
        <v>263</v>
      </c>
      <c r="C123" s="1" t="s">
        <v>38</v>
      </c>
      <c r="D123" s="1" t="s">
        <v>265</v>
      </c>
      <c r="E123" s="1" t="s">
        <v>369</v>
      </c>
      <c r="F123" s="1" t="s">
        <v>150</v>
      </c>
      <c r="G123" s="1" t="s">
        <v>416</v>
      </c>
      <c r="H123" s="1" t="s">
        <v>185</v>
      </c>
      <c r="I123" s="1" t="s">
        <v>491</v>
      </c>
      <c r="J123" s="4">
        <v>13000</v>
      </c>
    </row>
    <row r="124" spans="1:10" x14ac:dyDescent="0.25">
      <c r="A124" s="2" t="str">
        <f>HYPERLINK("https://my.zakupki.prom.ua/remote/dispatcher/state_purchase_view/36285065", "UA-2022-06-03-005532-a")</f>
        <v>UA-2022-06-03-005532-a</v>
      </c>
      <c r="B124" s="1" t="s">
        <v>335</v>
      </c>
      <c r="C124" s="1" t="s">
        <v>38</v>
      </c>
      <c r="D124" s="1" t="s">
        <v>336</v>
      </c>
      <c r="E124" s="1" t="s">
        <v>369</v>
      </c>
      <c r="F124" s="1" t="s">
        <v>150</v>
      </c>
      <c r="G124" s="1" t="s">
        <v>423</v>
      </c>
      <c r="H124" s="1" t="s">
        <v>188</v>
      </c>
      <c r="I124" s="1" t="s">
        <v>609</v>
      </c>
      <c r="J124" s="4">
        <v>11271.48</v>
      </c>
    </row>
    <row r="125" spans="1:10" x14ac:dyDescent="0.25">
      <c r="A125" s="2" t="str">
        <f>HYPERLINK("https://my.zakupki.prom.ua/remote/dispatcher/state_purchase_view/36284173", "UA-2022-06-03-005066-a")</f>
        <v>UA-2022-06-03-005066-a</v>
      </c>
      <c r="B125" s="1" t="s">
        <v>134</v>
      </c>
      <c r="C125" s="1" t="s">
        <v>38</v>
      </c>
      <c r="D125" s="1" t="s">
        <v>129</v>
      </c>
      <c r="E125" s="1" t="s">
        <v>369</v>
      </c>
      <c r="F125" s="1" t="s">
        <v>150</v>
      </c>
      <c r="G125" s="1" t="s">
        <v>445</v>
      </c>
      <c r="H125" s="1" t="s">
        <v>42</v>
      </c>
      <c r="I125" s="1" t="s">
        <v>617</v>
      </c>
      <c r="J125" s="4">
        <v>60914</v>
      </c>
    </row>
    <row r="126" spans="1:10" x14ac:dyDescent="0.25">
      <c r="A126" s="2" t="str">
        <f>HYPERLINK("https://my.zakupki.prom.ua/remote/dispatcher/state_purchase_view/36212224", "UA-2022-05-26-000500-a")</f>
        <v>UA-2022-05-26-000500-a</v>
      </c>
      <c r="B126" s="1" t="s">
        <v>327</v>
      </c>
      <c r="C126" s="1" t="s">
        <v>38</v>
      </c>
      <c r="D126" s="1" t="s">
        <v>326</v>
      </c>
      <c r="E126" s="1" t="s">
        <v>369</v>
      </c>
      <c r="F126" s="1" t="s">
        <v>150</v>
      </c>
      <c r="G126" s="1" t="s">
        <v>373</v>
      </c>
      <c r="H126" s="1" t="s">
        <v>8</v>
      </c>
      <c r="I126" s="1" t="s">
        <v>484</v>
      </c>
      <c r="J126" s="4">
        <v>830</v>
      </c>
    </row>
    <row r="127" spans="1:10" x14ac:dyDescent="0.25">
      <c r="A127" s="2" t="str">
        <f>HYPERLINK("https://my.zakupki.prom.ua/remote/dispatcher/state_purchase_view/36194282", "UA-2022-05-24-002816-a")</f>
        <v>UA-2022-05-24-002816-a</v>
      </c>
      <c r="B127" s="1" t="s">
        <v>334</v>
      </c>
      <c r="C127" s="1" t="s">
        <v>38</v>
      </c>
      <c r="D127" s="1" t="s">
        <v>336</v>
      </c>
      <c r="E127" s="1" t="s">
        <v>369</v>
      </c>
      <c r="F127" s="1" t="s">
        <v>150</v>
      </c>
      <c r="G127" s="1" t="s">
        <v>423</v>
      </c>
      <c r="H127" s="1" t="s">
        <v>188</v>
      </c>
      <c r="I127" s="1" t="s">
        <v>607</v>
      </c>
      <c r="J127" s="4">
        <v>13794.14</v>
      </c>
    </row>
    <row r="128" spans="1:10" x14ac:dyDescent="0.25">
      <c r="A128" s="2" t="str">
        <f>HYPERLINK("https://my.zakupki.prom.ua/remote/dispatcher/state_purchase_view/36170249", "UA-2022-05-20-000491-a")</f>
        <v>UA-2022-05-20-000491-a</v>
      </c>
      <c r="B128" s="1" t="s">
        <v>262</v>
      </c>
      <c r="C128" s="1" t="s">
        <v>38</v>
      </c>
      <c r="D128" s="1" t="s">
        <v>261</v>
      </c>
      <c r="E128" s="1" t="s">
        <v>369</v>
      </c>
      <c r="F128" s="1" t="s">
        <v>150</v>
      </c>
      <c r="G128" s="1" t="s">
        <v>440</v>
      </c>
      <c r="H128" s="1" t="s">
        <v>65</v>
      </c>
      <c r="I128" s="1" t="s">
        <v>493</v>
      </c>
      <c r="J128" s="4">
        <v>9993.51</v>
      </c>
    </row>
    <row r="129" spans="1:10" x14ac:dyDescent="0.25">
      <c r="A129" s="2" t="str">
        <f>HYPERLINK("https://my.zakupki.prom.ua/remote/dispatcher/state_purchase_view/36126551", "UA-2022-05-13-004632-a")</f>
        <v>UA-2022-05-13-004632-a</v>
      </c>
      <c r="B129" s="1" t="s">
        <v>321</v>
      </c>
      <c r="C129" s="1" t="s">
        <v>38</v>
      </c>
      <c r="D129" s="1" t="s">
        <v>319</v>
      </c>
      <c r="E129" s="1" t="s">
        <v>369</v>
      </c>
      <c r="F129" s="1" t="s">
        <v>150</v>
      </c>
      <c r="G129" s="1" t="s">
        <v>372</v>
      </c>
      <c r="H129" s="1" t="s">
        <v>152</v>
      </c>
      <c r="I129" s="1" t="s">
        <v>461</v>
      </c>
      <c r="J129" s="4">
        <v>7710.78</v>
      </c>
    </row>
    <row r="130" spans="1:10" x14ac:dyDescent="0.25">
      <c r="A130" s="2" t="str">
        <f>HYPERLINK("https://my.zakupki.prom.ua/remote/dispatcher/state_purchase_view/36118618", "UA-2022-05-13-000378-a")</f>
        <v>UA-2022-05-13-000378-a</v>
      </c>
      <c r="B130" s="1" t="s">
        <v>173</v>
      </c>
      <c r="C130" s="1" t="s">
        <v>38</v>
      </c>
      <c r="D130" s="1" t="s">
        <v>174</v>
      </c>
      <c r="E130" s="1" t="s">
        <v>369</v>
      </c>
      <c r="F130" s="1" t="s">
        <v>150</v>
      </c>
      <c r="G130" s="1" t="s">
        <v>399</v>
      </c>
      <c r="H130" s="1" t="s">
        <v>186</v>
      </c>
      <c r="I130" s="1" t="s">
        <v>494</v>
      </c>
      <c r="J130" s="4">
        <v>57704.52</v>
      </c>
    </row>
    <row r="131" spans="1:10" x14ac:dyDescent="0.25">
      <c r="A131" s="2" t="str">
        <f>HYPERLINK("https://my.zakupki.prom.ua/remote/dispatcher/state_purchase_view/36118354", "UA-2022-05-13-000234-a")</f>
        <v>UA-2022-05-13-000234-a</v>
      </c>
      <c r="B131" s="1" t="s">
        <v>300</v>
      </c>
      <c r="C131" s="1" t="s">
        <v>38</v>
      </c>
      <c r="D131" s="1" t="s">
        <v>301</v>
      </c>
      <c r="E131" s="1" t="s">
        <v>369</v>
      </c>
      <c r="F131" s="1" t="s">
        <v>150</v>
      </c>
      <c r="G131" s="1" t="s">
        <v>391</v>
      </c>
      <c r="H131" s="1" t="s">
        <v>144</v>
      </c>
      <c r="I131" s="1" t="s">
        <v>489</v>
      </c>
      <c r="J131" s="4">
        <v>2800</v>
      </c>
    </row>
    <row r="132" spans="1:10" x14ac:dyDescent="0.25">
      <c r="A132" s="2" t="str">
        <f>HYPERLINK("https://my.zakupki.prom.ua/remote/dispatcher/state_purchase_view/36118175", "UA-2022-05-13-000149-a")</f>
        <v>UA-2022-05-13-000149-a</v>
      </c>
      <c r="B132" s="1" t="s">
        <v>299</v>
      </c>
      <c r="C132" s="1" t="s">
        <v>38</v>
      </c>
      <c r="D132" s="1" t="s">
        <v>301</v>
      </c>
      <c r="E132" s="1" t="s">
        <v>369</v>
      </c>
      <c r="F132" s="1" t="s">
        <v>150</v>
      </c>
      <c r="G132" s="1" t="s">
        <v>388</v>
      </c>
      <c r="H132" s="1" t="s">
        <v>95</v>
      </c>
      <c r="I132" s="1" t="s">
        <v>485</v>
      </c>
      <c r="J132" s="4">
        <v>1800</v>
      </c>
    </row>
    <row r="133" spans="1:10" x14ac:dyDescent="0.25">
      <c r="A133" s="2" t="str">
        <f>HYPERLINK("https://my.zakupki.prom.ua/remote/dispatcher/state_purchase_view/36043057", "UA-2022-05-03-001334-a")</f>
        <v>UA-2022-05-03-001334-a</v>
      </c>
      <c r="B133" s="1" t="s">
        <v>293</v>
      </c>
      <c r="C133" s="1" t="s">
        <v>38</v>
      </c>
      <c r="D133" s="1" t="s">
        <v>292</v>
      </c>
      <c r="E133" s="1" t="s">
        <v>369</v>
      </c>
      <c r="F133" s="1" t="s">
        <v>150</v>
      </c>
      <c r="G133" s="1" t="s">
        <v>404</v>
      </c>
      <c r="H133" s="1" t="s">
        <v>190</v>
      </c>
      <c r="I133" s="1" t="s">
        <v>492</v>
      </c>
      <c r="J133" s="4">
        <v>2499</v>
      </c>
    </row>
    <row r="134" spans="1:10" x14ac:dyDescent="0.25">
      <c r="A134" s="2" t="str">
        <f>HYPERLINK("https://my.zakupki.prom.ua/remote/dispatcher/state_purchase_view/36010264", "UA-2022-04-27-001778-a")</f>
        <v>UA-2022-04-27-001778-a</v>
      </c>
      <c r="B134" s="1" t="s">
        <v>302</v>
      </c>
      <c r="C134" s="1" t="s">
        <v>38</v>
      </c>
      <c r="D134" s="1" t="s">
        <v>303</v>
      </c>
      <c r="E134" s="1" t="s">
        <v>369</v>
      </c>
      <c r="F134" s="1" t="s">
        <v>150</v>
      </c>
      <c r="G134" s="1" t="s">
        <v>406</v>
      </c>
      <c r="H134" s="1" t="s">
        <v>142</v>
      </c>
      <c r="I134" s="1" t="s">
        <v>571</v>
      </c>
      <c r="J134" s="4">
        <v>8160</v>
      </c>
    </row>
    <row r="135" spans="1:10" x14ac:dyDescent="0.25">
      <c r="A135" s="2" t="str">
        <f>HYPERLINK("https://my.zakupki.prom.ua/remote/dispatcher/state_purchase_view/36008916", "UA-2022-04-27-001349-a")</f>
        <v>UA-2022-04-27-001349-a</v>
      </c>
      <c r="B135" s="1" t="s">
        <v>307</v>
      </c>
      <c r="C135" s="1" t="s">
        <v>38</v>
      </c>
      <c r="D135" s="1" t="s">
        <v>306</v>
      </c>
      <c r="E135" s="1" t="s">
        <v>369</v>
      </c>
      <c r="F135" s="1" t="s">
        <v>150</v>
      </c>
      <c r="G135" s="1" t="s">
        <v>435</v>
      </c>
      <c r="H135" s="1" t="s">
        <v>26</v>
      </c>
      <c r="I135" s="1" t="s">
        <v>593</v>
      </c>
      <c r="J135" s="4">
        <v>1</v>
      </c>
    </row>
    <row r="136" spans="1:10" x14ac:dyDescent="0.25">
      <c r="A136" s="2" t="str">
        <f>HYPERLINK("https://my.zakupki.prom.ua/remote/dispatcher/state_purchase_view/35921750", "UA-2022-04-14-001442-b")</f>
        <v>UA-2022-04-14-001442-b</v>
      </c>
      <c r="B136" s="1" t="s">
        <v>268</v>
      </c>
      <c r="C136" s="1" t="s">
        <v>38</v>
      </c>
      <c r="D136" s="1" t="s">
        <v>267</v>
      </c>
      <c r="E136" s="1" t="s">
        <v>369</v>
      </c>
      <c r="F136" s="1" t="s">
        <v>150</v>
      </c>
      <c r="G136" s="1" t="s">
        <v>431</v>
      </c>
      <c r="H136" s="1" t="s">
        <v>180</v>
      </c>
      <c r="I136" s="1" t="s">
        <v>579</v>
      </c>
      <c r="J136" s="4">
        <v>1300</v>
      </c>
    </row>
    <row r="137" spans="1:10" x14ac:dyDescent="0.25">
      <c r="A137" s="2" t="str">
        <f>HYPERLINK("https://my.zakupki.prom.ua/remote/dispatcher/state_purchase_view/35826724", "UA-2022-04-04-002864-b")</f>
        <v>UA-2022-04-04-002864-b</v>
      </c>
      <c r="B137" s="1" t="s">
        <v>254</v>
      </c>
      <c r="C137" s="1" t="s">
        <v>38</v>
      </c>
      <c r="D137" s="1" t="s">
        <v>255</v>
      </c>
      <c r="E137" s="1" t="s">
        <v>369</v>
      </c>
      <c r="F137" s="1" t="s">
        <v>150</v>
      </c>
      <c r="G137" s="1" t="s">
        <v>443</v>
      </c>
      <c r="H137" s="1" t="s">
        <v>59</v>
      </c>
      <c r="I137" s="1" t="s">
        <v>618</v>
      </c>
      <c r="J137" s="4">
        <v>17499</v>
      </c>
    </row>
    <row r="138" spans="1:10" x14ac:dyDescent="0.25">
      <c r="A138" s="2" t="str">
        <f>HYPERLINK("https://my.zakupki.prom.ua/remote/dispatcher/state_purchase_view/35752074", "UA-2022-03-25-001236-b")</f>
        <v>UA-2022-03-25-001236-b</v>
      </c>
      <c r="B138" s="1" t="s">
        <v>214</v>
      </c>
      <c r="C138" s="1" t="s">
        <v>38</v>
      </c>
      <c r="D138" s="1" t="s">
        <v>213</v>
      </c>
      <c r="E138" s="1" t="s">
        <v>369</v>
      </c>
      <c r="F138" s="1" t="s">
        <v>150</v>
      </c>
      <c r="G138" s="1" t="s">
        <v>446</v>
      </c>
      <c r="H138" s="1" t="s">
        <v>56</v>
      </c>
      <c r="I138" s="1" t="s">
        <v>616</v>
      </c>
      <c r="J138" s="4">
        <v>5305</v>
      </c>
    </row>
    <row r="139" spans="1:10" x14ac:dyDescent="0.25">
      <c r="A139" s="2" t="str">
        <f>HYPERLINK("https://my.zakupki.prom.ua/remote/dispatcher/state_purchase_view/35743024", "UA-2022-03-24-002520-b")</f>
        <v>UA-2022-03-24-002520-b</v>
      </c>
      <c r="B139" s="1" t="s">
        <v>264</v>
      </c>
      <c r="C139" s="1" t="s">
        <v>38</v>
      </c>
      <c r="D139" s="1" t="s">
        <v>265</v>
      </c>
      <c r="E139" s="1" t="s">
        <v>369</v>
      </c>
      <c r="F139" s="1" t="s">
        <v>150</v>
      </c>
      <c r="G139" s="1" t="s">
        <v>409</v>
      </c>
      <c r="H139" s="1" t="s">
        <v>185</v>
      </c>
      <c r="I139" s="1" t="s">
        <v>478</v>
      </c>
      <c r="J139" s="4">
        <v>72999</v>
      </c>
    </row>
    <row r="140" spans="1:10" x14ac:dyDescent="0.25">
      <c r="A140" s="2" t="str">
        <f>HYPERLINK("https://my.zakupki.prom.ua/remote/dispatcher/state_purchase_view/35726398", "UA-2022-03-23-001066-b")</f>
        <v>UA-2022-03-23-001066-b</v>
      </c>
      <c r="B140" s="1" t="s">
        <v>126</v>
      </c>
      <c r="C140" s="1" t="s">
        <v>38</v>
      </c>
      <c r="D140" s="1" t="s">
        <v>128</v>
      </c>
      <c r="E140" s="1" t="s">
        <v>369</v>
      </c>
      <c r="F140" s="1" t="s">
        <v>150</v>
      </c>
      <c r="G140" s="1" t="s">
        <v>447</v>
      </c>
      <c r="H140" s="1" t="s">
        <v>143</v>
      </c>
      <c r="I140" s="1" t="s">
        <v>481</v>
      </c>
      <c r="J140" s="4">
        <v>69989.77</v>
      </c>
    </row>
    <row r="141" spans="1:10" x14ac:dyDescent="0.25">
      <c r="A141" s="2" t="str">
        <f>HYPERLINK("https://my.zakupki.prom.ua/remote/dispatcher/state_purchase_view/35703236", "UA-2022-03-21-002078-a")</f>
        <v>UA-2022-03-21-002078-a</v>
      </c>
      <c r="B141" s="1" t="s">
        <v>345</v>
      </c>
      <c r="C141" s="1" t="s">
        <v>38</v>
      </c>
      <c r="D141" s="1" t="s">
        <v>98</v>
      </c>
      <c r="E141" s="1" t="s">
        <v>369</v>
      </c>
      <c r="F141" s="1" t="s">
        <v>150</v>
      </c>
      <c r="G141" s="1" t="s">
        <v>447</v>
      </c>
      <c r="H141" s="1" t="s">
        <v>143</v>
      </c>
      <c r="I141" s="1" t="s">
        <v>479</v>
      </c>
      <c r="J141" s="4">
        <v>427483.05</v>
      </c>
    </row>
    <row r="142" spans="1:10" x14ac:dyDescent="0.25">
      <c r="A142" s="2" t="str">
        <f>HYPERLINK("https://my.zakupki.prom.ua/remote/dispatcher/state_purchase_view/35698554", "UA-2022-03-21-000345-a")</f>
        <v>UA-2022-03-21-000345-a</v>
      </c>
      <c r="B142" s="1" t="s">
        <v>60</v>
      </c>
      <c r="C142" s="1" t="s">
        <v>38</v>
      </c>
      <c r="D142" s="1" t="s">
        <v>63</v>
      </c>
      <c r="E142" s="1" t="s">
        <v>369</v>
      </c>
      <c r="F142" s="1" t="s">
        <v>150</v>
      </c>
      <c r="G142" s="1" t="s">
        <v>444</v>
      </c>
      <c r="H142" s="1" t="s">
        <v>84</v>
      </c>
      <c r="I142" s="1" t="s">
        <v>470</v>
      </c>
      <c r="J142" s="4">
        <v>41496</v>
      </c>
    </row>
    <row r="143" spans="1:10" x14ac:dyDescent="0.25">
      <c r="A143" s="2" t="str">
        <f>HYPERLINK("https://my.zakupki.prom.ua/remote/dispatcher/state_purchase_view/35679930", "UA-2022-03-17-002579-a")</f>
        <v>UA-2022-03-17-002579-a</v>
      </c>
      <c r="B143" s="1" t="s">
        <v>238</v>
      </c>
      <c r="C143" s="1" t="s">
        <v>38</v>
      </c>
      <c r="D143" s="1" t="s">
        <v>239</v>
      </c>
      <c r="E143" s="1" t="s">
        <v>369</v>
      </c>
      <c r="F143" s="1" t="s">
        <v>150</v>
      </c>
      <c r="G143" s="1" t="s">
        <v>428</v>
      </c>
      <c r="H143" s="1" t="s">
        <v>163</v>
      </c>
      <c r="I143" s="1" t="s">
        <v>579</v>
      </c>
      <c r="J143" s="4">
        <v>112800</v>
      </c>
    </row>
    <row r="144" spans="1:10" x14ac:dyDescent="0.25">
      <c r="A144" s="2" t="str">
        <f>HYPERLINK("https://my.zakupki.prom.ua/remote/dispatcher/state_purchase_view/35651547", "UA-2022-03-15-001890-a")</f>
        <v>UA-2022-03-15-001890-a</v>
      </c>
      <c r="B144" s="1" t="s">
        <v>135</v>
      </c>
      <c r="C144" s="1" t="s">
        <v>38</v>
      </c>
      <c r="D144" s="1" t="s">
        <v>129</v>
      </c>
      <c r="E144" s="1" t="s">
        <v>369</v>
      </c>
      <c r="F144" s="1" t="s">
        <v>150</v>
      </c>
      <c r="G144" s="1" t="s">
        <v>447</v>
      </c>
      <c r="H144" s="1" t="s">
        <v>143</v>
      </c>
      <c r="I144" s="1" t="s">
        <v>483</v>
      </c>
      <c r="J144" s="4">
        <v>341181.74</v>
      </c>
    </row>
    <row r="145" spans="1:10" x14ac:dyDescent="0.25">
      <c r="A145" s="2" t="str">
        <f>HYPERLINK("https://my.zakupki.prom.ua/remote/dispatcher/state_purchase_view/35649411", "UA-2022-03-15-001317-a")</f>
        <v>UA-2022-03-15-001317-a</v>
      </c>
      <c r="B145" s="1" t="s">
        <v>132</v>
      </c>
      <c r="C145" s="1" t="s">
        <v>38</v>
      </c>
      <c r="D145" s="1" t="s">
        <v>129</v>
      </c>
      <c r="E145" s="1" t="s">
        <v>369</v>
      </c>
      <c r="F145" s="1" t="s">
        <v>150</v>
      </c>
      <c r="G145" s="1" t="s">
        <v>447</v>
      </c>
      <c r="H145" s="1" t="s">
        <v>143</v>
      </c>
      <c r="I145" s="1" t="s">
        <v>477</v>
      </c>
      <c r="J145" s="4">
        <v>198014.42</v>
      </c>
    </row>
    <row r="146" spans="1:10" x14ac:dyDescent="0.25">
      <c r="A146" s="2" t="str">
        <f>HYPERLINK("https://my.zakupki.prom.ua/remote/dispatcher/state_purchase_view/35642438", "UA-2022-03-14-003237-a")</f>
        <v>UA-2022-03-14-003237-a</v>
      </c>
      <c r="B146" s="1" t="s">
        <v>130</v>
      </c>
      <c r="C146" s="1" t="s">
        <v>38</v>
      </c>
      <c r="D146" s="1" t="s">
        <v>129</v>
      </c>
      <c r="E146" s="1" t="s">
        <v>369</v>
      </c>
      <c r="F146" s="1" t="s">
        <v>150</v>
      </c>
      <c r="G146" s="1" t="s">
        <v>447</v>
      </c>
      <c r="H146" s="1" t="s">
        <v>143</v>
      </c>
      <c r="I146" s="1" t="s">
        <v>473</v>
      </c>
      <c r="J146" s="4">
        <v>52864.3</v>
      </c>
    </row>
    <row r="147" spans="1:10" x14ac:dyDescent="0.25">
      <c r="A147" s="2" t="str">
        <f>HYPERLINK("https://my.zakupki.prom.ua/remote/dispatcher/state_purchase_view/35641645", "UA-2022-03-14-003026-a")</f>
        <v>UA-2022-03-14-003026-a</v>
      </c>
      <c r="B147" s="1" t="s">
        <v>131</v>
      </c>
      <c r="C147" s="1" t="s">
        <v>38</v>
      </c>
      <c r="D147" s="1" t="s">
        <v>129</v>
      </c>
      <c r="E147" s="1" t="s">
        <v>369</v>
      </c>
      <c r="F147" s="1" t="s">
        <v>150</v>
      </c>
      <c r="G147" s="1" t="s">
        <v>447</v>
      </c>
      <c r="H147" s="1" t="s">
        <v>143</v>
      </c>
      <c r="I147" s="1" t="s">
        <v>475</v>
      </c>
      <c r="J147" s="4">
        <v>45892.89</v>
      </c>
    </row>
    <row r="148" spans="1:10" x14ac:dyDescent="0.25">
      <c r="A148" s="2" t="str">
        <f>HYPERLINK("https://my.zakupki.prom.ua/remote/dispatcher/state_purchase_view/35553006", "UA-2022-03-02-001861-a")</f>
        <v>UA-2022-03-02-001861-a</v>
      </c>
      <c r="B148" s="1" t="s">
        <v>338</v>
      </c>
      <c r="C148" s="1" t="s">
        <v>38</v>
      </c>
      <c r="D148" s="1" t="s">
        <v>337</v>
      </c>
      <c r="E148" s="1" t="s">
        <v>369</v>
      </c>
      <c r="F148" s="1" t="s">
        <v>150</v>
      </c>
      <c r="G148" s="1" t="s">
        <v>398</v>
      </c>
      <c r="H148" s="1" t="s">
        <v>178</v>
      </c>
      <c r="I148" s="1" t="s">
        <v>469</v>
      </c>
      <c r="J148" s="4">
        <v>9978</v>
      </c>
    </row>
    <row r="149" spans="1:10" x14ac:dyDescent="0.25">
      <c r="A149" s="2" t="str">
        <f>HYPERLINK("https://my.zakupki.prom.ua/remote/dispatcher/state_purchase_view/35433226", "UA-2022-02-22-010595-b")</f>
        <v>UA-2022-02-22-010595-b</v>
      </c>
      <c r="B149" s="1" t="s">
        <v>277</v>
      </c>
      <c r="C149" s="1" t="s">
        <v>38</v>
      </c>
      <c r="D149" s="1" t="s">
        <v>278</v>
      </c>
      <c r="E149" s="1" t="s">
        <v>369</v>
      </c>
      <c r="F149" s="1" t="s">
        <v>150</v>
      </c>
      <c r="G149" s="1" t="s">
        <v>354</v>
      </c>
      <c r="H149" s="1" t="s">
        <v>50</v>
      </c>
      <c r="I149" s="1" t="s">
        <v>562</v>
      </c>
      <c r="J149" s="4">
        <v>725.12</v>
      </c>
    </row>
    <row r="150" spans="1:10" x14ac:dyDescent="0.25">
      <c r="A150" s="2" t="str">
        <f>HYPERLINK("https://my.zakupki.prom.ua/remote/dispatcher/state_purchase_view/35427908", "UA-2022-02-22-008802-b")</f>
        <v>UA-2022-02-22-008802-b</v>
      </c>
      <c r="B150" s="1" t="s">
        <v>279</v>
      </c>
      <c r="C150" s="1" t="s">
        <v>38</v>
      </c>
      <c r="D150" s="1" t="s">
        <v>278</v>
      </c>
      <c r="E150" s="1" t="s">
        <v>369</v>
      </c>
      <c r="F150" s="1" t="s">
        <v>150</v>
      </c>
      <c r="G150" s="1" t="s">
        <v>354</v>
      </c>
      <c r="H150" s="1" t="s">
        <v>50</v>
      </c>
      <c r="I150" s="1" t="s">
        <v>561</v>
      </c>
      <c r="J150" s="4">
        <v>145214.37</v>
      </c>
    </row>
    <row r="151" spans="1:10" x14ac:dyDescent="0.25">
      <c r="A151" s="2" t="str">
        <f>HYPERLINK("https://my.zakupki.prom.ua/remote/dispatcher/state_purchase_view/35207111", "UA-2022-02-15-011715-b")</f>
        <v>UA-2022-02-15-011715-b</v>
      </c>
      <c r="B151" s="1" t="s">
        <v>1</v>
      </c>
      <c r="C151" s="1" t="s">
        <v>38</v>
      </c>
      <c r="D151" s="1" t="s">
        <v>249</v>
      </c>
      <c r="E151" s="1" t="s">
        <v>369</v>
      </c>
      <c r="F151" s="1" t="s">
        <v>150</v>
      </c>
      <c r="G151" s="1" t="s">
        <v>426</v>
      </c>
      <c r="H151" s="1" t="s">
        <v>146</v>
      </c>
      <c r="I151" s="1" t="s">
        <v>503</v>
      </c>
      <c r="J151" s="4">
        <v>552</v>
      </c>
    </row>
    <row r="152" spans="1:10" x14ac:dyDescent="0.25">
      <c r="A152" s="2" t="str">
        <f>HYPERLINK("https://my.zakupki.prom.ua/remote/dispatcher/state_purchase_view/35113131", "UA-2022-02-11-013130-b")</f>
        <v>UA-2022-02-11-013130-b</v>
      </c>
      <c r="B152" s="1" t="s">
        <v>343</v>
      </c>
      <c r="C152" s="1" t="s">
        <v>38</v>
      </c>
      <c r="D152" s="1" t="s">
        <v>98</v>
      </c>
      <c r="E152" s="1" t="s">
        <v>369</v>
      </c>
      <c r="F152" s="1" t="s">
        <v>150</v>
      </c>
      <c r="G152" s="1" t="s">
        <v>447</v>
      </c>
      <c r="H152" s="1" t="s">
        <v>143</v>
      </c>
      <c r="I152" s="1" t="s">
        <v>464</v>
      </c>
      <c r="J152" s="4">
        <v>57458.86</v>
      </c>
    </row>
    <row r="153" spans="1:10" x14ac:dyDescent="0.25">
      <c r="A153" s="2" t="str">
        <f>HYPERLINK("https://my.zakupki.prom.ua/remote/dispatcher/state_purchase_view/34991576", "UA-2022-02-09-006327-b")</f>
        <v>UA-2022-02-09-006327-b</v>
      </c>
      <c r="B153" s="1" t="s">
        <v>29</v>
      </c>
      <c r="C153" s="1" t="s">
        <v>38</v>
      </c>
      <c r="D153" s="1" t="s">
        <v>30</v>
      </c>
      <c r="E153" s="1" t="s">
        <v>369</v>
      </c>
      <c r="F153" s="1" t="s">
        <v>150</v>
      </c>
      <c r="G153" s="1" t="s">
        <v>413</v>
      </c>
      <c r="H153" s="1" t="s">
        <v>75</v>
      </c>
      <c r="I153" s="1" t="s">
        <v>459</v>
      </c>
      <c r="J153" s="4">
        <v>14784</v>
      </c>
    </row>
    <row r="154" spans="1:10" x14ac:dyDescent="0.25">
      <c r="A154" s="2" t="str">
        <f>HYPERLINK("https://my.zakupki.prom.ua/remote/dispatcher/state_purchase_view/34873567", "UA-2022-02-07-000264-b")</f>
        <v>UA-2022-02-07-000264-b</v>
      </c>
      <c r="B154" s="1" t="s">
        <v>120</v>
      </c>
      <c r="C154" s="1" t="s">
        <v>38</v>
      </c>
      <c r="D154" s="1" t="s">
        <v>118</v>
      </c>
      <c r="E154" s="1" t="s">
        <v>369</v>
      </c>
      <c r="F154" s="1" t="s">
        <v>150</v>
      </c>
      <c r="G154" s="1" t="s">
        <v>405</v>
      </c>
      <c r="H154" s="1" t="s">
        <v>193</v>
      </c>
      <c r="I154" s="1" t="s">
        <v>552</v>
      </c>
      <c r="J154" s="4">
        <v>928353.15</v>
      </c>
    </row>
    <row r="155" spans="1:10" x14ac:dyDescent="0.25">
      <c r="A155" s="2" t="str">
        <f>HYPERLINK("https://my.zakupki.prom.ua/remote/dispatcher/state_purchase_view/34860015", "UA-2022-02-04-012546-b")</f>
        <v>UA-2022-02-04-012546-b</v>
      </c>
      <c r="B155" s="1" t="s">
        <v>31</v>
      </c>
      <c r="C155" s="1" t="s">
        <v>38</v>
      </c>
      <c r="D155" s="1" t="s">
        <v>30</v>
      </c>
      <c r="E155" s="1" t="s">
        <v>369</v>
      </c>
      <c r="F155" s="1" t="s">
        <v>150</v>
      </c>
      <c r="G155" s="1" t="s">
        <v>408</v>
      </c>
      <c r="H155" s="1" t="s">
        <v>175</v>
      </c>
      <c r="I155" s="1" t="s">
        <v>567</v>
      </c>
      <c r="J155" s="4">
        <v>720300</v>
      </c>
    </row>
    <row r="156" spans="1:10" x14ac:dyDescent="0.25">
      <c r="A156" s="2" t="str">
        <f>HYPERLINK("https://my.zakupki.prom.ua/remote/dispatcher/state_purchase_view/34834157", "UA-2022-02-04-003753-b")</f>
        <v>UA-2022-02-04-003753-b</v>
      </c>
      <c r="B156" s="1" t="s">
        <v>259</v>
      </c>
      <c r="C156" s="1" t="s">
        <v>38</v>
      </c>
      <c r="D156" s="1" t="s">
        <v>260</v>
      </c>
      <c r="E156" s="1" t="s">
        <v>369</v>
      </c>
      <c r="F156" s="1" t="s">
        <v>150</v>
      </c>
      <c r="G156" s="1" t="s">
        <v>355</v>
      </c>
      <c r="H156" s="1" t="s">
        <v>39</v>
      </c>
      <c r="I156" s="1" t="s">
        <v>518</v>
      </c>
      <c r="J156" s="4">
        <v>349.81</v>
      </c>
    </row>
    <row r="157" spans="1:10" x14ac:dyDescent="0.25">
      <c r="A157" s="2" t="str">
        <f>HYPERLINK("https://my.zakupki.prom.ua/remote/dispatcher/state_purchase_view/34824306", "UA-2022-02-04-000344-b")</f>
        <v>UA-2022-02-04-000344-b</v>
      </c>
      <c r="B157" s="1" t="s">
        <v>308</v>
      </c>
      <c r="C157" s="1" t="s">
        <v>38</v>
      </c>
      <c r="D157" s="1" t="s">
        <v>309</v>
      </c>
      <c r="E157" s="1" t="s">
        <v>369</v>
      </c>
      <c r="F157" s="1" t="s">
        <v>150</v>
      </c>
      <c r="G157" s="1" t="s">
        <v>353</v>
      </c>
      <c r="H157" s="1" t="s">
        <v>181</v>
      </c>
      <c r="I157" s="1" t="s">
        <v>456</v>
      </c>
      <c r="J157" s="4">
        <v>10000</v>
      </c>
    </row>
    <row r="158" spans="1:10" x14ac:dyDescent="0.25">
      <c r="A158" s="2" t="str">
        <f>HYPERLINK("https://my.zakupki.prom.ua/remote/dispatcher/state_purchase_view/34819252", "UA-2022-02-03-014176-b")</f>
        <v>UA-2022-02-03-014176-b</v>
      </c>
      <c r="B158" s="1" t="s">
        <v>273</v>
      </c>
      <c r="C158" s="1" t="s">
        <v>38</v>
      </c>
      <c r="D158" s="1" t="s">
        <v>274</v>
      </c>
      <c r="E158" s="1" t="s">
        <v>369</v>
      </c>
      <c r="F158" s="1" t="s">
        <v>150</v>
      </c>
      <c r="G158" s="1" t="s">
        <v>371</v>
      </c>
      <c r="H158" s="1" t="s">
        <v>7</v>
      </c>
      <c r="I158" s="1" t="s">
        <v>467</v>
      </c>
      <c r="J158" s="4">
        <v>38793.599999999999</v>
      </c>
    </row>
    <row r="159" spans="1:10" x14ac:dyDescent="0.25">
      <c r="A159" s="2" t="str">
        <f>HYPERLINK("https://my.zakupki.prom.ua/remote/dispatcher/state_purchase_view/34818803", "UA-2022-02-03-014039-b")</f>
        <v>UA-2022-02-03-014039-b</v>
      </c>
      <c r="B159" s="1" t="s">
        <v>331</v>
      </c>
      <c r="C159" s="1" t="s">
        <v>38</v>
      </c>
      <c r="D159" s="1" t="s">
        <v>332</v>
      </c>
      <c r="E159" s="1" t="s">
        <v>369</v>
      </c>
      <c r="F159" s="1" t="s">
        <v>150</v>
      </c>
      <c r="G159" s="1" t="s">
        <v>371</v>
      </c>
      <c r="H159" s="1" t="s">
        <v>7</v>
      </c>
      <c r="I159" s="1" t="s">
        <v>468</v>
      </c>
      <c r="J159" s="4">
        <v>31284</v>
      </c>
    </row>
    <row r="160" spans="1:10" x14ac:dyDescent="0.25">
      <c r="A160" s="2" t="str">
        <f>HYPERLINK("https://my.zakupki.prom.ua/remote/dispatcher/state_purchase_view/34817857", "UA-2022-02-03-013789-b")</f>
        <v>UA-2022-02-03-013789-b</v>
      </c>
      <c r="B160" s="1" t="s">
        <v>393</v>
      </c>
      <c r="C160" s="1" t="s">
        <v>38</v>
      </c>
      <c r="D160" s="1" t="s">
        <v>274</v>
      </c>
      <c r="E160" s="1" t="s">
        <v>369</v>
      </c>
      <c r="F160" s="1" t="s">
        <v>150</v>
      </c>
      <c r="G160" s="1" t="s">
        <v>371</v>
      </c>
      <c r="H160" s="1" t="s">
        <v>7</v>
      </c>
      <c r="I160" s="1" t="s">
        <v>466</v>
      </c>
      <c r="J160" s="4">
        <v>30384</v>
      </c>
    </row>
    <row r="161" spans="1:10" x14ac:dyDescent="0.25">
      <c r="A161" s="2" t="str">
        <f>HYPERLINK("https://my.zakupki.prom.ua/remote/dispatcher/state_purchase_view/34795679", "UA-2022-02-03-007210-b")</f>
        <v>UA-2022-02-03-007210-b</v>
      </c>
      <c r="B161" s="1" t="s">
        <v>296</v>
      </c>
      <c r="C161" s="1" t="s">
        <v>38</v>
      </c>
      <c r="D161" s="1" t="s">
        <v>297</v>
      </c>
      <c r="E161" s="1" t="s">
        <v>369</v>
      </c>
      <c r="F161" s="1" t="s">
        <v>150</v>
      </c>
      <c r="G161" s="1" t="s">
        <v>433</v>
      </c>
      <c r="H161" s="1" t="s">
        <v>145</v>
      </c>
      <c r="I161" s="1" t="s">
        <v>485</v>
      </c>
      <c r="J161" s="4">
        <v>5760</v>
      </c>
    </row>
    <row r="162" spans="1:10" x14ac:dyDescent="0.25">
      <c r="A162" s="2" t="str">
        <f>HYPERLINK("https://my.zakupki.prom.ua/remote/dispatcher/state_purchase_view/34794248", "UA-2022-02-03-006816-b")</f>
        <v>UA-2022-02-03-006816-b</v>
      </c>
      <c r="B162" s="1" t="s">
        <v>342</v>
      </c>
      <c r="C162" s="1" t="s">
        <v>38</v>
      </c>
      <c r="D162" s="1" t="s">
        <v>341</v>
      </c>
      <c r="E162" s="1" t="s">
        <v>369</v>
      </c>
      <c r="F162" s="1" t="s">
        <v>150</v>
      </c>
      <c r="G162" s="1" t="s">
        <v>358</v>
      </c>
      <c r="H162" s="1" t="s">
        <v>159</v>
      </c>
      <c r="I162" s="1" t="s">
        <v>471</v>
      </c>
      <c r="J162" s="4">
        <v>2988</v>
      </c>
    </row>
    <row r="163" spans="1:10" x14ac:dyDescent="0.25">
      <c r="A163" s="2" t="str">
        <f>HYPERLINK("https://my.zakupki.prom.ua/remote/dispatcher/state_purchase_view/34776327", "UA-2022-02-03-001560-b")</f>
        <v>UA-2022-02-03-001560-b</v>
      </c>
      <c r="B163" s="1" t="s">
        <v>123</v>
      </c>
      <c r="C163" s="1" t="s">
        <v>38</v>
      </c>
      <c r="D163" s="1" t="s">
        <v>122</v>
      </c>
      <c r="E163" s="1" t="s">
        <v>369</v>
      </c>
      <c r="F163" s="1" t="s">
        <v>150</v>
      </c>
      <c r="G163" s="1" t="s">
        <v>447</v>
      </c>
      <c r="H163" s="1" t="s">
        <v>143</v>
      </c>
      <c r="I163" s="1" t="s">
        <v>591</v>
      </c>
      <c r="J163" s="4">
        <v>268044.12</v>
      </c>
    </row>
    <row r="164" spans="1:10" x14ac:dyDescent="0.25">
      <c r="A164" s="2" t="str">
        <f>HYPERLINK("https://my.zakupki.prom.ua/remote/dispatcher/state_purchase_view/34537172", "UA-2022-01-27-009110-b")</f>
        <v>UA-2022-01-27-009110-b</v>
      </c>
      <c r="B164" s="1" t="s">
        <v>114</v>
      </c>
      <c r="C164" s="1" t="s">
        <v>38</v>
      </c>
      <c r="D164" s="1" t="s">
        <v>115</v>
      </c>
      <c r="E164" s="1" t="s">
        <v>369</v>
      </c>
      <c r="F164" s="1" t="s">
        <v>150</v>
      </c>
      <c r="G164" s="1" t="s">
        <v>452</v>
      </c>
      <c r="H164" s="1" t="s">
        <v>32</v>
      </c>
      <c r="I164" s="1" t="s">
        <v>538</v>
      </c>
      <c r="J164" s="4">
        <v>71330</v>
      </c>
    </row>
    <row r="165" spans="1:10" x14ac:dyDescent="0.25">
      <c r="A165" s="2" t="str">
        <f>HYPERLINK("https://my.zakupki.prom.ua/remote/dispatcher/state_purchase_view/34477146", "UA-2022-01-26-008549-b")</f>
        <v>UA-2022-01-26-008549-b</v>
      </c>
      <c r="B165" s="1" t="s">
        <v>298</v>
      </c>
      <c r="C165" s="1" t="s">
        <v>38</v>
      </c>
      <c r="D165" s="1" t="s">
        <v>301</v>
      </c>
      <c r="E165" s="1" t="s">
        <v>369</v>
      </c>
      <c r="F165" s="1" t="s">
        <v>150</v>
      </c>
      <c r="G165" s="1" t="s">
        <v>378</v>
      </c>
      <c r="H165" s="1" t="s">
        <v>147</v>
      </c>
      <c r="I165" s="1" t="s">
        <v>522</v>
      </c>
      <c r="J165" s="4">
        <v>30600</v>
      </c>
    </row>
    <row r="166" spans="1:10" x14ac:dyDescent="0.25">
      <c r="A166" s="2" t="str">
        <f>HYPERLINK("https://my.zakupki.prom.ua/remote/dispatcher/state_purchase_view/34439614", "UA-2022-01-25-017391-b")</f>
        <v>UA-2022-01-25-017391-b</v>
      </c>
      <c r="B166" s="1" t="s">
        <v>256</v>
      </c>
      <c r="C166" s="1" t="s">
        <v>38</v>
      </c>
      <c r="D166" s="1" t="s">
        <v>257</v>
      </c>
      <c r="E166" s="1" t="s">
        <v>369</v>
      </c>
      <c r="F166" s="1" t="s">
        <v>150</v>
      </c>
      <c r="G166" s="1" t="s">
        <v>355</v>
      </c>
      <c r="H166" s="1" t="s">
        <v>39</v>
      </c>
      <c r="I166" s="1" t="s">
        <v>517</v>
      </c>
      <c r="J166" s="4">
        <v>3209.54</v>
      </c>
    </row>
    <row r="167" spans="1:10" x14ac:dyDescent="0.25">
      <c r="A167" s="2" t="str">
        <f>HYPERLINK("https://my.zakupki.prom.ua/remote/dispatcher/state_purchase_view/34428854", "UA-2022-01-25-013709-b")</f>
        <v>UA-2022-01-25-013709-b</v>
      </c>
      <c r="B167" s="1" t="s">
        <v>2</v>
      </c>
      <c r="C167" s="1" t="s">
        <v>38</v>
      </c>
      <c r="D167" s="1" t="s">
        <v>47</v>
      </c>
      <c r="E167" s="1" t="s">
        <v>369</v>
      </c>
      <c r="F167" s="1" t="s">
        <v>150</v>
      </c>
      <c r="G167" s="1" t="s">
        <v>385</v>
      </c>
      <c r="H167" s="1" t="s">
        <v>5</v>
      </c>
      <c r="I167" s="1" t="s">
        <v>488</v>
      </c>
      <c r="J167" s="4">
        <v>2560.8000000000002</v>
      </c>
    </row>
    <row r="168" spans="1:10" x14ac:dyDescent="0.25">
      <c r="A168" s="2" t="str">
        <f>HYPERLINK("https://my.zakupki.prom.ua/remote/dispatcher/state_purchase_view/34375283", "UA-2022-01-24-013641-b")</f>
        <v>UA-2022-01-24-013641-b</v>
      </c>
      <c r="B168" s="1" t="s">
        <v>251</v>
      </c>
      <c r="C168" s="1" t="s">
        <v>38</v>
      </c>
      <c r="D168" s="1" t="s">
        <v>250</v>
      </c>
      <c r="E168" s="1" t="s">
        <v>369</v>
      </c>
      <c r="F168" s="1" t="s">
        <v>150</v>
      </c>
      <c r="G168" s="1" t="s">
        <v>411</v>
      </c>
      <c r="H168" s="1" t="s">
        <v>151</v>
      </c>
      <c r="I168" s="1" t="s">
        <v>565</v>
      </c>
      <c r="J168" s="4">
        <v>3828</v>
      </c>
    </row>
    <row r="169" spans="1:10" x14ac:dyDescent="0.25">
      <c r="A169" s="2" t="str">
        <f>HYPERLINK("https://my.zakupki.prom.ua/remote/dispatcher/state_purchase_view/34370499", "UA-2022-01-24-012017-b")</f>
        <v>UA-2022-01-24-012017-b</v>
      </c>
      <c r="B169" s="1" t="s">
        <v>311</v>
      </c>
      <c r="C169" s="1" t="s">
        <v>38</v>
      </c>
      <c r="D169" s="1" t="s">
        <v>313</v>
      </c>
      <c r="E169" s="1" t="s">
        <v>369</v>
      </c>
      <c r="F169" s="1" t="s">
        <v>150</v>
      </c>
      <c r="G169" s="1" t="s">
        <v>437</v>
      </c>
      <c r="H169" s="1" t="s">
        <v>176</v>
      </c>
      <c r="I169" s="1" t="s">
        <v>545</v>
      </c>
      <c r="J169" s="4">
        <v>16500</v>
      </c>
    </row>
    <row r="170" spans="1:10" x14ac:dyDescent="0.25">
      <c r="A170" s="2" t="str">
        <f>HYPERLINK("https://my.zakupki.prom.ua/remote/dispatcher/state_purchase_view/34355495", "UA-2022-01-24-007037-b")</f>
        <v>UA-2022-01-24-007037-b</v>
      </c>
      <c r="B170" s="1" t="s">
        <v>241</v>
      </c>
      <c r="C170" s="1" t="s">
        <v>38</v>
      </c>
      <c r="D170" s="1" t="s">
        <v>240</v>
      </c>
      <c r="E170" s="1" t="s">
        <v>369</v>
      </c>
      <c r="F170" s="1" t="s">
        <v>150</v>
      </c>
      <c r="G170" s="1" t="s">
        <v>448</v>
      </c>
      <c r="H170" s="1" t="s">
        <v>36</v>
      </c>
      <c r="I170" s="1" t="s">
        <v>480</v>
      </c>
      <c r="J170" s="4">
        <v>74930</v>
      </c>
    </row>
    <row r="171" spans="1:10" x14ac:dyDescent="0.25">
      <c r="A171" s="2" t="str">
        <f>HYPERLINK("https://my.zakupki.prom.ua/remote/dispatcher/state_purchase_view/34183533", "UA-2022-01-19-000499-a")</f>
        <v>UA-2022-01-19-000499-a</v>
      </c>
      <c r="B171" s="1" t="s">
        <v>272</v>
      </c>
      <c r="C171" s="1" t="s">
        <v>38</v>
      </c>
      <c r="D171" s="1" t="s">
        <v>271</v>
      </c>
      <c r="E171" s="1" t="s">
        <v>369</v>
      </c>
      <c r="F171" s="1" t="s">
        <v>150</v>
      </c>
      <c r="G171" s="1" t="s">
        <v>423</v>
      </c>
      <c r="H171" s="1" t="s">
        <v>188</v>
      </c>
      <c r="I171" s="1" t="s">
        <v>610</v>
      </c>
      <c r="J171" s="4">
        <v>36375.72</v>
      </c>
    </row>
    <row r="172" spans="1:10" x14ac:dyDescent="0.25">
      <c r="A172" s="2" t="str">
        <f>HYPERLINK("https://my.zakupki.prom.ua/remote/dispatcher/state_purchase_view/34161572", "UA-2022-01-18-005375-a")</f>
        <v>UA-2022-01-18-005375-a</v>
      </c>
      <c r="B172" s="1" t="s">
        <v>121</v>
      </c>
      <c r="C172" s="1" t="s">
        <v>38</v>
      </c>
      <c r="D172" s="1" t="s">
        <v>118</v>
      </c>
      <c r="E172" s="1" t="s">
        <v>369</v>
      </c>
      <c r="F172" s="1" t="s">
        <v>150</v>
      </c>
      <c r="G172" s="1" t="s">
        <v>405</v>
      </c>
      <c r="H172" s="1" t="s">
        <v>193</v>
      </c>
      <c r="I172" s="1" t="s">
        <v>520</v>
      </c>
      <c r="J172" s="4">
        <v>517432.88</v>
      </c>
    </row>
    <row r="173" spans="1:10" x14ac:dyDescent="0.25">
      <c r="A173" s="2" t="str">
        <f>HYPERLINK("https://my.zakupki.prom.ua/remote/dispatcher/state_purchase_view/34136809", "UA-2022-01-17-008055-a")</f>
        <v>UA-2022-01-17-008055-a</v>
      </c>
      <c r="B173" s="1" t="s">
        <v>339</v>
      </c>
      <c r="C173" s="1" t="s">
        <v>38</v>
      </c>
      <c r="D173" s="1" t="s">
        <v>340</v>
      </c>
      <c r="E173" s="1" t="s">
        <v>369</v>
      </c>
      <c r="F173" s="1" t="s">
        <v>150</v>
      </c>
      <c r="G173" s="1" t="s">
        <v>439</v>
      </c>
      <c r="H173" s="1" t="s">
        <v>54</v>
      </c>
      <c r="I173" s="1" t="s">
        <v>458</v>
      </c>
      <c r="J173" s="4">
        <v>23880</v>
      </c>
    </row>
    <row r="174" spans="1:10" x14ac:dyDescent="0.25">
      <c r="A174" s="2" t="str">
        <f>HYPERLINK("https://my.zakupki.prom.ua/remote/dispatcher/state_purchase_view/34123973", "UA-2022-01-17-004817-a")</f>
        <v>UA-2022-01-17-004817-a</v>
      </c>
      <c r="B174" s="1" t="s">
        <v>127</v>
      </c>
      <c r="C174" s="1" t="s">
        <v>38</v>
      </c>
      <c r="D174" s="1" t="s">
        <v>128</v>
      </c>
      <c r="E174" s="1" t="s">
        <v>369</v>
      </c>
      <c r="F174" s="1" t="s">
        <v>150</v>
      </c>
      <c r="G174" s="1" t="s">
        <v>377</v>
      </c>
      <c r="H174" s="1" t="s">
        <v>139</v>
      </c>
      <c r="I174" s="1" t="s">
        <v>476</v>
      </c>
      <c r="J174" s="4">
        <v>53568</v>
      </c>
    </row>
    <row r="175" spans="1:10" x14ac:dyDescent="0.25">
      <c r="A175" s="2" t="str">
        <f>HYPERLINK("https://my.zakupki.prom.ua/remote/dispatcher/state_purchase_view/34097359", "UA-2022-01-14-006491-a")</f>
        <v>UA-2022-01-14-006491-a</v>
      </c>
      <c r="B175" s="1" t="s">
        <v>281</v>
      </c>
      <c r="C175" s="1" t="s">
        <v>38</v>
      </c>
      <c r="D175" s="1" t="s">
        <v>282</v>
      </c>
      <c r="E175" s="1" t="s">
        <v>369</v>
      </c>
      <c r="F175" s="1" t="s">
        <v>150</v>
      </c>
      <c r="G175" s="1" t="s">
        <v>355</v>
      </c>
      <c r="H175" s="1" t="s">
        <v>39</v>
      </c>
      <c r="I175" s="1" t="s">
        <v>516</v>
      </c>
      <c r="J175" s="4">
        <v>908.28</v>
      </c>
    </row>
    <row r="176" spans="1:10" x14ac:dyDescent="0.25">
      <c r="A176" s="2" t="str">
        <f>HYPERLINK("https://my.zakupki.prom.ua/remote/dispatcher/state_purchase_view/34086997", "UA-2022-01-14-003908-a")</f>
        <v>UA-2022-01-14-003908-a</v>
      </c>
      <c r="B176" s="1" t="s">
        <v>333</v>
      </c>
      <c r="C176" s="1" t="s">
        <v>38</v>
      </c>
      <c r="D176" s="1" t="s">
        <v>336</v>
      </c>
      <c r="E176" s="1" t="s">
        <v>369</v>
      </c>
      <c r="F176" s="1" t="s">
        <v>150</v>
      </c>
      <c r="G176" s="1" t="s">
        <v>423</v>
      </c>
      <c r="H176" s="1" t="s">
        <v>188</v>
      </c>
      <c r="I176" s="1" t="s">
        <v>606</v>
      </c>
      <c r="J176" s="4">
        <v>70187.17</v>
      </c>
    </row>
    <row r="177" spans="1:10" x14ac:dyDescent="0.25">
      <c r="A177" s="2" t="str">
        <f>HYPERLINK("https://my.zakupki.prom.ua/remote/dispatcher/state_purchase_view/33968778", "UA-2022-01-06-004250-c")</f>
        <v>UA-2022-01-06-004250-c</v>
      </c>
      <c r="B177" s="1" t="s">
        <v>258</v>
      </c>
      <c r="C177" s="1" t="s">
        <v>38</v>
      </c>
      <c r="D177" s="1" t="s">
        <v>260</v>
      </c>
      <c r="E177" s="1" t="s">
        <v>369</v>
      </c>
      <c r="F177" s="1" t="s">
        <v>150</v>
      </c>
      <c r="G177" s="1" t="s">
        <v>389</v>
      </c>
      <c r="H177" s="1" t="s">
        <v>64</v>
      </c>
      <c r="I177" s="1" t="s">
        <v>482</v>
      </c>
      <c r="J177" s="4">
        <v>840</v>
      </c>
    </row>
    <row r="178" spans="1:10" x14ac:dyDescent="0.25">
      <c r="A178" s="2" t="str">
        <f>HYPERLINK("https://my.zakupki.prom.ua/remote/dispatcher/state_purchase_view/33968638", "UA-2022-01-06-004197-c")</f>
        <v>UA-2022-01-06-004197-c</v>
      </c>
      <c r="B178" s="1" t="s">
        <v>284</v>
      </c>
      <c r="C178" s="1" t="s">
        <v>38</v>
      </c>
      <c r="D178" s="1" t="s">
        <v>285</v>
      </c>
      <c r="E178" s="1" t="s">
        <v>369</v>
      </c>
      <c r="F178" s="1" t="s">
        <v>150</v>
      </c>
      <c r="G178" s="1" t="s">
        <v>389</v>
      </c>
      <c r="H178" s="1" t="s">
        <v>64</v>
      </c>
      <c r="I178" s="1" t="s">
        <v>85</v>
      </c>
      <c r="J178" s="4">
        <v>600</v>
      </c>
    </row>
    <row r="179" spans="1:10" x14ac:dyDescent="0.25">
      <c r="A179" s="2" t="str">
        <f>HYPERLINK("https://my.zakupki.prom.ua/remote/dispatcher/state_purchase_view/33832833", "UA-2021-12-29-004876-c")</f>
        <v>UA-2021-12-29-004876-c</v>
      </c>
      <c r="B179" s="1" t="s">
        <v>19</v>
      </c>
      <c r="C179" s="1" t="s">
        <v>38</v>
      </c>
      <c r="D179" s="1" t="s">
        <v>20</v>
      </c>
      <c r="E179" s="1" t="s">
        <v>369</v>
      </c>
      <c r="F179" s="1" t="s">
        <v>150</v>
      </c>
      <c r="G179" s="1" t="s">
        <v>422</v>
      </c>
      <c r="H179" s="1" t="s">
        <v>187</v>
      </c>
      <c r="I179" s="1" t="s">
        <v>548</v>
      </c>
      <c r="J179" s="4">
        <v>750000</v>
      </c>
    </row>
    <row r="180" spans="1:10" x14ac:dyDescent="0.25">
      <c r="A180" s="2" t="str">
        <f>HYPERLINK("https://my.zakupki.prom.ua/remote/dispatcher/state_purchase_view/33823645", "UA-2021-12-29-002290-c")</f>
        <v>UA-2021-12-29-002290-c</v>
      </c>
      <c r="B180" s="1" t="s">
        <v>453</v>
      </c>
      <c r="C180" s="1" t="s">
        <v>38</v>
      </c>
      <c r="D180" s="1" t="s">
        <v>329</v>
      </c>
      <c r="E180" s="1" t="s">
        <v>369</v>
      </c>
      <c r="F180" s="1" t="s">
        <v>150</v>
      </c>
      <c r="G180" s="1" t="s">
        <v>370</v>
      </c>
      <c r="H180" s="1" t="s">
        <v>6</v>
      </c>
      <c r="I180" s="1" t="s">
        <v>567</v>
      </c>
      <c r="J180" s="4">
        <v>2662212</v>
      </c>
    </row>
    <row r="181" spans="1:10" x14ac:dyDescent="0.25">
      <c r="A181" s="2" t="str">
        <f>HYPERLINK("https://my.zakupki.prom.ua/remote/dispatcher/state_purchase_view/33772355", "UA-2021-12-28-003999-c")</f>
        <v>UA-2021-12-28-003999-c</v>
      </c>
      <c r="B181" s="1" t="s">
        <v>28</v>
      </c>
      <c r="C181" s="1" t="s">
        <v>38</v>
      </c>
      <c r="D181" s="1" t="s">
        <v>27</v>
      </c>
      <c r="E181" s="1" t="s">
        <v>369</v>
      </c>
      <c r="F181" s="1" t="s">
        <v>150</v>
      </c>
      <c r="G181" s="1" t="s">
        <v>410</v>
      </c>
      <c r="H181" s="1" t="s">
        <v>169</v>
      </c>
      <c r="I181" s="1" t="s">
        <v>457</v>
      </c>
      <c r="J181" s="4">
        <v>25368.12</v>
      </c>
    </row>
    <row r="182" spans="1:10" x14ac:dyDescent="0.25">
      <c r="A182" s="2" t="str">
        <f>HYPERLINK("https://my.zakupki.prom.ua/remote/dispatcher/state_purchase_view/33630678", "UA-2021-12-23-010242-c")</f>
        <v>UA-2021-12-23-010242-c</v>
      </c>
      <c r="B182" s="1" t="s">
        <v>269</v>
      </c>
      <c r="C182" s="1" t="s">
        <v>38</v>
      </c>
      <c r="D182" s="1" t="s">
        <v>270</v>
      </c>
      <c r="E182" s="1" t="s">
        <v>369</v>
      </c>
      <c r="F182" s="1" t="s">
        <v>150</v>
      </c>
      <c r="G182" s="1" t="s">
        <v>394</v>
      </c>
      <c r="H182" s="1" t="s">
        <v>41</v>
      </c>
      <c r="I182" s="1" t="s">
        <v>584</v>
      </c>
      <c r="J182" s="4">
        <v>137000</v>
      </c>
    </row>
    <row r="183" spans="1:10" x14ac:dyDescent="0.25">
      <c r="A183" s="2" t="str">
        <f>HYPERLINK("https://my.zakupki.prom.ua/remote/dispatcher/state_purchase_view/33393887", "UA-2021-12-20-010782-c")</f>
        <v>UA-2021-12-20-010782-c</v>
      </c>
      <c r="B183" s="1" t="s">
        <v>245</v>
      </c>
      <c r="C183" s="1" t="s">
        <v>37</v>
      </c>
      <c r="D183" s="1" t="s">
        <v>246</v>
      </c>
      <c r="E183" s="1" t="s">
        <v>369</v>
      </c>
      <c r="F183" s="1" t="s">
        <v>150</v>
      </c>
      <c r="G183" s="1" t="s">
        <v>427</v>
      </c>
      <c r="H183" s="1" t="s">
        <v>87</v>
      </c>
      <c r="I183" s="1" t="s">
        <v>474</v>
      </c>
      <c r="J183" s="4">
        <v>2953.32</v>
      </c>
    </row>
    <row r="184" spans="1:10" x14ac:dyDescent="0.25">
      <c r="A184" s="2" t="str">
        <f>HYPERLINK("https://my.zakupki.prom.ua/remote/dispatcher/state_purchase_view/33200038", "UA-2021-12-16-003775-c")</f>
        <v>UA-2021-12-16-003775-c</v>
      </c>
      <c r="B184" s="1" t="s">
        <v>312</v>
      </c>
      <c r="C184" s="1" t="s">
        <v>38</v>
      </c>
      <c r="D184" s="1" t="s">
        <v>313</v>
      </c>
      <c r="E184" s="1" t="s">
        <v>369</v>
      </c>
      <c r="F184" s="1" t="s">
        <v>150</v>
      </c>
      <c r="G184" s="1" t="s">
        <v>437</v>
      </c>
      <c r="H184" s="1" t="s">
        <v>176</v>
      </c>
      <c r="I184" s="1" t="s">
        <v>490</v>
      </c>
      <c r="J184" s="4">
        <v>54000</v>
      </c>
    </row>
    <row r="185" spans="1:10" x14ac:dyDescent="0.25">
      <c r="A185" s="2" t="str">
        <f>HYPERLINK("https://my.zakupki.prom.ua/remote/dispatcher/state_purchase_view/33124848", "UA-2021-12-15-005548-c")</f>
        <v>UA-2021-12-15-005548-c</v>
      </c>
      <c r="B185" s="1" t="s">
        <v>252</v>
      </c>
      <c r="C185" s="1" t="s">
        <v>38</v>
      </c>
      <c r="D185" s="1" t="s">
        <v>250</v>
      </c>
      <c r="E185" s="1" t="s">
        <v>369</v>
      </c>
      <c r="F185" s="1" t="s">
        <v>150</v>
      </c>
      <c r="G185" s="1" t="s">
        <v>411</v>
      </c>
      <c r="H185" s="1" t="s">
        <v>151</v>
      </c>
      <c r="I185" s="1" t="s">
        <v>460</v>
      </c>
      <c r="J185" s="4">
        <v>21500</v>
      </c>
    </row>
  </sheetData>
  <autoFilter ref="A1:J185"/>
  <hyperlinks>
    <hyperlink ref="A2" r:id="rId1" display="https://my.zakupki.prom.ua/remote/dispatcher/state_purchase_view/39865918"/>
    <hyperlink ref="A3" r:id="rId2" display="https://my.zakupki.prom.ua/remote/dispatcher/state_purchase_view/39865770"/>
    <hyperlink ref="A4" r:id="rId3" display="https://my.zakupki.prom.ua/remote/dispatcher/state_purchase_view/39801612"/>
    <hyperlink ref="A5" r:id="rId4" display="https://my.zakupki.prom.ua/remote/dispatcher/state_purchase_view/39801518"/>
    <hyperlink ref="A6" r:id="rId5" display="https://my.zakupki.prom.ua/remote/dispatcher/state_purchase_view/39801047"/>
    <hyperlink ref="A7" r:id="rId6" display="https://my.zakupki.prom.ua/remote/dispatcher/state_purchase_view/39800875"/>
    <hyperlink ref="A8" r:id="rId7" display="https://my.zakupki.prom.ua/remote/dispatcher/state_purchase_view/39608756"/>
    <hyperlink ref="A9" r:id="rId8" display="https://my.zakupki.prom.ua/remote/dispatcher/state_purchase_view/39508138"/>
    <hyperlink ref="A10" r:id="rId9" display="https://my.zakupki.prom.ua/remote/dispatcher/state_purchase_view/39504983"/>
    <hyperlink ref="A11" r:id="rId10" display="https://my.zakupki.prom.ua/remote/dispatcher/state_purchase_view/39397991"/>
    <hyperlink ref="A12" r:id="rId11" display="https://my.zakupki.prom.ua/remote/dispatcher/state_purchase_view/39396302"/>
    <hyperlink ref="A13" r:id="rId12" display="https://my.zakupki.prom.ua/remote/dispatcher/state_purchase_view/39360716"/>
    <hyperlink ref="A14" r:id="rId13" display="https://my.zakupki.prom.ua/remote/dispatcher/state_purchase_view/39261904"/>
    <hyperlink ref="A15" r:id="rId14" display="https://my.zakupki.prom.ua/remote/dispatcher/state_purchase_view/39260705"/>
    <hyperlink ref="A16" r:id="rId15" display="https://my.zakupki.prom.ua/remote/dispatcher/state_purchase_view/39259284"/>
    <hyperlink ref="A17" r:id="rId16" display="https://my.zakupki.prom.ua/remote/dispatcher/state_purchase_view/39194575"/>
    <hyperlink ref="A18" r:id="rId17" display="https://my.zakupki.prom.ua/remote/dispatcher/state_purchase_view/39024604"/>
    <hyperlink ref="A19" r:id="rId18" display="https://my.zakupki.prom.ua/remote/dispatcher/state_purchase_view/39023274"/>
    <hyperlink ref="A20" r:id="rId19" display="https://my.zakupki.prom.ua/remote/dispatcher/state_purchase_view/39022269"/>
    <hyperlink ref="A21" r:id="rId20" display="https://my.zakupki.prom.ua/remote/dispatcher/state_purchase_view/39020718"/>
    <hyperlink ref="A22" r:id="rId21" display="https://my.zakupki.prom.ua/remote/dispatcher/state_purchase_view/39018052"/>
    <hyperlink ref="A23" r:id="rId22" display="https://my.zakupki.prom.ua/remote/dispatcher/state_purchase_view/39016378"/>
    <hyperlink ref="A24" r:id="rId23" display="https://my.zakupki.prom.ua/remote/dispatcher/state_purchase_view/39015334"/>
    <hyperlink ref="A25" r:id="rId24" display="https://my.zakupki.prom.ua/remote/dispatcher/state_purchase_view/39014175"/>
    <hyperlink ref="A26" r:id="rId25" display="https://my.zakupki.prom.ua/remote/dispatcher/state_purchase_view/39012394"/>
    <hyperlink ref="A27" r:id="rId26" display="https://my.zakupki.prom.ua/remote/dispatcher/state_purchase_view/38998174"/>
    <hyperlink ref="A28" r:id="rId27" display="https://my.zakupki.prom.ua/remote/dispatcher/state_purchase_view/38913154"/>
    <hyperlink ref="A29" r:id="rId28" display="https://my.zakupki.prom.ua/remote/dispatcher/state_purchase_view/38901060"/>
    <hyperlink ref="A30" r:id="rId29" display="https://my.zakupki.prom.ua/remote/dispatcher/state_purchase_view/38900226"/>
    <hyperlink ref="A31" r:id="rId30" display="https://my.zakupki.prom.ua/remote/dispatcher/state_purchase_view/38893513"/>
    <hyperlink ref="A32" r:id="rId31" display="https://my.zakupki.prom.ua/remote/dispatcher/state_purchase_view/38885221"/>
    <hyperlink ref="A33" r:id="rId32" display="https://my.zakupki.prom.ua/remote/dispatcher/state_purchase_view/38848306"/>
    <hyperlink ref="A34" r:id="rId33" display="https://my.zakupki.prom.ua/remote/dispatcher/state_purchase_view/38847866"/>
    <hyperlink ref="A35" r:id="rId34" display="https://my.zakupki.prom.ua/remote/dispatcher/state_purchase_view/38846652"/>
    <hyperlink ref="A36" r:id="rId35" display="https://my.zakupki.prom.ua/remote/dispatcher/state_purchase_view/38816167"/>
    <hyperlink ref="A37" r:id="rId36" display="https://my.zakupki.prom.ua/remote/dispatcher/state_purchase_view/38815442"/>
    <hyperlink ref="A38" r:id="rId37" display="https://my.zakupki.prom.ua/remote/dispatcher/state_purchase_view/38814929"/>
    <hyperlink ref="A39" r:id="rId38" display="https://my.zakupki.prom.ua/remote/dispatcher/state_purchase_view/38814076"/>
    <hyperlink ref="A40" r:id="rId39" display="https://my.zakupki.prom.ua/remote/dispatcher/state_purchase_view/38813474"/>
    <hyperlink ref="A41" r:id="rId40" display="https://my.zakupki.prom.ua/remote/dispatcher/state_purchase_view/38812520"/>
    <hyperlink ref="A42" r:id="rId41" display="https://my.zakupki.prom.ua/remote/dispatcher/state_purchase_view/38787285"/>
    <hyperlink ref="A43" r:id="rId42" display="https://my.zakupki.prom.ua/remote/dispatcher/state_purchase_view/38786433"/>
    <hyperlink ref="A44" r:id="rId43" display="https://my.zakupki.prom.ua/remote/dispatcher/state_purchase_view/38672735"/>
    <hyperlink ref="A45" r:id="rId44" display="https://my.zakupki.prom.ua/remote/dispatcher/state_purchase_view/38672157"/>
    <hyperlink ref="A46" r:id="rId45" display="https://my.zakupki.prom.ua/remote/dispatcher/state_purchase_view/38660455"/>
    <hyperlink ref="A47" r:id="rId46" display="https://my.zakupki.prom.ua/remote/dispatcher/state_purchase_view/38539405"/>
    <hyperlink ref="A48" r:id="rId47" display="https://my.zakupki.prom.ua/remote/dispatcher/state_purchase_view/38496530"/>
    <hyperlink ref="A49" r:id="rId48" display="https://my.zakupki.prom.ua/remote/dispatcher/state_purchase_view/38464768"/>
    <hyperlink ref="A50" r:id="rId49" display="https://my.zakupki.prom.ua/remote/dispatcher/state_purchase_view/38444742"/>
    <hyperlink ref="A51" r:id="rId50" display="https://my.zakupki.prom.ua/remote/dispatcher/state_purchase_view/38424314"/>
    <hyperlink ref="A52" r:id="rId51" display="https://my.zakupki.prom.ua/remote/dispatcher/state_purchase_view/38420574"/>
    <hyperlink ref="A53" r:id="rId52" display="https://my.zakupki.prom.ua/remote/dispatcher/state_purchase_view/38385847"/>
    <hyperlink ref="A54" r:id="rId53" display="https://my.zakupki.prom.ua/remote/dispatcher/state_purchase_view/38351477"/>
    <hyperlink ref="A55" r:id="rId54" display="https://my.zakupki.prom.ua/remote/dispatcher/state_purchase_view/38293989"/>
    <hyperlink ref="A56" r:id="rId55" display="https://my.zakupki.prom.ua/remote/dispatcher/state_purchase_view/38292862"/>
    <hyperlink ref="A57" r:id="rId56" display="https://my.zakupki.prom.ua/remote/dispatcher/state_purchase_view/38230073"/>
    <hyperlink ref="A58" r:id="rId57" display="https://my.zakupki.prom.ua/remote/dispatcher/state_purchase_view/38212969"/>
    <hyperlink ref="A59" r:id="rId58" display="https://my.zakupki.prom.ua/remote/dispatcher/state_purchase_view/37989772"/>
    <hyperlink ref="A60" r:id="rId59" display="https://my.zakupki.prom.ua/remote/dispatcher/state_purchase_view/37971958"/>
    <hyperlink ref="A61" r:id="rId60" display="https://my.zakupki.prom.ua/remote/dispatcher/state_purchase_view/37933303"/>
    <hyperlink ref="A62" r:id="rId61" display="https://my.zakupki.prom.ua/remote/dispatcher/state_purchase_view/37929374"/>
    <hyperlink ref="A63" r:id="rId62" display="https://my.zakupki.prom.ua/remote/dispatcher/state_purchase_view/37870188"/>
    <hyperlink ref="A64" r:id="rId63" display="https://my.zakupki.prom.ua/remote/dispatcher/state_purchase_view/37862842"/>
    <hyperlink ref="A65" r:id="rId64" display="https://my.zakupki.prom.ua/remote/dispatcher/state_purchase_view/37823431"/>
    <hyperlink ref="A66" r:id="rId65" display="https://my.zakupki.prom.ua/remote/dispatcher/state_purchase_view/37823145"/>
    <hyperlink ref="A67" r:id="rId66" display="https://my.zakupki.prom.ua/remote/dispatcher/state_purchase_view/37776083"/>
    <hyperlink ref="A68" r:id="rId67" display="https://my.zakupki.prom.ua/remote/dispatcher/state_purchase_view/37775323"/>
    <hyperlink ref="A69" r:id="rId68" display="https://my.zakupki.prom.ua/remote/dispatcher/state_purchase_view/37772706"/>
    <hyperlink ref="A70" r:id="rId69" display="https://my.zakupki.prom.ua/remote/dispatcher/state_purchase_view/37699362"/>
    <hyperlink ref="A71" r:id="rId70" display="https://my.zakupki.prom.ua/remote/dispatcher/state_purchase_view/37698533"/>
    <hyperlink ref="A72" r:id="rId71" display="https://my.zakupki.prom.ua/remote/dispatcher/state_purchase_view/37695127"/>
    <hyperlink ref="A73" r:id="rId72" display="https://my.zakupki.prom.ua/remote/dispatcher/state_purchase_view/37691862"/>
    <hyperlink ref="A74" r:id="rId73" display="https://my.zakupki.prom.ua/remote/dispatcher/state_purchase_view/37685805"/>
    <hyperlink ref="A75" r:id="rId74" display="https://my.zakupki.prom.ua/remote/dispatcher/state_purchase_view/37685309"/>
    <hyperlink ref="A76" r:id="rId75" display="https://my.zakupki.prom.ua/remote/dispatcher/state_purchase_view/37606281"/>
    <hyperlink ref="A77" r:id="rId76" display="https://my.zakupki.prom.ua/remote/dispatcher/state_purchase_view/37579444"/>
    <hyperlink ref="A78" r:id="rId77" display="https://my.zakupki.prom.ua/remote/dispatcher/state_purchase_view/37569551"/>
    <hyperlink ref="A79" r:id="rId78" display="https://my.zakupki.prom.ua/remote/dispatcher/state_purchase_view/37410518"/>
    <hyperlink ref="A80" r:id="rId79" display="https://my.zakupki.prom.ua/remote/dispatcher/state_purchase_view/37346413"/>
    <hyperlink ref="A81" r:id="rId80" display="https://my.zakupki.prom.ua/remote/dispatcher/state_purchase_view/37285172"/>
    <hyperlink ref="A82" r:id="rId81" display="https://my.zakupki.prom.ua/remote/dispatcher/state_purchase_view/37194190"/>
    <hyperlink ref="A83" r:id="rId82" display="https://my.zakupki.prom.ua/remote/dispatcher/state_purchase_view/37095629"/>
    <hyperlink ref="A84" r:id="rId83" display="https://my.zakupki.prom.ua/remote/dispatcher/state_purchase_view/37062096"/>
    <hyperlink ref="A85" r:id="rId84" display="https://my.zakupki.prom.ua/remote/dispatcher/state_purchase_view/37022232"/>
    <hyperlink ref="A86" r:id="rId85" display="https://my.zakupki.prom.ua/remote/dispatcher/state_purchase_view/37014875"/>
    <hyperlink ref="A87" r:id="rId86" display="https://my.zakupki.prom.ua/remote/dispatcher/state_purchase_view/37014363"/>
    <hyperlink ref="A88" r:id="rId87" display="https://my.zakupki.prom.ua/remote/dispatcher/state_purchase_view/36986509"/>
    <hyperlink ref="A89" r:id="rId88" display="https://my.zakupki.prom.ua/remote/dispatcher/state_purchase_view/36967636"/>
    <hyperlink ref="A90" r:id="rId89" display="https://my.zakupki.prom.ua/remote/dispatcher/state_purchase_view/36936471"/>
    <hyperlink ref="A91" r:id="rId90" display="https://my.zakupki.prom.ua/remote/dispatcher/state_purchase_view/36899472"/>
    <hyperlink ref="A92" r:id="rId91" display="https://my.zakupki.prom.ua/remote/dispatcher/state_purchase_view/36828581"/>
    <hyperlink ref="A93" r:id="rId92" display="https://my.zakupki.prom.ua/remote/dispatcher/state_purchase_view/36804454"/>
    <hyperlink ref="A94" r:id="rId93" display="https://my.zakupki.prom.ua/remote/dispatcher/state_purchase_view/36781966"/>
    <hyperlink ref="A95" r:id="rId94" display="https://my.zakupki.prom.ua/remote/dispatcher/state_purchase_view/36749725"/>
    <hyperlink ref="A96" r:id="rId95" display="https://my.zakupki.prom.ua/remote/dispatcher/state_purchase_view/36714902"/>
    <hyperlink ref="A97" r:id="rId96" display="https://my.zakupki.prom.ua/remote/dispatcher/state_purchase_view/36702435"/>
    <hyperlink ref="A98" r:id="rId97" display="https://my.zakupki.prom.ua/remote/dispatcher/state_purchase_view/36691061"/>
    <hyperlink ref="A99" r:id="rId98" display="https://my.zakupki.prom.ua/remote/dispatcher/state_purchase_view/36653653"/>
    <hyperlink ref="A100" r:id="rId99" display="https://my.zakupki.prom.ua/remote/dispatcher/state_purchase_view/36645880"/>
    <hyperlink ref="A101" r:id="rId100" display="https://my.zakupki.prom.ua/remote/dispatcher/state_purchase_view/36645628"/>
    <hyperlink ref="A102" r:id="rId101" display="https://my.zakupki.prom.ua/remote/dispatcher/state_purchase_view/36585563"/>
    <hyperlink ref="A103" r:id="rId102" display="https://my.zakupki.prom.ua/remote/dispatcher/state_purchase_view/36534501"/>
    <hyperlink ref="A104" r:id="rId103" display="https://my.zakupki.prom.ua/remote/dispatcher/state_purchase_view/36525845"/>
    <hyperlink ref="A105" r:id="rId104" display="https://my.zakupki.prom.ua/remote/dispatcher/state_purchase_view/36522223"/>
    <hyperlink ref="A106" r:id="rId105" display="https://my.zakupki.prom.ua/remote/dispatcher/state_purchase_view/36521964"/>
    <hyperlink ref="A107" r:id="rId106" display="https://my.zakupki.prom.ua/remote/dispatcher/state_purchase_view/36521543"/>
    <hyperlink ref="A108" r:id="rId107" display="https://my.zakupki.prom.ua/remote/dispatcher/state_purchase_view/36510668"/>
    <hyperlink ref="A109" r:id="rId108" display="https://my.zakupki.prom.ua/remote/dispatcher/state_purchase_view/36506039"/>
    <hyperlink ref="A110" r:id="rId109" display="https://my.zakupki.prom.ua/remote/dispatcher/state_purchase_view/36483756"/>
    <hyperlink ref="A111" r:id="rId110" display="https://my.zakupki.prom.ua/remote/dispatcher/state_purchase_view/36483238"/>
    <hyperlink ref="A112" r:id="rId111" display="https://my.zakupki.prom.ua/remote/dispatcher/state_purchase_view/36478483"/>
    <hyperlink ref="A113" r:id="rId112" display="https://my.zakupki.prom.ua/remote/dispatcher/state_purchase_view/36469197"/>
    <hyperlink ref="A114" r:id="rId113" display="https://my.zakupki.prom.ua/remote/dispatcher/state_purchase_view/36460034"/>
    <hyperlink ref="A115" r:id="rId114" display="https://my.zakupki.prom.ua/remote/dispatcher/state_purchase_view/36458798"/>
    <hyperlink ref="A116" r:id="rId115" display="https://my.zakupki.prom.ua/remote/dispatcher/state_purchase_view/36456298"/>
    <hyperlink ref="A117" r:id="rId116" display="https://my.zakupki.prom.ua/remote/dispatcher/state_purchase_view/36448818"/>
    <hyperlink ref="A118" r:id="rId117" display="https://my.zakupki.prom.ua/remote/dispatcher/state_purchase_view/36447807"/>
    <hyperlink ref="A119" r:id="rId118" display="https://my.zakupki.prom.ua/remote/dispatcher/state_purchase_view/36446064"/>
    <hyperlink ref="A120" r:id="rId119" display="https://my.zakupki.prom.ua/remote/dispatcher/state_purchase_view/36428495"/>
    <hyperlink ref="A121" r:id="rId120" display="https://my.zakupki.prom.ua/remote/dispatcher/state_purchase_view/36415470"/>
    <hyperlink ref="A122" r:id="rId121" display="https://my.zakupki.prom.ua/remote/dispatcher/state_purchase_view/36305896"/>
    <hyperlink ref="A123" r:id="rId122" display="https://my.zakupki.prom.ua/remote/dispatcher/state_purchase_view/36292414"/>
    <hyperlink ref="A124" r:id="rId123" display="https://my.zakupki.prom.ua/remote/dispatcher/state_purchase_view/36285065"/>
    <hyperlink ref="A125" r:id="rId124" display="https://my.zakupki.prom.ua/remote/dispatcher/state_purchase_view/36284173"/>
    <hyperlink ref="A126" r:id="rId125" display="https://my.zakupki.prom.ua/remote/dispatcher/state_purchase_view/36212224"/>
    <hyperlink ref="A127" r:id="rId126" display="https://my.zakupki.prom.ua/remote/dispatcher/state_purchase_view/36194282"/>
    <hyperlink ref="A128" r:id="rId127" display="https://my.zakupki.prom.ua/remote/dispatcher/state_purchase_view/36170249"/>
    <hyperlink ref="A129" r:id="rId128" display="https://my.zakupki.prom.ua/remote/dispatcher/state_purchase_view/36126551"/>
    <hyperlink ref="A130" r:id="rId129" display="https://my.zakupki.prom.ua/remote/dispatcher/state_purchase_view/36118618"/>
    <hyperlink ref="A131" r:id="rId130" display="https://my.zakupki.prom.ua/remote/dispatcher/state_purchase_view/36118354"/>
    <hyperlink ref="A132" r:id="rId131" display="https://my.zakupki.prom.ua/remote/dispatcher/state_purchase_view/36118175"/>
    <hyperlink ref="A133" r:id="rId132" display="https://my.zakupki.prom.ua/remote/dispatcher/state_purchase_view/36043057"/>
    <hyperlink ref="A134" r:id="rId133" display="https://my.zakupki.prom.ua/remote/dispatcher/state_purchase_view/36010264"/>
    <hyperlink ref="A135" r:id="rId134" display="https://my.zakupki.prom.ua/remote/dispatcher/state_purchase_view/36008916"/>
    <hyperlink ref="A136" r:id="rId135" display="https://my.zakupki.prom.ua/remote/dispatcher/state_purchase_view/35921750"/>
    <hyperlink ref="A137" r:id="rId136" display="https://my.zakupki.prom.ua/remote/dispatcher/state_purchase_view/35826724"/>
    <hyperlink ref="A138" r:id="rId137" display="https://my.zakupki.prom.ua/remote/dispatcher/state_purchase_view/35752074"/>
    <hyperlink ref="A139" r:id="rId138" display="https://my.zakupki.prom.ua/remote/dispatcher/state_purchase_view/35743024"/>
    <hyperlink ref="A140" r:id="rId139" display="https://my.zakupki.prom.ua/remote/dispatcher/state_purchase_view/35726398"/>
    <hyperlink ref="A141" r:id="rId140" display="https://my.zakupki.prom.ua/remote/dispatcher/state_purchase_view/35703236"/>
    <hyperlink ref="A142" r:id="rId141" display="https://my.zakupki.prom.ua/remote/dispatcher/state_purchase_view/35698554"/>
    <hyperlink ref="A143" r:id="rId142" display="https://my.zakupki.prom.ua/remote/dispatcher/state_purchase_view/35679930"/>
    <hyperlink ref="A144" r:id="rId143" display="https://my.zakupki.prom.ua/remote/dispatcher/state_purchase_view/35651547"/>
    <hyperlink ref="A145" r:id="rId144" display="https://my.zakupki.prom.ua/remote/dispatcher/state_purchase_view/35649411"/>
    <hyperlink ref="A146" r:id="rId145" display="https://my.zakupki.prom.ua/remote/dispatcher/state_purchase_view/35642438"/>
    <hyperlink ref="A147" r:id="rId146" display="https://my.zakupki.prom.ua/remote/dispatcher/state_purchase_view/35641645"/>
    <hyperlink ref="A148" r:id="rId147" display="https://my.zakupki.prom.ua/remote/dispatcher/state_purchase_view/35553006"/>
    <hyperlink ref="A149" r:id="rId148" display="https://my.zakupki.prom.ua/remote/dispatcher/state_purchase_view/35433226"/>
    <hyperlink ref="A150" r:id="rId149" display="https://my.zakupki.prom.ua/remote/dispatcher/state_purchase_view/35427908"/>
    <hyperlink ref="A151" r:id="rId150" display="https://my.zakupki.prom.ua/remote/dispatcher/state_purchase_view/35207111"/>
    <hyperlink ref="A152" r:id="rId151" display="https://my.zakupki.prom.ua/remote/dispatcher/state_purchase_view/35113131"/>
    <hyperlink ref="A153" r:id="rId152" display="https://my.zakupki.prom.ua/remote/dispatcher/state_purchase_view/34991576"/>
    <hyperlink ref="A154" r:id="rId153" display="https://my.zakupki.prom.ua/remote/dispatcher/state_purchase_view/34873567"/>
    <hyperlink ref="A155" r:id="rId154" display="https://my.zakupki.prom.ua/remote/dispatcher/state_purchase_view/34860015"/>
    <hyperlink ref="A156" r:id="rId155" display="https://my.zakupki.prom.ua/remote/dispatcher/state_purchase_view/34834157"/>
    <hyperlink ref="A157" r:id="rId156" display="https://my.zakupki.prom.ua/remote/dispatcher/state_purchase_view/34824306"/>
    <hyperlink ref="A158" r:id="rId157" display="https://my.zakupki.prom.ua/remote/dispatcher/state_purchase_view/34819252"/>
    <hyperlink ref="A159" r:id="rId158" display="https://my.zakupki.prom.ua/remote/dispatcher/state_purchase_view/34818803"/>
    <hyperlink ref="A160" r:id="rId159" display="https://my.zakupki.prom.ua/remote/dispatcher/state_purchase_view/34817857"/>
    <hyperlink ref="A161" r:id="rId160" display="https://my.zakupki.prom.ua/remote/dispatcher/state_purchase_view/34795679"/>
    <hyperlink ref="A162" r:id="rId161" display="https://my.zakupki.prom.ua/remote/dispatcher/state_purchase_view/34794248"/>
    <hyperlink ref="A163" r:id="rId162" display="https://my.zakupki.prom.ua/remote/dispatcher/state_purchase_view/34776327"/>
    <hyperlink ref="A164" r:id="rId163" display="https://my.zakupki.prom.ua/remote/dispatcher/state_purchase_view/34537172"/>
    <hyperlink ref="A165" r:id="rId164" display="https://my.zakupki.prom.ua/remote/dispatcher/state_purchase_view/34477146"/>
    <hyperlink ref="A166" r:id="rId165" display="https://my.zakupki.prom.ua/remote/dispatcher/state_purchase_view/34439614"/>
    <hyperlink ref="A167" r:id="rId166" display="https://my.zakupki.prom.ua/remote/dispatcher/state_purchase_view/34428854"/>
    <hyperlink ref="A168" r:id="rId167" display="https://my.zakupki.prom.ua/remote/dispatcher/state_purchase_view/34375283"/>
    <hyperlink ref="A169" r:id="rId168" display="https://my.zakupki.prom.ua/remote/dispatcher/state_purchase_view/34370499"/>
    <hyperlink ref="A170" r:id="rId169" display="https://my.zakupki.prom.ua/remote/dispatcher/state_purchase_view/34355495"/>
    <hyperlink ref="A171" r:id="rId170" display="https://my.zakupki.prom.ua/remote/dispatcher/state_purchase_view/34183533"/>
    <hyperlink ref="A172" r:id="rId171" display="https://my.zakupki.prom.ua/remote/dispatcher/state_purchase_view/34161572"/>
    <hyperlink ref="A173" r:id="rId172" display="https://my.zakupki.prom.ua/remote/dispatcher/state_purchase_view/34136809"/>
    <hyperlink ref="A174" r:id="rId173" display="https://my.zakupki.prom.ua/remote/dispatcher/state_purchase_view/34123973"/>
    <hyperlink ref="A175" r:id="rId174" display="https://my.zakupki.prom.ua/remote/dispatcher/state_purchase_view/34097359"/>
    <hyperlink ref="A176" r:id="rId175" display="https://my.zakupki.prom.ua/remote/dispatcher/state_purchase_view/34086997"/>
    <hyperlink ref="A177" r:id="rId176" display="https://my.zakupki.prom.ua/remote/dispatcher/state_purchase_view/33968778"/>
    <hyperlink ref="A178" r:id="rId177" display="https://my.zakupki.prom.ua/remote/dispatcher/state_purchase_view/33968638"/>
    <hyperlink ref="A179" r:id="rId178" display="https://my.zakupki.prom.ua/remote/dispatcher/state_purchase_view/33832833"/>
    <hyperlink ref="A180" r:id="rId179" display="https://my.zakupki.prom.ua/remote/dispatcher/state_purchase_view/33823645"/>
    <hyperlink ref="A181" r:id="rId180" display="https://my.zakupki.prom.ua/remote/dispatcher/state_purchase_view/33772355"/>
    <hyperlink ref="A182" r:id="rId181" display="https://my.zakupki.prom.ua/remote/dispatcher/state_purchase_view/33630678"/>
    <hyperlink ref="A183" r:id="rId182" display="https://my.zakupki.prom.ua/remote/dispatcher/state_purchase_view/33393887"/>
    <hyperlink ref="A184" r:id="rId183" display="https://my.zakupki.prom.ua/remote/dispatcher/state_purchase_view/33200038"/>
    <hyperlink ref="A185" r:id="rId184" display="https://my.zakupki.prom.ua/remote/dispatcher/state_purchase_view/33124848"/>
  </hyperlink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dc:title>
  <dc:subject/>
  <dc:creator>Unknown</dc:creator>
  <cp:keywords/>
  <dc:description/>
  <cp:lastModifiedBy>User</cp:lastModifiedBy>
  <dcterms:created xsi:type="dcterms:W3CDTF">2023-01-09T10:38:06Z</dcterms:created>
  <dcterms:modified xsi:type="dcterms:W3CDTF">2023-01-09T08:41:33Z</dcterms:modified>
  <cp:category/>
</cp:coreProperties>
</file>