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esktop\ВІДКРИТІ ДАННІ 2023\РЕЕСТРИ ЗА 2023\"/>
    </mc:Choice>
  </mc:AlternateContent>
  <bookViews>
    <workbookView xWindow="0" yWindow="0" windowWidth="28800" windowHeight="12435"/>
  </bookViews>
  <sheets>
    <sheet name="Sheet" sheetId="1" r:id="rId1"/>
  </sheets>
  <definedNames>
    <definedName name="_xlnm._FilterDatabase" localSheetId="0" hidden="1">Sheet!$A$1:$W$50</definedName>
  </definedNames>
  <calcPr calcId="152511"/>
</workbook>
</file>

<file path=xl/calcChain.xml><?xml version="1.0" encoding="utf-8"?>
<calcChain xmlns="http://schemas.openxmlformats.org/spreadsheetml/2006/main">
  <c r="B50" i="1" l="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9" i="1"/>
  <c r="A9" i="1"/>
  <c r="B8" i="1"/>
  <c r="A8" i="1"/>
  <c r="B7" i="1"/>
  <c r="A7" i="1"/>
  <c r="B6" i="1"/>
  <c r="A6" i="1"/>
  <c r="B5" i="1"/>
  <c r="A5" i="1"/>
  <c r="B4" i="1"/>
  <c r="A4" i="1"/>
  <c r="B3" i="1"/>
  <c r="A3" i="1"/>
  <c r="B2" i="1"/>
  <c r="A2" i="1"/>
</calcChain>
</file>

<file path=xl/sharedStrings.xml><?xml version="1.0" encoding="utf-8"?>
<sst xmlns="http://schemas.openxmlformats.org/spreadsheetml/2006/main" count="668" uniqueCount="333">
  <si>
    <t xml:space="preserve"> 33140000-3 - Медичні матеріали. (Калоприймач однокомпонентний 17500, №30. Калоприймач однокомпонентний 17501, №30. Калоприймач стомічний однокомпонентний відкритий №15570. Калоприймач двокомпонентний, мішок 1693, діаметр 50 мм, №30. Калоприймач  стомічний двокомпонентний пластина 1779, №5. Калоприймач стомічний двокомпонентний, мішок 13985, №30. Калоприймач двокомпонентний, пластина 46759, №4. Засоби догляду для уростоми Уростомний мішок, двокомпонентний 1758,  №20.
 Калоприймач стомічний двокомпонентний. пластина 13181, № 5. Калоприймач стомічний двокомпонентний, мішок 10364, №30. Калоприймач двокомпонентний, пластина 10015, №5.):Калоприймач однокомпонентний 17500, №30. Калоприймач однокомпонентний 17501, №30. Калоприймач стомічний однокомпонентний відкритий №15570. Калоприймач двокомпонентний, мішок 1693, діаметр 50 мм, №30. Калоприймач  стомічний двокомпонентний пластина 1779, №5. Калоприймач стомічний двокомпонентний, мішок 13985, №30. Калоприймач двокомпонентний, пластина 46759, №4. Засоби догляду для уростоми Уростомний мішок, двокомпонентний 1758,  №20.
 Калоприймач стомічний двокомпонентний. пластина 13181, № 5. Калоприймач стомічний двокомпонентний, мішок 10364, №30. Калоприймач двокомпонентний, пластина 10015, №5.</t>
  </si>
  <si>
    <t xml:space="preserve"> 33190000-8 Медичне обладнання та вироби медичного призначення різні. Мікропробірка для забору капілярної крові. Мікропробірка  тип Еппендорф 1,5 мл. Наконечник тип Гілсон 0,5-200 мкл, універсальний, жовтий. :Мікропробірка для забору капілярної крові. Мікропробірка  тип Еппендорф 1,5 мл. Наконечник тип Гілсон 0,5-200 мкл, універсальний, жовтий. </t>
  </si>
  <si>
    <t xml:space="preserve"> Поточний ремонт приміщень першого поверху для прийому пацієнтів у будівлі КНП "ДЦПМСД №5" ДМР (каб. 117-121) за адресою: м. Дніпро, вул. Велика Діївська, 111. Код  ДК 021:2015 - 45400000-1 Завершальні будівельні роботи. :Поточний ремонт приміщень першого поверху для прийому пацієнтів у будівлі КНП "ДЦПМСД №5" ДМР (каб. 117-121) за адресою: м. Дніпро, вул. Велика Діївська, 111.</t>
  </si>
  <si>
    <t xml:space="preserve"> Поточний ремонт приміщень та санвузла на 1 поверсі КНП “ДЦПМСД № 5” ДМР за адресою: м. Дніпро, вул. Велика Діївська, 111. Код ДК 021:2015: 45400000-1 Завершальні будівельні роботи.:Поточний ремонт приміщень та санвузла на 1 поверсі КНП “ДЦПМСД № 5” ДМР за адресою: м. Дніпро, вул. Велика Діївська, 111. </t>
  </si>
  <si>
    <t>+380503990443</t>
  </si>
  <si>
    <t>+380509553480</t>
  </si>
  <si>
    <t>+380670070096</t>
  </si>
  <si>
    <t>+380672336577, +380675766895</t>
  </si>
  <si>
    <t>+380672440068</t>
  </si>
  <si>
    <t>+380675217711</t>
  </si>
  <si>
    <t>+380676161959</t>
  </si>
  <si>
    <t>+380676314712</t>
  </si>
  <si>
    <t>+380678215005</t>
  </si>
  <si>
    <t>+380679294547</t>
  </si>
  <si>
    <t>+380685963100</t>
  </si>
  <si>
    <t>+380688688000</t>
  </si>
  <si>
    <t>+380688786250</t>
  </si>
  <si>
    <t>+380968352611</t>
  </si>
  <si>
    <t>+380969226324</t>
  </si>
  <si>
    <t>+380970542673</t>
  </si>
  <si>
    <t>+380978435703</t>
  </si>
  <si>
    <t>+380978440052</t>
  </si>
  <si>
    <t>+380981144961</t>
  </si>
  <si>
    <t>+380986365084</t>
  </si>
  <si>
    <t>09310000-5 «Електрична енергія» на 2024 рік.:Електрична енергія на 2024 рік.</t>
  </si>
  <si>
    <t>09310000-5 Електрична енергія</t>
  </si>
  <si>
    <t>104</t>
  </si>
  <si>
    <t>105</t>
  </si>
  <si>
    <t>110</t>
  </si>
  <si>
    <t>111</t>
  </si>
  <si>
    <t>112</t>
  </si>
  <si>
    <t xml:space="preserve">15880000-0 - Спеціальні продукти харчування, збагачені поживними речовинами.  (15884000-8 — Продукти дитячого харчування) Суміш суха молочна  (від 0-6 міс.), 350 г. Суміш суха молочна  ( від 6 міс. до 12 міс.), 350 г.
:15880000-0 - Спеціальні продукти харчування, збагачені поживними речовинами.  (15884000-8 — Продукти дитячого харчування) Суміш суха молочна  (від 0-6 міс.), 350 г. Суміш суха молочна  ( від 6 міс. до 12 міс.), 350 г.
</t>
  </si>
  <si>
    <t xml:space="preserve">15880000-0 - Спеціальні продукти харчування, збагачені поживними речовинами. ФКУ Нутрі 3 Концентрат / PKU Nutri 3 Concentrated. Афеніл Меді 15 з нейтральним смаком / Afenil Меdi 15 gusto neutro., :ФКУ Нутрі 3 Концентрат / PKU Nutri 3 Concentrated. Афеніл Меді 15 з нейтральним смаком / Afenil Меdi 15 gusto neutro., </t>
  </si>
  <si>
    <t>15880000-0 Спеціальні продукти харчування, збагачені поживними речовинами</t>
  </si>
  <si>
    <t>15880000-0 – «Спеціальні продукти харчування, збагачені поживними речовинами». Лікувальна суміш Comida – PKU B *:Лікувальна суміш Comida – PKU B *</t>
  </si>
  <si>
    <t>2014700277</t>
  </si>
  <si>
    <t>2015300381</t>
  </si>
  <si>
    <t>2023</t>
  </si>
  <si>
    <t>2023-03-06</t>
  </si>
  <si>
    <t>2023-03-16</t>
  </si>
  <si>
    <t>2023-03-21</t>
  </si>
  <si>
    <t>2023-03-31</t>
  </si>
  <si>
    <t>2023-04-05</t>
  </si>
  <si>
    <t>2023-04-09</t>
  </si>
  <si>
    <t>2023-04-10</t>
  </si>
  <si>
    <t>2023-04-15</t>
  </si>
  <si>
    <t>2023-04-19</t>
  </si>
  <si>
    <t>2023-04-20</t>
  </si>
  <si>
    <t>2023-04-26</t>
  </si>
  <si>
    <t>2023-04-27</t>
  </si>
  <si>
    <t>2023-05-06</t>
  </si>
  <si>
    <t>2023-05-07</t>
  </si>
  <si>
    <t>2023-05-09</t>
  </si>
  <si>
    <t>2023-05-17</t>
  </si>
  <si>
    <t>2023-05-19</t>
  </si>
  <si>
    <t>2023-05-27</t>
  </si>
  <si>
    <t>2023-05-30</t>
  </si>
  <si>
    <t>2023-06-04</t>
  </si>
  <si>
    <t>2023-06-09</t>
  </si>
  <si>
    <t>2023-06-14</t>
  </si>
  <si>
    <t>2023-06-19</t>
  </si>
  <si>
    <t>2023-06-29</t>
  </si>
  <si>
    <t>2023-07-16</t>
  </si>
  <si>
    <t>2023-07-17</t>
  </si>
  <si>
    <t>2023-07-23</t>
  </si>
  <si>
    <t>2023-07-26</t>
  </si>
  <si>
    <t>2023-07-27</t>
  </si>
  <si>
    <t>2023-08-02</t>
  </si>
  <si>
    <t>2023-08-06</t>
  </si>
  <si>
    <t>2023-08-12</t>
  </si>
  <si>
    <t>2023-08-16</t>
  </si>
  <si>
    <t>2023-08-21</t>
  </si>
  <si>
    <t>2023-08-23</t>
  </si>
  <si>
    <t>2023-08-26</t>
  </si>
  <si>
    <t>2023-08-28</t>
  </si>
  <si>
    <t>2023-08-31</t>
  </si>
  <si>
    <t>2023-09-02</t>
  </si>
  <si>
    <t>2023-09-07</t>
  </si>
  <si>
    <t>2023-09-18</t>
  </si>
  <si>
    <t>2023-09-28</t>
  </si>
  <si>
    <t>2023-10-17</t>
  </si>
  <si>
    <t>2023-10-22</t>
  </si>
  <si>
    <t>2023-10-27</t>
  </si>
  <si>
    <t>2023-11-01</t>
  </si>
  <si>
    <t>2023-11-02</t>
  </si>
  <si>
    <t>2023-11-08</t>
  </si>
  <si>
    <t>2023-11-12</t>
  </si>
  <si>
    <t>2023-11-13</t>
  </si>
  <si>
    <t>2023-11-18</t>
  </si>
  <si>
    <t>2023-11-22</t>
  </si>
  <si>
    <t>2023-11-23</t>
  </si>
  <si>
    <t>2023-11-29</t>
  </si>
  <si>
    <t>2023-12-02</t>
  </si>
  <si>
    <t>2023-12-04</t>
  </si>
  <si>
    <t>2023-12-09</t>
  </si>
  <si>
    <t>2023-12-12</t>
  </si>
  <si>
    <t>2023-12-14</t>
  </si>
  <si>
    <t>2023-12-17</t>
  </si>
  <si>
    <t>2023-12-22</t>
  </si>
  <si>
    <t>2023-12-24</t>
  </si>
  <si>
    <t>2023-12-26</t>
  </si>
  <si>
    <t>2023-12-27</t>
  </si>
  <si>
    <t>2024</t>
  </si>
  <si>
    <t>2024-01-05</t>
  </si>
  <si>
    <t>2024-01-21</t>
  </si>
  <si>
    <t>2024-01-31</t>
  </si>
  <si>
    <t>21673832</t>
  </si>
  <si>
    <t>2463618841</t>
  </si>
  <si>
    <t>2586310885</t>
  </si>
  <si>
    <t>2752713235</t>
  </si>
  <si>
    <t>2908112534</t>
  </si>
  <si>
    <t>30190000-7 - Офісне устаткування та приладдя різне. (30192700-8 Канцелярські товари). Канцелярські товари.:Канцелярські товари.</t>
  </si>
  <si>
    <t xml:space="preserve">30190000-7 - Офісне устаткування та приладдя різне. (30197630-1 Папір для друку).  Папір офісний формат А4. :Папір офісний формат А4. </t>
  </si>
  <si>
    <t>30190000-7 Офісне устаткування та приладдя різне</t>
  </si>
  <si>
    <t>31348357</t>
  </si>
  <si>
    <t>3162220619</t>
  </si>
  <si>
    <t>32250000-0 - Мобільні телефони.  Мобільні телефони. Смартфони.: Мобільні телефони. Смартфони.</t>
  </si>
  <si>
    <t>32250000-0 Мобільні телефони</t>
  </si>
  <si>
    <t>32320000-2 - Телевізійне й аудіовізуальне обладнання.  (32324000-0 - Телевізори). Телевізори.
:Телевізори</t>
  </si>
  <si>
    <t>32320000-2 Телевізійне й аудіовізуальне обладнання</t>
  </si>
  <si>
    <t>32582000-6 Носії даних</t>
  </si>
  <si>
    <t>32582000-6 — Носії даних. (Апаратно-програмні засоби криптографічного захисту інформації (Автор Secure Token 338S)) (або еквівалент).:Апаратно-програмні засоби криптографічного захисту інформації (Автор Secure Token 338S) (або еквівалент).</t>
  </si>
  <si>
    <t>3283405201</t>
  </si>
  <si>
    <t>33120000-7 - Системи реєстрації медичної інформації та дослідне обладнання  (33124131-2 Індикаторні смужки). Тест на визначення тропоніну I. Тест для виявлення вірусу гепатиту С  (HСV). Тест для діагностики вірусного гепатиту В (HBsAg). Тест смужки  для вимірювання  глюкози в крові (50 шт/уп). Тест смужки для вимірювання рівня холестерину в крові (25 шт). Тест для діагностики ВІЛ-інфекції ВІЛ. Тест-система для виявлення ВІЛ 1 та 2 типів HІV ½ . Тест на вагітність. Тест для виявлення простатоспецифічного антигену (PSA). Тест для визначення прихованої крові у калі (FOB).:Тест на визначення тропоніну I. Тест для виявлення вірусу гепатиту С  (HСV). Тест для діагностики вірусного гепатиту В (HBsAg). Тест смужки  для вимірювання  глюкози в крові (50 шт/уп). Тест смужки для вимірювання рівня холестерину в крові (25 шт). Тест для діагностики ВІЛ-інфекції ВІЛ. Тест-система для виявлення ВІЛ 1 та 2 типів HІV ½ . Тест на вагітність. Тест для виявлення простатоспецифічного антигену (PSA). Тест для визначення прихованої крові у калі (FOB).</t>
  </si>
  <si>
    <t>33120000-7 Системи реєстрації медичної інформації та дослідне обладнання</t>
  </si>
  <si>
    <t>33140000-3 - Медичні матеріали. Cкарифікатор для крові стальний з центральною голкою, № 200. Контейнер для збору сечі, 60 мл. Серветка спиртова, № 100. Серветки марлеві медичні, 5х5см, № 2. Пластир для фіксації катетера внутрішньовенного Шприц 5,0 мл. Шприц 10,0 мл. Шприц 20,0 мл. Канюля внутрішньовенна одноразового використання, з ін’єкційним клапаном / з крильцями та ін’єкційним клапаном, розмір G-20. Канюля внутрішньовенна одноразового використання, з ін’єкційним клапаном / з крильцями та ін’єкційним клапаном, розмір G-22. Канюля внутрішньовенна одноразового використання, з ін’єкційним клапаном / з крильцями та ін’єкційним клапаном, розмір G-24. Система інфузійна для вливання інфузійних розчинів (з металевою голкою). Простирадло одноразове 0,6-100 м. Пінцет одноразового використання, стерильний.:Cкарифікатор для крові стальний з центральною голкою, № 200. Контейнер для збору сечі, 60 мл. Серветка спиртова, № 100. Серветки марлеві медичні, 5х5см, № 2. Пластир для фіксації катетера внутрішньовенного Шприц 5,0 мл. Шприц 10,0 мл. Шприц 20,0 мл. Канюля внутрішньовенна одноразового використання, з ін’єкційним клапаном / з крильцями та ін’єкційним клапаном, розмір G-20. Канюля внутрішньовенна одноразового використання, з ін’єкційним клапаном / з крильцями та ін’єкційним клапаном, розмір G-22. Канюля внутрішньовенна одноразового використання, з ін’єкційним клапаном / з крильцями та ін’єкційним клапаном, розмір G-24. Система інфузійна для вливання інфузійних розчинів (з металевою голкою). Простирадло одноразове 0,6-100 м. Пінцет одноразового використання, стерильний.</t>
  </si>
  <si>
    <t>33140000-3 - Медичні матеріали. Калоприймач для кишкової стоми відкритого типу, однокомпонентний.:Калоприймач для кишкової стоми відкритого типу, однокомпонентний.</t>
  </si>
  <si>
    <t>33140000-3 - Медичні матеріали. Калоприймач стомічний однокомпонентний відкритий непрозорий №30. Калоприймач стомічний  однокомпонентний відкритий прозорий №30. Калоприймач стомічний однокомпонентний відкритий прозорий № 30. Калоприймач стомічний однокомпонентний відкритий непрозорий № 10. Калоприймач стомічний двокомпонентний Алтерна – мішок №30. Калоприймач стомічний двокомпонентний – пластина №5. Калоприймач стомічний двокомпонентний Алтерна Фрі – мішок №30. Калоприймач стомічний двокомпонентний №4. Мішок уростомний(УРО) , мішок відкритий прозорий №20. Калоприймач стомічний двокомпонентний № 5. Калоприймач стомічний двокомпонентний Клік – мішок №30. Калоприймач стомічний двокомпонентний №5.:Калоприймач стомічний однокомпонентний відкритий непрозорий №30. Калоприймач стомічний  однокомпонентний відкритий прозорий №30. Калоприймач стомічний однокомпонентний відкритий прозорий № 30. Калоприймач стомічний однокомпонентний відкритий непрозорий № 10. Калоприймач стомічний двокомпонентний Алтерна – мішок №30. Калоприймач стомічний двокомпонентний – пластина №5. Калоприймач стомічний двокомпонентний Алтерна Фрі – мішок №30. Калоприймач стомічний двокомпонентний №4. Мішок уростомний(УРО) , мішок відкритий прозорий №20. Калоприймач стомічний двокомпонентний № 5. Калоприймач стомічний двокомпонентний Клік – мішок №30. Калоприймач стомічний двокомпонентний №5.</t>
  </si>
  <si>
    <t xml:space="preserve">33140000-3 - Медичні матеріали. Шприц 1,0 мл, 3-компонентний з двома голками 25G (0,5 x 13 мм) та 30G (0,3 x 9 мм).
:Шприц 1,0 мл, 3-компонентний з двома голками 25G (0,5 x 13 мм) та 30G (0,3 x 9 мм).
</t>
  </si>
  <si>
    <t>33140000-3 Медичні матеріали</t>
  </si>
  <si>
    <t>33190000-8  Медичне обладнання та вироби медичного призначення різні. Камертон.:Камертон</t>
  </si>
  <si>
    <t>33190000-8  Медичне обладнання та вироби медичного призначення різні. Стетоскоп.:33190000-8  Медичне обладнання та вироби медичного призначення різні. Стетоскоп.</t>
  </si>
  <si>
    <t>33190000-8 Медичне обладнання та вироби медичного призначення різні</t>
  </si>
  <si>
    <t>33190000-8 Медичне обладнання та вироби медичного призначення різні. Мікропробірка для забору капілярної крові. Мікропробірка  тип Еппендорф 1,5 мл. Наконечник тип Гілсон 0,5-200 мкл, універсальний, жовтий. Щіточка ендоцервікальна. Зонд урогенітальний.:Мікропробірка для забору капілярної крові. Мікропробірка  тип Еппендорф 1,5 мл. Наконечник тип Гілсон 0,5-200 мкл, універсальний, жовтий. Щіточка ендоцервікальна. Зонд урогенітальний.</t>
  </si>
  <si>
    <t>33600000-6 - Фармацевтична продукція. (Туберкулін/ Tuberculin):Туберкулін/ Tuberculin.</t>
  </si>
  <si>
    <t>33600000-6 - Фармацевтична продукція. Вакцина для профілактики грипу інактивована, квадривалентна. Influenza, inactivated, split virus or surface antigen.:Вакцина для профілактики грипу інактивована, квадривалентна. Influenza, inactivated, split virus or surface antigen.</t>
  </si>
  <si>
    <t>33600000-6 Фармацевтична продукція</t>
  </si>
  <si>
    <t xml:space="preserve">33600000-6 – «Фармацевтична продукція».  Лікарські засоби. :33600000-6 – «Фармацевтична продукція».  Лікарські засоби. </t>
  </si>
  <si>
    <t>33600000-6 – «Фармацевтична продукція».  МИРЦЕРА / Methoxy polyethylene glycol-epoetin beta. АРАНЕСП / Darbepoetin alfa.:МИРЦЕРА / Methoxy polyethylene glycol-epoetin beta. АРАНЕСП / Darbepoetin alfa.</t>
  </si>
  <si>
    <t>33600000-6 – «Фармацевтична продукція». МИРЦЕРА / Methoxy polyethylene glycol-epoetin beta.:МИРЦЕРА / Methoxy polyethylene glycol-epoetin beta.</t>
  </si>
  <si>
    <t>33600000-6 – «Фармацевтична продукція». Противірусна вакцина Енджерикс-В/Hepatitis B, purified antigen.:Противірусна вакцина Енджерикс-В/Hepatitis B, purified antigen.</t>
  </si>
  <si>
    <t>33600000-6 – «Фармацевтична продукція». Туберкулін/ Tuberculin.: Туберкулін/ Tuberculin.</t>
  </si>
  <si>
    <t>33690000-3	Лікарські засоби різні  (33696500-0  -  Лабораторні реактиви).	Контроль гематологічний Diacon 3 норма, DN35002-SET для Abacus 3 CT - система закритого типу.:Контроль гематологічний Diacon 3 норма, DN35002-SET для Abacus 3 CT - система закритого типу.</t>
  </si>
  <si>
    <t>33690000-3 Лікарські засоби різні</t>
  </si>
  <si>
    <t>33690000-3 Лікарські засоби різні (33696500-0  -  Лабораторні реактиви). Ділюент, уп. 20 л. Лізуючий реагент, уп. 1 л. Очищуючий розчин, уп. 1 л. Гіпохлоридний очищуючий реагент, 1л. Розчин ізотонічний 20 л. Розчин лізуючий, 500 мл. Набір промивного розчину, 12х17 мл (в наборі 12фл). Ферментний очищуючий розчин, 100 мл. Очищуючий реагент 20л (Рінзе). Буфер фосфатний "Ексан". Калібратор глюкози 5 мл. Мембрана глюкооксид., 5 шт/уп. Силіконова трубка для аналізатора глюкози ЕКСАН-ГM (EKSAN-GM) 1м. Тест-смужки для загального аналізу сечі для аналізаторів Dirui-100 (100 шт/уп). Сечова смужка Dialab 10C (100 шт/уп).:Ділюент, уп. 20 л. Лізуючий реагент, уп. 1 л. Очищуючий розчин, уп. 1 л. Гіпохлоридний очищуючий реагент, 1л. Розчин ізотонічний 20 л. Розчин лізуючий, 500 мл. Набір промивного розчину, 12х17 мл (в наборі 12фл). Ферментний очищуючий розчин, 100 мл. Очищуючий реагент 20л (Рінзе). Буфер фосфатний "Ексан". Калібратор глюкози 5 мл. Мембрана глюкооксид., 5 шт/уп. Силіконова трубка для аналізатора глюкози ЕКСАН-ГM (EKSAN-GM) 1м. Тест-смужки для загального аналізу сечі для аналізаторів Dirui-100 (100 шт/уп). Сечова смужка Dialab 10C (100 шт/уп).</t>
  </si>
  <si>
    <t xml:space="preserve">33690000-3 Лікарські засоби різні. (33696500-0 - Лабораторні реактиви).  Глікогемоглобін Набір контролей. Глікогемоглобін Набір реагентів. Розчин для очистки, фасування: 50мл. : Глікогемоглобін Набір контролей. Глікогемоглобін Набір реагентів. Розчин для очистки, фасування: 50мл. </t>
  </si>
  <si>
    <t>33700000-7 Засоби особистої гігієни</t>
  </si>
  <si>
    <t>33700000-7 Засоби особистої гігієни. Підгузки для дорослих, розмір M. Підгузки для дорослих, розмір L. Калоприймач однокомпонентний 17500,  №30. Калоприймач стомічний однокомпонентний відкритий 15570,  №30. Калоприймач стомічний двокомпонентний, мішок 13985,  №30. Калоприймач двокомпонентний, пластина 46759,  №4.:Підгузки для дорослих, розмір M. Підгузки для дорослих, розмір L. Калоприймач однокомпонентний 17500,  №30. Калоприймач стомічний однокомпонентний відкритий 15570,  №30. Калоприймач стомічний двокомпонентний, мішок 13985,  №30. Калоприймач двокомпонентний, пластина 46759,  №4.</t>
  </si>
  <si>
    <t>33710000-0 Парфуми, засоби гігієни та презервативи</t>
  </si>
  <si>
    <t>33710000-0 Парфуми, засоби гігієни та презервативи. Підгузки дитячі, вага 7-11кг. Підгузки для дорослих, розмір S. Підгузки для дорослих, розмір M. Підгузки для дорослих, розмір L. Підгузки для дорослих, розмір XL. Герметизуюча паста, 60г. Гель для УЗД 5л. Презервативи для УЗД.:Підгузки дитячі, вага 7-11кг. Підгузки для дорослих, розмір S. Підгузки для дорослих, розмір M. Підгузки для дорослих, розмір L. Підгузки для дорослих, розмір XL. Герметизуюча паста, 60г. Гель для УЗД 5л. Презервативи для УЗД.</t>
  </si>
  <si>
    <t>33750000-2 Засоби для догляду за малюками</t>
  </si>
  <si>
    <t>33750000-2-Засоби для догляду за малюками. (33751000-9-Підгузки). (Підгузки дитячі 11-25 кг. Підгузки дитячі, розмір XS.  Підгузки для дорослих, розмір S. Підгузки для дорослих, розмір M. Підгузки для дорослих, розмір L. Підгузки для дорослих, розмір XL. Пелюшка поглинаюча, розмір 60х90 см.):Підгузки дитячі 11-25 кг. Підгузки дитячі, розмір XS.  Підгузки для дорослих, розмір S. Підгузки для дорослих, розмір M. Підгузки для дорослих, розмір L. Підгузки для дорослих, розмір XL. Пелюшка поглинаюча, розмір 60х90 см.</t>
  </si>
  <si>
    <t>33750000-2-Засоби для догляду за малюками. Підгузник для дорослих. Прокладки для нетримання.:Підгузник для дорослих. Прокладки для нетримання.</t>
  </si>
  <si>
    <t>3416112436</t>
  </si>
  <si>
    <t>3550502015</t>
  </si>
  <si>
    <t>380503345114</t>
  </si>
  <si>
    <t>380673873633</t>
  </si>
  <si>
    <t>380676905796</t>
  </si>
  <si>
    <t>380930874636</t>
  </si>
  <si>
    <t>380961815819</t>
  </si>
  <si>
    <t>380990600315</t>
  </si>
  <si>
    <t>380996452262</t>
  </si>
  <si>
    <t>38218086</t>
  </si>
  <si>
    <t>39417349</t>
  </si>
  <si>
    <t>39710000-2 Електричні побутові прилади</t>
  </si>
  <si>
    <t>39868825</t>
  </si>
  <si>
    <t>41436140</t>
  </si>
  <si>
    <t>42031591</t>
  </si>
  <si>
    <t>42082379</t>
  </si>
  <si>
    <t>42472703</t>
  </si>
  <si>
    <t>42648365</t>
  </si>
  <si>
    <t>43197388</t>
  </si>
  <si>
    <t>43200039</t>
  </si>
  <si>
    <t>43808856</t>
  </si>
  <si>
    <t>43977041</t>
  </si>
  <si>
    <t>44186419</t>
  </si>
  <si>
    <t>44301056</t>
  </si>
  <si>
    <t>44319152</t>
  </si>
  <si>
    <t>44420000-0	Будівельні товари. (44423400-5	Вказівники та супутні вироби). (Вирізні цифри для нумерації поверхів на сходах. Вирізна цифра на сходовій клітині. Стрілка-покажчик кабінетів наліво. Стрілка-покажчик кабінетів направо. Стенди на сходовій клітині. Вирізні букви-слово ПОВЕРХ. Вирізні цифри для нумерації кабінетів. Таблички з назвою кабінетів. Стенд НСЗУ. Тактильна наклейка на поручні.) :Вирізні цифри для нумерації поверхів на сходах. Вирізна цифра на сходовій клітині. Стрілка-покажчик кабінетів наліво. Стрілка-покажчик кабінетів направо. Стенди на сходовій клітині. Вирізні букви-слово ПОВЕРХ. Вирізні цифри для нумерації кабінетів. Таблички з назвою кабінетів. Стенд НСЗУ. Тактильна наклейка на поручні.</t>
  </si>
  <si>
    <t>44420000-0 Будівельні товари</t>
  </si>
  <si>
    <t>44420000-0 Будівельні товари (44423400-5 Вказівники та супутні вироби). Об’ємна вирізна цифра для нумерації поверхів перед ліфтами. Об’ємні вирізні букви-слово ПОВЕРХ. Вирізні цифри для нумерації кабінетів. Таблички з назвою кабінетів. Стрілка-покажчик «До укриття» направо. Стрілка-покажчик «До укриття» наліво. Плани евакуацій люмінесцентні.:Об’ємна вирізна цифра для нумерації поверхів перед ліфтами. Об’ємні вирізні букви-слово ПОВЕРХ. Вирізні цифри для нумерації кабінетів. Таблички з назвою кабінетів. Стрілка-покажчик «До укриття» направо. Стрілка-покажчик «До укриття» наліво. Плани евакуацій люмінесцентні.</t>
  </si>
  <si>
    <t>45260000-7 - Покрівельні роботи та інші спеціалізовані будівельні роботи. Аварійний поточний ремонт покрівлі будівлі амбулаторії загальної практики - сімейної медицини №5  КНП “ДЦПМСД № 5” ДМР за адресою: м. Дніпро, вул. Доблесна, буд. 217.: Аварійний поточний ремонт покрівлі будівлі амбулаторії загальної практики - сімейної медицини №5  КНП “ДЦПМСД № 5” ДМР за адресою: м. Дніпро, вул. Доблесна, буд. 217.</t>
  </si>
  <si>
    <t>45260000-7 Покрівельні роботи та інші спеціалізовані будівельні роботи</t>
  </si>
  <si>
    <t>45400000-1 Завершальні будівельні роботи</t>
  </si>
  <si>
    <t>45400000-1 Завершальні будівельні роботи. Поточний ремонт приміщень першого поверху для прийому пацієнтів будівлі КНП “ДЦПМСД № 5” ДМР за адресою: м. Дніпро, вул. Велика Діївська, 111.:Поточний ремонт приміщень першого поверху для прийому пацієнтів будівлі КНП “ДЦПМСД № 5” ДМР за адресою: м. Дніпро, вул. Велика Діївська, 111.</t>
  </si>
  <si>
    <t>45400000-1 Завершальні будівельні роботи. Поточний ремонт приміщень першого поверху для прийому пацієнтів у будівлі  КНП “ДЦПМСД № 5” ДМР за адресою: м. Дніпро, вул. Велика Діївська, 111.:Поточний ремонт приміщень першого поверху для прийому пацієнтів у будівлі  КНП “ДЦПМСД № 5” ДМР за адресою: м. Дніпро, вул. Велика Діївська, 111.</t>
  </si>
  <si>
    <t>50310000-1 Технічне обслуговування і ремонт офісної техніки</t>
  </si>
  <si>
    <t>50310000-1 Технічне обслуговування і ремонт офісної техніки. (Ремонт, технічне обслуговування комп’ютерів і периферійного устаткування, офісної техніки, послуги щодо заправки та відновленню картриджів для лазерних принтерів):Ремонт, технічне обслуговування комп’ютерів і периферійного устаткування, офісної техніки, послуги щодо заправки та відновленню картриджів для лазерних принтерів</t>
  </si>
  <si>
    <t>56001/2024</t>
  </si>
  <si>
    <t>64210000-1 «Послуги телефонного зв’язку та передачі даних». (Послуги мобільного телефонного зв’язку на 2024 рік).:Послуги мобільного телефонного зв’язку на 2024 рік.</t>
  </si>
  <si>
    <t>64210000-1 Послуги телефонного зв’язку та передачі даних</t>
  </si>
  <si>
    <t>71630000-3 - Послуги з технічного огляду та випробовувань. Проведення повірки медичного обладнання у 2023 р. :Проведення повірки медичного обладнання у 2023 р.</t>
  </si>
  <si>
    <t>71630000-3 Послуги з технічного огляду та випробовувань</t>
  </si>
  <si>
    <t>79710000-4 Охоронні послуги</t>
  </si>
  <si>
    <t>79710000-4 Охоронні послуги. Послуги з охорони приміщень.:Послуги з охорони приміщень.</t>
  </si>
  <si>
    <t>85110000-3 Послуги лікувальних закладів та супутні послуги</t>
  </si>
  <si>
    <t>85110000-3 Послуги лікувальних закладів та супутні послуги.  Послуги медичної лабораторії з проведення медичних діагностичних лабораторних досліджень для фізичних осіб - пацієнтів лікарні.:Послуги медичної лабораторії з проведення медичних діагностичних лабораторних досліджень для фізичних осіб - пацієнтів лікарні.</t>
  </si>
  <si>
    <t>85110000-3 Послуги лікувальних закладів та супутні послуги. Послуги медичної лабораторії з проведення медичних діагностичних лабораторних досліджень для фізичних осіб - пацієнтів лікарні.:Послуги медичної лабораторії з проведення медичних діагностичних лабораторних досліджень для фізичних осіб - пацієнтів лікарні.</t>
  </si>
  <si>
    <t>95</t>
  </si>
  <si>
    <t>96</t>
  </si>
  <si>
    <t>aktizinvest@gmail.com</t>
  </si>
  <si>
    <t>ametrinfk22@gmail.com</t>
  </si>
  <si>
    <t>b_grebenuk@mail.ru</t>
  </si>
  <si>
    <t>boe@ak.ua</t>
  </si>
  <si>
    <t>bogatur_dima@ukr.net</t>
  </si>
  <si>
    <t>chdv_chdv@ukr.net</t>
  </si>
  <si>
    <t>chumakvalerii55@gmail.com</t>
  </si>
  <si>
    <t>corptender1@ukrpap.com.ua</t>
  </si>
  <si>
    <t>evrotechco@gmail.com</t>
  </si>
  <si>
    <t>fedotovakateryna89@gmail.com</t>
  </si>
  <si>
    <t>helsimed@ukr.net</t>
  </si>
  <si>
    <t>imetishev@stm-farm.biz</t>
  </si>
  <si>
    <t>info@vitalab.dp.ua</t>
  </si>
  <si>
    <t>khamazalg@ukr.net</t>
  </si>
  <si>
    <t>kuznetsovaov@yasno.com.ua</t>
  </si>
  <si>
    <t>lupikovVlad@gmail.com</t>
  </si>
  <si>
    <t>metrologistix.dp@gmail.com</t>
  </si>
  <si>
    <t>nataliya.yasko@kyivstar.net</t>
  </si>
  <si>
    <t>rusnak_irina@ukr.net</t>
  </si>
  <si>
    <t>support@all-it.com.ua</t>
  </si>
  <si>
    <t>tender@asanara.com.ua</t>
  </si>
  <si>
    <t>tov_sila-zakhistu@ukr.net</t>
  </si>
  <si>
    <t>trembach147@gmail.com</t>
  </si>
  <si>
    <t>ukrstroydnipro@gmail.com</t>
  </si>
  <si>
    <t>vinfran176@gmail.com</t>
  </si>
  <si>
    <t>vladborodin341@gmail.com</t>
  </si>
  <si>
    <t>yur_twin@ukr.net</t>
  </si>
  <si>
    <t>«33120000-7	Системи реєстрації медичної інформації та дослідне обладнання»  (33124131-2 Індикаторні смужки). Швидкий тест на Міоглобін/Креатинкіназу (КК-МВ)/Тропонін І комбо, касета. Швидкий тест на ПСА, касета. Швидкий тест на FOB. Швидкий тест на ВІЛ ½ №1. Швидкий тест на ВІЛ ½. Тест смужки для вимірювання рівня холестерину в крові (25 шт). Тест смужки  для вимірювання  глюкози в крові (50 шт/уп).:Швидкий тест на Міоглобін/Креатинкіназу (КК-МВ)/Тропонін І комбо, касета. Швидкий тест на ПСА, касета. Швидкий тест на FOB. Швидкий тест на ВІЛ ½ №1. Швидкий тест на ВІЛ ½. Тест смужки для вимірювання рівня холестерину в крові (25 шт). Тест смужки  для вимірювання  глюкози в крові (50 шт/уп).</t>
  </si>
  <si>
    <t>«33120000-7 Системи реєстрації медичної інформації та дослідне обладнання»  (33124131-2 Індикаторні смужки). Тест смужки для вимірювання рівня холестерину в крові (25 шт). Тест для виявлення сифілісу.:Тест смужки для вимірювання рівня холестерину в крові (25 шт). Тест для виявлення сифілісу.</t>
  </si>
  <si>
    <t>ЄДРПОУ переможця</t>
  </si>
  <si>
    <t>Ідентифікатор закупівлі</t>
  </si>
  <si>
    <t>Ідентифікатор лота</t>
  </si>
  <si>
    <t>Відкриті торги з особливостями</t>
  </si>
  <si>
    <t>Дата публікації закупівлі</t>
  </si>
  <si>
    <t>Дата підписання договору:</t>
  </si>
  <si>
    <t>Електронна пошта переможця тендеру</t>
  </si>
  <si>
    <t>КОМУНАЛЬНЕ НЕКОМЕРЦІЙНЕ ПІДПРИЄМСТВО "ДНІПРОВСЬКИЙ ЦЕНТР ПЕРВИННОЇ МЕДИКО-САНІТАРНОЇ ДОПОМОГИ № 5" ДНІПРОВСЬКОЇ МІСЬКОЇ РАДИ</t>
  </si>
  <si>
    <t>Класифікатор</t>
  </si>
  <si>
    <t>Кондиціонери (з монтажем та з улаштуванням антивандальних решіток відповідно до Технічних (якісних) та кількісних  вимог до товару) за «Єдиним закупівельним словником» Код ДК 021:2015 – 39710000-2 Електричні побутові прилади:Кондиціонери (з монтажем та з улаштуванням антивандальних решіток відповідно до Технічних (якісних) та кількісних  вимог до товару) за «Єдиним закупівельним словником» Код ДК 021:2015 – 39710000-2 Електричні побутові прилади</t>
  </si>
  <si>
    <t>Контактний телефон переможця тендеру</t>
  </si>
  <si>
    <t>Кіловат-година</t>
  </si>
  <si>
    <t>Кількість одиниць</t>
  </si>
  <si>
    <t>Кількість учасників аукціону</t>
  </si>
  <si>
    <t>Номер договору</t>
  </si>
  <si>
    <t>Одиниця виміру</t>
  </si>
  <si>
    <t>Організатор</t>
  </si>
  <si>
    <t>Очікувана вартість закупівлі</t>
  </si>
  <si>
    <t>Очікувана вартість лота</t>
  </si>
  <si>
    <t>Очікувана вартість, одиниця</t>
  </si>
  <si>
    <t>ПрАТ "КИЇВСТАР"</t>
  </si>
  <si>
    <t>РУСНАК ІРИНА ВОЛОДИМИРІВНА</t>
  </si>
  <si>
    <t>Річний план на</t>
  </si>
  <si>
    <t>Сума укладеного договору</t>
  </si>
  <si>
    <t>ТОВ "АВЕРС КАНЦЕЛЯРІЯ"</t>
  </si>
  <si>
    <t>ТОВ "ВінФран"</t>
  </si>
  <si>
    <t>ТОВ "ДІАГНОСТИЧНИЙ ЛАБОРАТОРНИЙ ЦЕНТР "ВІТАЛАБ"</t>
  </si>
  <si>
    <t>ТОВ "ОЛЛ-ІТ"</t>
  </si>
  <si>
    <t>ТОВ "СИЛА ЗАХИСТУ"</t>
  </si>
  <si>
    <t>ТОВ "СТМ-Фарм"</t>
  </si>
  <si>
    <t>ТОВ "УКРСТРОЙДНІПРО"</t>
  </si>
  <si>
    <t>ТОВ АКТІЗ-ІНВЕСТ</t>
  </si>
  <si>
    <t>ТОВ ХЕЛСІМЕД</t>
  </si>
  <si>
    <t>ТОВ ЮР-ТВІН</t>
  </si>
  <si>
    <t>ТОВАРИСТВО З ОБМЕЖЕНОЮ ВІДПОВІДАЛЬНІСТЮ "АМЕТРІН ФК"</t>
  </si>
  <si>
    <t>ТОВАРИСТВО З ОБМЕЖЕНОЮ ВІДПОВІДАЛЬНІСТЮ "АСАНАРА"</t>
  </si>
  <si>
    <t>ТОВАРИСТВО З ОБМЕЖЕНОЮ ВІДПОВІДАЛЬНІСТЮ "ДНІПРОВСЬКІ ЕНЕРГЕТИЧНІ ПОСЛУГИ"</t>
  </si>
  <si>
    <t>ТОВАРИСТВО З ОБМЕЖЕНОЮ ВІДПОВІДАЛЬНІСТЮ "КОМПАНІЯ "ЄВРО ТЕХНОЛОГІЇ"</t>
  </si>
  <si>
    <t>ТОВАРИСТВО З ОБМЕЖЕНОЮ ВІДПОВІДАЛЬНІСТЮ "Торгово-Виробнича Група Український папір"</t>
  </si>
  <si>
    <t>ТОВАРИСТВО З ОБМЕЖЕНОЮ ВІДПОВІДАЛЬНІСТЮ «МЕТРОЛОГІСТІКС»</t>
  </si>
  <si>
    <t>Тип процедури</t>
  </si>
  <si>
    <t>Узагальнена назва закупівлі</t>
  </si>
  <si>
    <t>Укладання договору до (кінцева дата для укладання договору):</t>
  </si>
  <si>
    <t>Укладання договору з (початкова дата для укладання договору):</t>
  </si>
  <si>
    <t>ФОП "БОРОДІН ВАДИМ ІГОРОВИЧ
"</t>
  </si>
  <si>
    <t>ФОП "ТРЕМБАЧ МАРИНА ІВАНІВНА"</t>
  </si>
  <si>
    <t>ФОП "ЧУМАК ВАЛЕРІЙ ВАСИЛЬОВИЧ "</t>
  </si>
  <si>
    <t>ФОП Богатир Д.Є.</t>
  </si>
  <si>
    <t>ФОП Гребенюк Богдан Валерійович</t>
  </si>
  <si>
    <t>ФОП ЛУПИКОВ ВЛАДИСЛАВ СЕРГІЙОВИЧ</t>
  </si>
  <si>
    <t>ФОП ФЕДОТОВА КАТЕРИНА ВАЛЕРІЇВНА</t>
  </si>
  <si>
    <t>ФОП Хамаза Л.Г.</t>
  </si>
  <si>
    <t>Фактичний переможець</t>
  </si>
  <si>
    <t>Флакон</t>
  </si>
  <si>
    <t>ЧЕРНИШОВ ДМИТРО ВОЛОДИМИРОВИЧ</t>
  </si>
  <si>
    <t>доза</t>
  </si>
  <si>
    <t>комплект</t>
  </si>
  <si>
    <t>кілька позицій</t>
  </si>
  <si>
    <t>паковання</t>
  </si>
  <si>
    <t>пачка</t>
  </si>
  <si>
    <t>пачок</t>
  </si>
  <si>
    <t>послуга</t>
  </si>
  <si>
    <t>роботи</t>
  </si>
  <si>
    <t>упаковка</t>
  </si>
  <si>
    <t>штуки</t>
  </si>
  <si>
    <t>№ 103</t>
  </si>
  <si>
    <t>№ 104</t>
  </si>
  <si>
    <t>№ 106</t>
  </si>
  <si>
    <t>№ 107</t>
  </si>
  <si>
    <t>№ 108</t>
  </si>
  <si>
    <t>№ 113</t>
  </si>
  <si>
    <t>№ 114</t>
  </si>
  <si>
    <t>№ 115</t>
  </si>
  <si>
    <t>№ 116</t>
  </si>
  <si>
    <t>№ 117</t>
  </si>
  <si>
    <t>№ 121, 122</t>
  </si>
  <si>
    <t>№ 122</t>
  </si>
  <si>
    <t>№ 128</t>
  </si>
  <si>
    <t>№ 25</t>
  </si>
  <si>
    <t xml:space="preserve">№ 29 </t>
  </si>
  <si>
    <t>№ 30</t>
  </si>
  <si>
    <t>№ 31</t>
  </si>
  <si>
    <t>№ 39</t>
  </si>
  <si>
    <t>№ 41</t>
  </si>
  <si>
    <t>№ 47</t>
  </si>
  <si>
    <t>№ 48</t>
  </si>
  <si>
    <t>№ 49</t>
  </si>
  <si>
    <t>№ 5</t>
  </si>
  <si>
    <t>№ 58</t>
  </si>
  <si>
    <t>№ 59</t>
  </si>
  <si>
    <t>№ 6</t>
  </si>
  <si>
    <t>№ 60</t>
  </si>
  <si>
    <t>№ 61</t>
  </si>
  <si>
    <t>№ 66</t>
  </si>
  <si>
    <t>№ 67</t>
  </si>
  <si>
    <t>№ 78</t>
  </si>
  <si>
    <t>№ 8369816/БО_2024</t>
  </si>
  <si>
    <t>№ 85</t>
  </si>
  <si>
    <t>№ 87</t>
  </si>
  <si>
    <t>№ 88</t>
  </si>
  <si>
    <t>№ 91</t>
  </si>
  <si>
    <t>№ 96</t>
  </si>
  <si>
    <t>№ 97</t>
  </si>
  <si>
    <t>№ 98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</si>
</sst>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dd\.mm\.yyyy"/>
  </numFmts>
  <fonts count="4" x14ac:knownFonts="1">
    <font>
      <sz val="11"/>
      <color theme="1"/>
      <name val="Calibri"/>
      <family val="2"/>
      <scheme val="minor"/>
    </font>
    <font>
      <sz val="10"/>
      <color rgb="FF000000"/>
      <name val="Calibri"/>
      <family val="2"/>
    </font>
    <font>
      <sz val="10"/>
      <color rgb="FF0000FF"/>
      <name val="Calibri"/>
      <family val="2"/>
    </font>
    <font>
      <b/>
      <sz val="10"/>
      <color rgb="FFFFFFFF"/>
      <name val="Calibri"/>
      <family val="2"/>
    </font>
  </fonts>
  <fills count="3">
    <fill>
      <patternFill patternType="none"/>
    </fill>
    <fill>
      <patternFill patternType="gray125"/>
    </fill>
    <fill>
      <patternFill patternType="solid">
        <fgColor rgb="FF008000"/>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1">
    <xf numFmtId="0" fontId="0" fillId="0" borderId="0"/>
  </cellStyleXfs>
  <cellXfs count="7">
    <xf numFmtId="0" fontId="0" fillId="0" borderId="0" xfId="0"/>
    <xf numFmtId="0" fontId="1" fillId="0" borderId="0" xfId="0" applyFont="1"/>
    <xf numFmtId="0" fontId="2" fillId="0" borderId="0" xfId="0" applyFont="1"/>
    <xf numFmtId="0" fontId="3" fillId="2" borderId="1" xfId="0" applyFont="1" applyFill="1" applyBorder="1" applyAlignment="1">
      <alignment horizontal="center" wrapText="1"/>
    </xf>
    <xf numFmtId="1" fontId="1" fillId="0" borderId="0" xfId="0" applyNumberFormat="1" applyFont="1"/>
    <xf numFmtId="165" fontId="1" fillId="0" borderId="0" xfId="0" applyNumberFormat="1" applyFont="1"/>
    <xf numFmtId="4" fontId="1" fillId="0" borderId="0" xfId="0" applyNumberFormat="1" applyFo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my.zakupivli.pro/remote/dispatcher/state_purchase_lot_view/1072252" TargetMode="External"/><Relationship Id="rId21" Type="http://schemas.openxmlformats.org/officeDocument/2006/relationships/hyperlink" Target="https://my.zakupivli.pro/remote/dispatcher/state_purchase_view/46013413" TargetMode="External"/><Relationship Id="rId34" Type="http://schemas.openxmlformats.org/officeDocument/2006/relationships/hyperlink" Target="https://my.zakupivli.pro/remote/dispatcher/state_purchase_lot_view/1009686" TargetMode="External"/><Relationship Id="rId42" Type="http://schemas.openxmlformats.org/officeDocument/2006/relationships/hyperlink" Target="https://my.zakupivli.pro/remote/dispatcher/state_purchase_lot_view/999491" TargetMode="External"/><Relationship Id="rId47" Type="http://schemas.openxmlformats.org/officeDocument/2006/relationships/hyperlink" Target="https://my.zakupivli.pro/remote/dispatcher/state_purchase_view/43750424" TargetMode="External"/><Relationship Id="rId50" Type="http://schemas.openxmlformats.org/officeDocument/2006/relationships/hyperlink" Target="https://my.zakupivli.pro/remote/dispatcher/state_purchase_lot_view/983096" TargetMode="External"/><Relationship Id="rId55" Type="http://schemas.openxmlformats.org/officeDocument/2006/relationships/hyperlink" Target="https://my.zakupivli.pro/remote/dispatcher/state_purchase_view/42953239" TargetMode="External"/><Relationship Id="rId63" Type="http://schemas.openxmlformats.org/officeDocument/2006/relationships/hyperlink" Target="https://my.zakupivli.pro/remote/dispatcher/state_purchase_view/42281442" TargetMode="External"/><Relationship Id="rId68" Type="http://schemas.openxmlformats.org/officeDocument/2006/relationships/hyperlink" Target="https://my.zakupivli.pro/remote/dispatcher/state_purchase_lot_view/924999" TargetMode="External"/><Relationship Id="rId76" Type="http://schemas.openxmlformats.org/officeDocument/2006/relationships/hyperlink" Target="https://my.zakupivli.pro/remote/dispatcher/state_purchase_lot_view/911908" TargetMode="External"/><Relationship Id="rId84" Type="http://schemas.openxmlformats.org/officeDocument/2006/relationships/hyperlink" Target="https://my.zakupivli.pro/remote/dispatcher/state_purchase_lot_view/895545" TargetMode="External"/><Relationship Id="rId89" Type="http://schemas.openxmlformats.org/officeDocument/2006/relationships/hyperlink" Target="https://my.zakupivli.pro/remote/dispatcher/state_purchase_view/41208306" TargetMode="External"/><Relationship Id="rId97" Type="http://schemas.openxmlformats.org/officeDocument/2006/relationships/hyperlink" Target="https://my.zakupivli.pro/remote/dispatcher/state_purchase_view/40835196" TargetMode="External"/><Relationship Id="rId7" Type="http://schemas.openxmlformats.org/officeDocument/2006/relationships/hyperlink" Target="https://my.zakupivli.pro/remote/dispatcher/state_purchase_view/47083234" TargetMode="External"/><Relationship Id="rId71" Type="http://schemas.openxmlformats.org/officeDocument/2006/relationships/hyperlink" Target="https://my.zakupivli.pro/remote/dispatcher/state_purchase_view/41851552" TargetMode="External"/><Relationship Id="rId92" Type="http://schemas.openxmlformats.org/officeDocument/2006/relationships/hyperlink" Target="https://my.zakupivli.pro/remote/dispatcher/state_purchase_lot_view/883528" TargetMode="External"/><Relationship Id="rId2" Type="http://schemas.openxmlformats.org/officeDocument/2006/relationships/hyperlink" Target="https://my.zakupivli.pro/remote/dispatcher/state_purchase_lot_view/1161913" TargetMode="External"/><Relationship Id="rId16" Type="http://schemas.openxmlformats.org/officeDocument/2006/relationships/hyperlink" Target="https://my.zakupivli.pro/remote/dispatcher/state_purchase_lot_view/1101216" TargetMode="External"/><Relationship Id="rId29" Type="http://schemas.openxmlformats.org/officeDocument/2006/relationships/hyperlink" Target="https://my.zakupivli.pro/remote/dispatcher/state_purchase_view/45453299" TargetMode="External"/><Relationship Id="rId11" Type="http://schemas.openxmlformats.org/officeDocument/2006/relationships/hyperlink" Target="https://my.zakupivli.pro/remote/dispatcher/state_purchase_view/47012857" TargetMode="External"/><Relationship Id="rId24" Type="http://schemas.openxmlformats.org/officeDocument/2006/relationships/hyperlink" Target="https://my.zakupivli.pro/remote/dispatcher/state_purchase_lot_view/1079156" TargetMode="External"/><Relationship Id="rId32" Type="http://schemas.openxmlformats.org/officeDocument/2006/relationships/hyperlink" Target="https://my.zakupivli.pro/remote/dispatcher/state_purchase_lot_view/1012937" TargetMode="External"/><Relationship Id="rId37" Type="http://schemas.openxmlformats.org/officeDocument/2006/relationships/hyperlink" Target="https://my.zakupivli.pro/remote/dispatcher/state_purchase_view/44238406" TargetMode="External"/><Relationship Id="rId40" Type="http://schemas.openxmlformats.org/officeDocument/2006/relationships/hyperlink" Target="https://my.zakupivli.pro/remote/dispatcher/state_purchase_lot_view/1003826" TargetMode="External"/><Relationship Id="rId45" Type="http://schemas.openxmlformats.org/officeDocument/2006/relationships/hyperlink" Target="https://my.zakupivli.pro/remote/dispatcher/state_purchase_view/43901525" TargetMode="External"/><Relationship Id="rId53" Type="http://schemas.openxmlformats.org/officeDocument/2006/relationships/hyperlink" Target="https://my.zakupivli.pro/remote/dispatcher/state_purchase_view/43077422" TargetMode="External"/><Relationship Id="rId58" Type="http://schemas.openxmlformats.org/officeDocument/2006/relationships/hyperlink" Target="https://my.zakupivli.pro/remote/dispatcher/state_purchase_lot_view/948737" TargetMode="External"/><Relationship Id="rId66" Type="http://schemas.openxmlformats.org/officeDocument/2006/relationships/hyperlink" Target="https://my.zakupivli.pro/remote/dispatcher/state_purchase_lot_view/925416" TargetMode="External"/><Relationship Id="rId74" Type="http://schemas.openxmlformats.org/officeDocument/2006/relationships/hyperlink" Target="https://my.zakupivli.pro/remote/dispatcher/state_purchase_lot_view/914088" TargetMode="External"/><Relationship Id="rId79" Type="http://schemas.openxmlformats.org/officeDocument/2006/relationships/hyperlink" Target="https://my.zakupivli.pro/remote/dispatcher/state_purchase_view/41549206" TargetMode="External"/><Relationship Id="rId87" Type="http://schemas.openxmlformats.org/officeDocument/2006/relationships/hyperlink" Target="https://my.zakupivli.pro/remote/dispatcher/state_purchase_view/41252827" TargetMode="External"/><Relationship Id="rId5" Type="http://schemas.openxmlformats.org/officeDocument/2006/relationships/hyperlink" Target="https://my.zakupivli.pro/remote/dispatcher/state_purchase_view/47308419" TargetMode="External"/><Relationship Id="rId61" Type="http://schemas.openxmlformats.org/officeDocument/2006/relationships/hyperlink" Target="https://my.zakupivli.pro/remote/dispatcher/state_purchase_view/42528063" TargetMode="External"/><Relationship Id="rId82" Type="http://schemas.openxmlformats.org/officeDocument/2006/relationships/hyperlink" Target="https://my.zakupivli.pro/remote/dispatcher/state_purchase_lot_view/900020" TargetMode="External"/><Relationship Id="rId90" Type="http://schemas.openxmlformats.org/officeDocument/2006/relationships/hyperlink" Target="https://my.zakupivli.pro/remote/dispatcher/state_purchase_lot_view/884973" TargetMode="External"/><Relationship Id="rId95" Type="http://schemas.openxmlformats.org/officeDocument/2006/relationships/hyperlink" Target="https://my.zakupivli.pro/remote/dispatcher/state_purchase_view/40854570" TargetMode="External"/><Relationship Id="rId19" Type="http://schemas.openxmlformats.org/officeDocument/2006/relationships/hyperlink" Target="https://my.zakupivli.pro/remote/dispatcher/state_purchase_view/46410115" TargetMode="External"/><Relationship Id="rId14" Type="http://schemas.openxmlformats.org/officeDocument/2006/relationships/hyperlink" Target="https://my.zakupivli.pro/remote/dispatcher/state_purchase_lot_view/1104686" TargetMode="External"/><Relationship Id="rId22" Type="http://schemas.openxmlformats.org/officeDocument/2006/relationships/hyperlink" Target="https://my.zakupivli.pro/remote/dispatcher/state_purchase_lot_view/1079528" TargetMode="External"/><Relationship Id="rId27" Type="http://schemas.openxmlformats.org/officeDocument/2006/relationships/hyperlink" Target="https://my.zakupivli.pro/remote/dispatcher/state_purchase_view/45705755" TargetMode="External"/><Relationship Id="rId30" Type="http://schemas.openxmlformats.org/officeDocument/2006/relationships/hyperlink" Target="https://my.zakupivli.pro/remote/dispatcher/state_purchase_lot_view/1056742" TargetMode="External"/><Relationship Id="rId35" Type="http://schemas.openxmlformats.org/officeDocument/2006/relationships/hyperlink" Target="https://my.zakupivli.pro/remote/dispatcher/state_purchase_view/44344845" TargetMode="External"/><Relationship Id="rId43" Type="http://schemas.openxmlformats.org/officeDocument/2006/relationships/hyperlink" Target="https://my.zakupivli.pro/remote/dispatcher/state_purchase_view/43891451" TargetMode="External"/><Relationship Id="rId48" Type="http://schemas.openxmlformats.org/officeDocument/2006/relationships/hyperlink" Target="https://my.zakupivli.pro/remote/dispatcher/state_purchase_lot_view/986458" TargetMode="External"/><Relationship Id="rId56" Type="http://schemas.openxmlformats.org/officeDocument/2006/relationships/hyperlink" Target="https://my.zakupivli.pro/remote/dispatcher/state_purchase_lot_view/957352" TargetMode="External"/><Relationship Id="rId64" Type="http://schemas.openxmlformats.org/officeDocument/2006/relationships/hyperlink" Target="https://my.zakupivli.pro/remote/dispatcher/state_purchase_lot_view/933241" TargetMode="External"/><Relationship Id="rId69" Type="http://schemas.openxmlformats.org/officeDocument/2006/relationships/hyperlink" Target="https://my.zakupivli.pro/remote/dispatcher/state_purchase_view/41841438" TargetMode="External"/><Relationship Id="rId77" Type="http://schemas.openxmlformats.org/officeDocument/2006/relationships/hyperlink" Target="https://my.zakupivli.pro/remote/dispatcher/state_purchase_view/41577037" TargetMode="External"/><Relationship Id="rId8" Type="http://schemas.openxmlformats.org/officeDocument/2006/relationships/hyperlink" Target="https://my.zakupivli.pro/remote/dispatcher/state_purchase_lot_view/1124087" TargetMode="External"/><Relationship Id="rId51" Type="http://schemas.openxmlformats.org/officeDocument/2006/relationships/hyperlink" Target="https://my.zakupivli.pro/remote/dispatcher/state_purchase_view/43643700" TargetMode="External"/><Relationship Id="rId72" Type="http://schemas.openxmlformats.org/officeDocument/2006/relationships/hyperlink" Target="https://my.zakupivli.pro/remote/dispatcher/state_purchase_lot_view/914554" TargetMode="External"/><Relationship Id="rId80" Type="http://schemas.openxmlformats.org/officeDocument/2006/relationships/hyperlink" Target="https://my.zakupivli.pro/remote/dispatcher/state_purchase_lot_view/900403" TargetMode="External"/><Relationship Id="rId85" Type="http://schemas.openxmlformats.org/officeDocument/2006/relationships/hyperlink" Target="https://my.zakupivli.pro/remote/dispatcher/state_purchase_view/41434187" TargetMode="External"/><Relationship Id="rId93" Type="http://schemas.openxmlformats.org/officeDocument/2006/relationships/hyperlink" Target="https://my.zakupivli.pro/remote/dispatcher/state_purchase_view/40867505" TargetMode="External"/><Relationship Id="rId98" Type="http://schemas.openxmlformats.org/officeDocument/2006/relationships/hyperlink" Target="https://my.zakupivli.pro/remote/dispatcher/state_purchase_lot_view/871316" TargetMode="External"/><Relationship Id="rId3" Type="http://schemas.openxmlformats.org/officeDocument/2006/relationships/hyperlink" Target="https://my.zakupivli.pro/remote/dispatcher/state_purchase_view/47468069" TargetMode="External"/><Relationship Id="rId12" Type="http://schemas.openxmlformats.org/officeDocument/2006/relationships/hyperlink" Target="https://my.zakupivli.pro/remote/dispatcher/state_purchase_lot_view/1120585" TargetMode="External"/><Relationship Id="rId17" Type="http://schemas.openxmlformats.org/officeDocument/2006/relationships/hyperlink" Target="https://my.zakupivli.pro/remote/dispatcher/state_purchase_view/46414863" TargetMode="External"/><Relationship Id="rId25" Type="http://schemas.openxmlformats.org/officeDocument/2006/relationships/hyperlink" Target="https://my.zakupivli.pro/remote/dispatcher/state_purchase_view/45831298" TargetMode="External"/><Relationship Id="rId33" Type="http://schemas.openxmlformats.org/officeDocument/2006/relationships/hyperlink" Target="https://my.zakupivli.pro/remote/dispatcher/state_purchase_view/44326981" TargetMode="External"/><Relationship Id="rId38" Type="http://schemas.openxmlformats.org/officeDocument/2006/relationships/hyperlink" Target="https://my.zakupivli.pro/remote/dispatcher/state_purchase_lot_view/1006428" TargetMode="External"/><Relationship Id="rId46" Type="http://schemas.openxmlformats.org/officeDocument/2006/relationships/hyperlink" Target="https://my.zakupivli.pro/remote/dispatcher/state_purchase_lot_view/992599" TargetMode="External"/><Relationship Id="rId59" Type="http://schemas.openxmlformats.org/officeDocument/2006/relationships/hyperlink" Target="https://my.zakupivli.pro/remote/dispatcher/state_purchase_view/42661734" TargetMode="External"/><Relationship Id="rId67" Type="http://schemas.openxmlformats.org/officeDocument/2006/relationships/hyperlink" Target="https://my.zakupivli.pro/remote/dispatcher/state_purchase_view/42088545" TargetMode="External"/><Relationship Id="rId20" Type="http://schemas.openxmlformats.org/officeDocument/2006/relationships/hyperlink" Target="https://my.zakupivli.pro/remote/dispatcher/state_purchase_lot_view/1095423" TargetMode="External"/><Relationship Id="rId41" Type="http://schemas.openxmlformats.org/officeDocument/2006/relationships/hyperlink" Target="https://my.zakupivli.pro/remote/dispatcher/state_purchase_view/44070873" TargetMode="External"/><Relationship Id="rId54" Type="http://schemas.openxmlformats.org/officeDocument/2006/relationships/hyperlink" Target="https://my.zakupivli.pro/remote/dispatcher/state_purchase_lot_view/961782" TargetMode="External"/><Relationship Id="rId62" Type="http://schemas.openxmlformats.org/officeDocument/2006/relationships/hyperlink" Target="https://my.zakupivli.pro/remote/dispatcher/state_purchase_lot_view/942304" TargetMode="External"/><Relationship Id="rId70" Type="http://schemas.openxmlformats.org/officeDocument/2006/relationships/hyperlink" Target="https://my.zakupivli.pro/remote/dispatcher/state_purchase_lot_view/914172" TargetMode="External"/><Relationship Id="rId75" Type="http://schemas.openxmlformats.org/officeDocument/2006/relationships/hyperlink" Target="https://my.zakupivli.pro/remote/dispatcher/state_purchase_view/41781627" TargetMode="External"/><Relationship Id="rId83" Type="http://schemas.openxmlformats.org/officeDocument/2006/relationships/hyperlink" Target="https://my.zakupivli.pro/remote/dispatcher/state_purchase_view/41446054" TargetMode="External"/><Relationship Id="rId88" Type="http://schemas.openxmlformats.org/officeDocument/2006/relationships/hyperlink" Target="https://my.zakupivli.pro/remote/dispatcher/state_purchase_lot_view/886890" TargetMode="External"/><Relationship Id="rId91" Type="http://schemas.openxmlformats.org/officeDocument/2006/relationships/hyperlink" Target="https://my.zakupivli.pro/remote/dispatcher/state_purchase_view/41165245" TargetMode="External"/><Relationship Id="rId96" Type="http://schemas.openxmlformats.org/officeDocument/2006/relationships/hyperlink" Target="https://my.zakupivli.pro/remote/dispatcher/state_purchase_lot_view/872105" TargetMode="External"/><Relationship Id="rId1" Type="http://schemas.openxmlformats.org/officeDocument/2006/relationships/hyperlink" Target="https://my.zakupivli.pro/remote/dispatcher/state_purchase_view/48049283" TargetMode="External"/><Relationship Id="rId6" Type="http://schemas.openxmlformats.org/officeDocument/2006/relationships/hyperlink" Target="https://my.zakupivli.pro/remote/dispatcher/state_purchase_lot_view/1134870" TargetMode="External"/><Relationship Id="rId15" Type="http://schemas.openxmlformats.org/officeDocument/2006/relationships/hyperlink" Target="https://my.zakupivli.pro/remote/dispatcher/state_purchase_view/46556602" TargetMode="External"/><Relationship Id="rId23" Type="http://schemas.openxmlformats.org/officeDocument/2006/relationships/hyperlink" Target="https://my.zakupivli.pro/remote/dispatcher/state_purchase_view/46002052" TargetMode="External"/><Relationship Id="rId28" Type="http://schemas.openxmlformats.org/officeDocument/2006/relationships/hyperlink" Target="https://my.zakupivli.pro/remote/dispatcher/state_purchase_lot_view/1067209" TargetMode="External"/><Relationship Id="rId36" Type="http://schemas.openxmlformats.org/officeDocument/2006/relationships/hyperlink" Target="https://my.zakupivli.pro/remote/dispatcher/state_purchase_lot_view/1010501" TargetMode="External"/><Relationship Id="rId49" Type="http://schemas.openxmlformats.org/officeDocument/2006/relationships/hyperlink" Target="https://my.zakupivli.pro/remote/dispatcher/state_purchase_view/43664665" TargetMode="External"/><Relationship Id="rId57" Type="http://schemas.openxmlformats.org/officeDocument/2006/relationships/hyperlink" Target="https://my.zakupivli.pro/remote/dispatcher/state_purchase_view/42680298" TargetMode="External"/><Relationship Id="rId10" Type="http://schemas.openxmlformats.org/officeDocument/2006/relationships/hyperlink" Target="https://my.zakupivli.pro/remote/dispatcher/state_purchase_lot_view/1122360" TargetMode="External"/><Relationship Id="rId31" Type="http://schemas.openxmlformats.org/officeDocument/2006/relationships/hyperlink" Target="https://my.zakupivli.pro/remote/dispatcher/state_purchase_view/44407267" TargetMode="External"/><Relationship Id="rId44" Type="http://schemas.openxmlformats.org/officeDocument/2006/relationships/hyperlink" Target="https://my.zakupivli.pro/remote/dispatcher/state_purchase_lot_view/992330" TargetMode="External"/><Relationship Id="rId52" Type="http://schemas.openxmlformats.org/officeDocument/2006/relationships/hyperlink" Target="https://my.zakupivli.pro/remote/dispatcher/state_purchase_lot_view/981951" TargetMode="External"/><Relationship Id="rId60" Type="http://schemas.openxmlformats.org/officeDocument/2006/relationships/hyperlink" Target="https://my.zakupivli.pro/remote/dispatcher/state_purchase_lot_view/947722" TargetMode="External"/><Relationship Id="rId65" Type="http://schemas.openxmlformats.org/officeDocument/2006/relationships/hyperlink" Target="https://my.zakupivli.pro/remote/dispatcher/state_purchase_view/42099218" TargetMode="External"/><Relationship Id="rId73" Type="http://schemas.openxmlformats.org/officeDocument/2006/relationships/hyperlink" Target="https://my.zakupivli.pro/remote/dispatcher/state_purchase_view/41838440" TargetMode="External"/><Relationship Id="rId78" Type="http://schemas.openxmlformats.org/officeDocument/2006/relationships/hyperlink" Target="https://my.zakupivli.pro/remote/dispatcher/state_purchase_lot_view/901715" TargetMode="External"/><Relationship Id="rId81" Type="http://schemas.openxmlformats.org/officeDocument/2006/relationships/hyperlink" Target="https://my.zakupivli.pro/remote/dispatcher/state_purchase_view/41540996" TargetMode="External"/><Relationship Id="rId86" Type="http://schemas.openxmlformats.org/officeDocument/2006/relationships/hyperlink" Target="https://my.zakupivli.pro/remote/dispatcher/state_purchase_lot_view/894932" TargetMode="External"/><Relationship Id="rId94" Type="http://schemas.openxmlformats.org/officeDocument/2006/relationships/hyperlink" Target="https://my.zakupivli.pro/remote/dispatcher/state_purchase_lot_view/872534" TargetMode="External"/><Relationship Id="rId4" Type="http://schemas.openxmlformats.org/officeDocument/2006/relationships/hyperlink" Target="https://my.zakupivli.pro/remote/dispatcher/state_purchase_lot_view/1141723" TargetMode="External"/><Relationship Id="rId9" Type="http://schemas.openxmlformats.org/officeDocument/2006/relationships/hyperlink" Target="https://my.zakupivli.pro/remote/dispatcher/state_purchase_view/47049692" TargetMode="External"/><Relationship Id="rId13" Type="http://schemas.openxmlformats.org/officeDocument/2006/relationships/hyperlink" Target="https://my.zakupivli.pro/remote/dispatcher/state_purchase_view/46637989" TargetMode="External"/><Relationship Id="rId18" Type="http://schemas.openxmlformats.org/officeDocument/2006/relationships/hyperlink" Target="https://my.zakupivli.pro/remote/dispatcher/state_purchase_lot_view/1095547" TargetMode="External"/><Relationship Id="rId39" Type="http://schemas.openxmlformats.org/officeDocument/2006/relationships/hyperlink" Target="https://my.zakupivli.pro/remote/dispatcher/state_purchase_view/441863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tabSelected="1" workbookViewId="0">
      <pane ySplit="1" topLeftCell="A2" activePane="bottomLeft" state="frozen"/>
      <selection pane="bottomLeft" activeCell="AE6" sqref="AE6"/>
    </sheetView>
  </sheetViews>
  <sheetFormatPr defaultColWidth="11.42578125" defaultRowHeight="15" x14ac:dyDescent="0.25"/>
  <cols>
    <col min="1" max="2" width="25"/>
    <col min="3" max="3" width="35"/>
    <col min="4" max="4" width="8" customWidth="1"/>
    <col min="5" max="5" width="35"/>
    <col min="6" max="7" width="30"/>
    <col min="8" max="9" width="10"/>
    <col min="10" max="11" width="15"/>
    <col min="12" max="12" width="10"/>
    <col min="13" max="14" width="15"/>
    <col min="15" max="15" width="20"/>
    <col min="16" max="16" width="15"/>
    <col min="17" max="17" width="20"/>
    <col min="18" max="20" width="10"/>
    <col min="21" max="22" width="15"/>
    <col min="23" max="23" width="20"/>
  </cols>
  <sheetData>
    <row r="1" spans="1:23" ht="90.75" thickBot="1" x14ac:dyDescent="0.3">
      <c r="A1" s="3" t="s">
        <v>230</v>
      </c>
      <c r="B1" s="3" t="s">
        <v>231</v>
      </c>
      <c r="C1" s="3" t="s">
        <v>270</v>
      </c>
      <c r="D1" s="3" t="s">
        <v>251</v>
      </c>
      <c r="E1" s="3" t="s">
        <v>237</v>
      </c>
      <c r="F1" s="3" t="s">
        <v>269</v>
      </c>
      <c r="G1" s="3" t="s">
        <v>245</v>
      </c>
      <c r="H1" s="3" t="s">
        <v>233</v>
      </c>
      <c r="I1" s="3" t="s">
        <v>242</v>
      </c>
      <c r="J1" s="3" t="s">
        <v>246</v>
      </c>
      <c r="K1" s="3" t="s">
        <v>247</v>
      </c>
      <c r="L1" s="3" t="s">
        <v>241</v>
      </c>
      <c r="M1" s="3" t="s">
        <v>248</v>
      </c>
      <c r="N1" s="3" t="s">
        <v>244</v>
      </c>
      <c r="O1" s="3" t="s">
        <v>281</v>
      </c>
      <c r="P1" s="3" t="s">
        <v>229</v>
      </c>
      <c r="Q1" s="3" t="s">
        <v>235</v>
      </c>
      <c r="R1" s="3" t="s">
        <v>239</v>
      </c>
      <c r="S1" s="3" t="s">
        <v>272</v>
      </c>
      <c r="T1" s="3" t="s">
        <v>271</v>
      </c>
      <c r="U1" s="3" t="s">
        <v>243</v>
      </c>
      <c r="V1" s="3" t="s">
        <v>252</v>
      </c>
      <c r="W1" s="3" t="s">
        <v>234</v>
      </c>
    </row>
    <row r="2" spans="1:23" x14ac:dyDescent="0.25">
      <c r="A2" s="2" t="str">
        <f>HYPERLINK("https://my.zakupivli.pro/remote/dispatcher/state_purchase_view/48049283", "UA-2023-12-26-012823-a")</f>
        <v>UA-2023-12-26-012823-a</v>
      </c>
      <c r="B2" s="2" t="str">
        <f>HYPERLINK("https://my.zakupivli.pro/remote/dispatcher/state_purchase_lot_view/1161913", "UA-2023-12-26-012823-a-L1")</f>
        <v>UA-2023-12-26-012823-a-L1</v>
      </c>
      <c r="C2" s="1" t="s">
        <v>189</v>
      </c>
      <c r="D2" s="1" t="s">
        <v>102</v>
      </c>
      <c r="E2" s="1" t="s">
        <v>190</v>
      </c>
      <c r="F2" s="1" t="s">
        <v>232</v>
      </c>
      <c r="G2" s="1" t="s">
        <v>236</v>
      </c>
      <c r="H2" s="5">
        <v>45286</v>
      </c>
      <c r="I2" s="4">
        <v>2</v>
      </c>
      <c r="J2" s="6">
        <v>268800</v>
      </c>
      <c r="K2" s="6">
        <v>268800</v>
      </c>
      <c r="L2" s="1">
        <v>1</v>
      </c>
      <c r="M2" s="6">
        <v>268800</v>
      </c>
      <c r="N2" s="1" t="s">
        <v>290</v>
      </c>
      <c r="O2" s="1" t="s">
        <v>249</v>
      </c>
      <c r="P2" s="1" t="s">
        <v>106</v>
      </c>
      <c r="Q2" s="1" t="s">
        <v>217</v>
      </c>
      <c r="R2" s="1" t="s">
        <v>8</v>
      </c>
      <c r="S2" s="1" t="s">
        <v>104</v>
      </c>
      <c r="T2" s="1" t="s">
        <v>105</v>
      </c>
      <c r="U2" s="1" t="s">
        <v>325</v>
      </c>
      <c r="V2" s="6">
        <v>132020</v>
      </c>
      <c r="W2" s="5">
        <v>45317</v>
      </c>
    </row>
    <row r="3" spans="1:23" x14ac:dyDescent="0.25">
      <c r="A3" s="2" t="str">
        <f>HYPERLINK("https://my.zakupivli.pro/remote/dispatcher/state_purchase_view/47468069", "UA-2023-12-11-009248-a")</f>
        <v>UA-2023-12-11-009248-a</v>
      </c>
      <c r="B3" s="2" t="str">
        <f>HYPERLINK("https://my.zakupivli.pro/remote/dispatcher/state_purchase_lot_view/1141723", "UA-2023-12-11-009248-a-L1")</f>
        <v>UA-2023-12-11-009248-a-L1</v>
      </c>
      <c r="C3" s="1" t="s">
        <v>24</v>
      </c>
      <c r="D3" s="1" t="s">
        <v>102</v>
      </c>
      <c r="E3" s="1" t="s">
        <v>25</v>
      </c>
      <c r="F3" s="1" t="s">
        <v>232</v>
      </c>
      <c r="G3" s="1" t="s">
        <v>236</v>
      </c>
      <c r="H3" s="5">
        <v>45271</v>
      </c>
      <c r="I3" s="4">
        <v>1</v>
      </c>
      <c r="J3" s="6">
        <v>1157850</v>
      </c>
      <c r="K3" s="6">
        <v>1157850</v>
      </c>
      <c r="L3" s="1">
        <v>155000</v>
      </c>
      <c r="M3" s="6">
        <v>7.47</v>
      </c>
      <c r="N3" s="1" t="s">
        <v>240</v>
      </c>
      <c r="O3" s="1" t="s">
        <v>265</v>
      </c>
      <c r="P3" s="1" t="s">
        <v>168</v>
      </c>
      <c r="Q3" s="1" t="s">
        <v>214</v>
      </c>
      <c r="R3" s="1" t="s">
        <v>155</v>
      </c>
      <c r="S3" s="1" t="s">
        <v>100</v>
      </c>
      <c r="T3" s="1" t="s">
        <v>103</v>
      </c>
      <c r="U3" s="1" t="s">
        <v>188</v>
      </c>
      <c r="V3" s="6">
        <v>1106700</v>
      </c>
      <c r="W3" s="5">
        <v>45294</v>
      </c>
    </row>
    <row r="4" spans="1:23" x14ac:dyDescent="0.25">
      <c r="A4" s="2" t="str">
        <f>HYPERLINK("https://my.zakupivli.pro/remote/dispatcher/state_purchase_view/47308419", "UA-2023-12-06-006190-a")</f>
        <v>UA-2023-12-06-006190-a</v>
      </c>
      <c r="B4" s="2" t="str">
        <f>HYPERLINK("https://my.zakupivli.pro/remote/dispatcher/state_purchase_lot_view/1134870", "UA-2023-12-06-006190-a-L1")</f>
        <v>UA-2023-12-06-006190-a-L1</v>
      </c>
      <c r="C4" s="1" t="s">
        <v>196</v>
      </c>
      <c r="D4" s="1" t="s">
        <v>102</v>
      </c>
      <c r="E4" s="1" t="s">
        <v>195</v>
      </c>
      <c r="F4" s="1" t="s">
        <v>232</v>
      </c>
      <c r="G4" s="1" t="s">
        <v>236</v>
      </c>
      <c r="H4" s="5">
        <v>45266</v>
      </c>
      <c r="I4" s="4">
        <v>1</v>
      </c>
      <c r="J4" s="6">
        <v>177910</v>
      </c>
      <c r="K4" s="6">
        <v>177910</v>
      </c>
      <c r="L4" s="1">
        <v>459</v>
      </c>
      <c r="M4" s="6">
        <v>387.6</v>
      </c>
      <c r="N4" s="1" t="s">
        <v>290</v>
      </c>
      <c r="O4" s="1" t="s">
        <v>255</v>
      </c>
      <c r="P4" s="1" t="s">
        <v>167</v>
      </c>
      <c r="Q4" s="1" t="s">
        <v>212</v>
      </c>
      <c r="R4" s="1" t="s">
        <v>9</v>
      </c>
      <c r="S4" s="1" t="s">
        <v>100</v>
      </c>
      <c r="T4" s="1" t="s">
        <v>103</v>
      </c>
      <c r="U4" s="1" t="s">
        <v>305</v>
      </c>
      <c r="V4" s="6">
        <v>177910</v>
      </c>
      <c r="W4" s="5">
        <v>45288</v>
      </c>
    </row>
    <row r="5" spans="1:23" x14ac:dyDescent="0.25">
      <c r="A5" s="2" t="str">
        <f>HYPERLINK("https://my.zakupivli.pro/remote/dispatcher/state_purchase_view/47083234", "UA-2023-11-29-004263-a")</f>
        <v>UA-2023-11-29-004263-a</v>
      </c>
      <c r="B5" s="2" t="str">
        <f>HYPERLINK("https://my.zakupivli.pro/remote/dispatcher/state_purchase_lot_view/1124087", "UA-2023-11-29-004263-a-L1")</f>
        <v>UA-2023-11-29-004263-a-L1</v>
      </c>
      <c r="C5" s="1" t="s">
        <v>228</v>
      </c>
      <c r="D5" s="1" t="s">
        <v>37</v>
      </c>
      <c r="E5" s="1" t="s">
        <v>124</v>
      </c>
      <c r="F5" s="1" t="s">
        <v>232</v>
      </c>
      <c r="G5" s="1" t="s">
        <v>236</v>
      </c>
      <c r="H5" s="5">
        <v>45259</v>
      </c>
      <c r="I5" s="4">
        <v>1</v>
      </c>
      <c r="J5" s="6">
        <v>140340</v>
      </c>
      <c r="K5" s="6">
        <v>140340</v>
      </c>
      <c r="L5" s="1">
        <v>110</v>
      </c>
      <c r="M5" s="6">
        <v>1275.82</v>
      </c>
      <c r="N5" s="1" t="s">
        <v>287</v>
      </c>
      <c r="O5" s="1" t="s">
        <v>283</v>
      </c>
      <c r="P5" s="1" t="s">
        <v>109</v>
      </c>
      <c r="Q5" s="1" t="s">
        <v>205</v>
      </c>
      <c r="R5" s="1" t="s">
        <v>19</v>
      </c>
      <c r="S5" s="1" t="s">
        <v>97</v>
      </c>
      <c r="T5" s="1" t="s">
        <v>101</v>
      </c>
      <c r="U5" s="1" t="s">
        <v>29</v>
      </c>
      <c r="V5" s="6">
        <v>140310</v>
      </c>
      <c r="W5" s="5">
        <v>45279</v>
      </c>
    </row>
    <row r="6" spans="1:23" x14ac:dyDescent="0.25">
      <c r="A6" s="2" t="str">
        <f>HYPERLINK("https://my.zakupivli.pro/remote/dispatcher/state_purchase_view/47049692", "UA-2023-11-28-006787-a")</f>
        <v>UA-2023-11-28-006787-a</v>
      </c>
      <c r="B6" s="2" t="str">
        <f>HYPERLINK("https://my.zakupivli.pro/remote/dispatcher/state_purchase_lot_view/1122360", "UA-2023-11-28-006787-a-L1")</f>
        <v>UA-2023-11-28-006787-a-L1</v>
      </c>
      <c r="C6" s="1" t="s">
        <v>131</v>
      </c>
      <c r="D6" s="1" t="s">
        <v>37</v>
      </c>
      <c r="E6" s="1" t="s">
        <v>132</v>
      </c>
      <c r="F6" s="1" t="s">
        <v>232</v>
      </c>
      <c r="G6" s="1" t="s">
        <v>236</v>
      </c>
      <c r="H6" s="5">
        <v>45258</v>
      </c>
      <c r="I6" s="4">
        <v>1</v>
      </c>
      <c r="J6" s="6">
        <v>8100</v>
      </c>
      <c r="K6" s="6">
        <v>8100</v>
      </c>
      <c r="L6" s="1">
        <v>10</v>
      </c>
      <c r="M6" s="6">
        <v>810</v>
      </c>
      <c r="N6" s="1" t="s">
        <v>293</v>
      </c>
      <c r="O6" s="1" t="s">
        <v>283</v>
      </c>
      <c r="P6" s="1" t="s">
        <v>109</v>
      </c>
      <c r="Q6" s="1" t="s">
        <v>205</v>
      </c>
      <c r="R6" s="1" t="s">
        <v>19</v>
      </c>
      <c r="S6" s="1" t="s">
        <v>96</v>
      </c>
      <c r="T6" s="1" t="s">
        <v>99</v>
      </c>
      <c r="U6" s="1" t="s">
        <v>30</v>
      </c>
      <c r="V6" s="6">
        <v>8100</v>
      </c>
      <c r="W6" s="5">
        <v>45274</v>
      </c>
    </row>
    <row r="7" spans="1:23" x14ac:dyDescent="0.25">
      <c r="A7" s="2" t="str">
        <f>HYPERLINK("https://my.zakupivli.pro/remote/dispatcher/state_purchase_view/47012857", "UA-2023-11-27-008169-a")</f>
        <v>UA-2023-11-27-008169-a</v>
      </c>
      <c r="B7" s="2" t="str">
        <f>HYPERLINK("https://my.zakupivli.pro/remote/dispatcher/state_purchase_lot_view/1120585", "UA-2023-11-27-008169-a-L1")</f>
        <v>UA-2023-11-27-008169-a-L1</v>
      </c>
      <c r="C7" s="1" t="s">
        <v>130</v>
      </c>
      <c r="D7" s="1" t="s">
        <v>37</v>
      </c>
      <c r="E7" s="1" t="s">
        <v>132</v>
      </c>
      <c r="F7" s="1" t="s">
        <v>232</v>
      </c>
      <c r="G7" s="1" t="s">
        <v>236</v>
      </c>
      <c r="H7" s="5">
        <v>45257</v>
      </c>
      <c r="I7" s="4">
        <v>1</v>
      </c>
      <c r="J7" s="6">
        <v>18000</v>
      </c>
      <c r="K7" s="6">
        <v>18000</v>
      </c>
      <c r="L7" s="1">
        <v>6</v>
      </c>
      <c r="M7" s="6">
        <v>3000</v>
      </c>
      <c r="N7" s="1" t="s">
        <v>293</v>
      </c>
      <c r="O7" s="1" t="s">
        <v>283</v>
      </c>
      <c r="P7" s="1" t="s">
        <v>109</v>
      </c>
      <c r="Q7" s="1" t="s">
        <v>205</v>
      </c>
      <c r="R7" s="1" t="s">
        <v>19</v>
      </c>
      <c r="S7" s="1" t="s">
        <v>95</v>
      </c>
      <c r="T7" s="1" t="s">
        <v>98</v>
      </c>
      <c r="U7" s="1" t="s">
        <v>28</v>
      </c>
      <c r="V7" s="6">
        <v>18000</v>
      </c>
      <c r="W7" s="5">
        <v>45274</v>
      </c>
    </row>
    <row r="8" spans="1:23" x14ac:dyDescent="0.25">
      <c r="A8" s="2" t="str">
        <f>HYPERLINK("https://my.zakupivli.pro/remote/dispatcher/state_purchase_view/46637989", "UA-2023-11-14-007217-a")</f>
        <v>UA-2023-11-14-007217-a</v>
      </c>
      <c r="B8" s="2" t="str">
        <f>HYPERLINK("https://my.zakupivli.pro/remote/dispatcher/state_purchase_lot_view/1104686", "UA-2023-11-14-007217-a-L1")</f>
        <v>UA-2023-11-14-007217-a-L1</v>
      </c>
      <c r="C8" s="1" t="s">
        <v>127</v>
      </c>
      <c r="D8" s="1" t="s">
        <v>37</v>
      </c>
      <c r="E8" s="1" t="s">
        <v>129</v>
      </c>
      <c r="F8" s="1" t="s">
        <v>232</v>
      </c>
      <c r="G8" s="1" t="s">
        <v>236</v>
      </c>
      <c r="H8" s="5">
        <v>45244</v>
      </c>
      <c r="I8" s="4">
        <v>1</v>
      </c>
      <c r="J8" s="6">
        <v>236433</v>
      </c>
      <c r="K8" s="6">
        <v>236433</v>
      </c>
      <c r="L8" s="1">
        <v>114</v>
      </c>
      <c r="M8" s="6">
        <v>2073.9699999999998</v>
      </c>
      <c r="N8" s="1" t="s">
        <v>287</v>
      </c>
      <c r="O8" s="1" t="s">
        <v>274</v>
      </c>
      <c r="P8" s="1" t="s">
        <v>107</v>
      </c>
      <c r="Q8" s="1" t="s">
        <v>222</v>
      </c>
      <c r="R8" s="1" t="s">
        <v>23</v>
      </c>
      <c r="S8" s="1" t="s">
        <v>93</v>
      </c>
      <c r="T8" s="1" t="s">
        <v>96</v>
      </c>
      <c r="U8" s="1" t="s">
        <v>298</v>
      </c>
      <c r="V8" s="6">
        <v>236432.8</v>
      </c>
      <c r="W8" s="5">
        <v>45267</v>
      </c>
    </row>
    <row r="9" spans="1:23" x14ac:dyDescent="0.25">
      <c r="A9" s="2" t="str">
        <f>HYPERLINK("https://my.zakupivli.pro/remote/dispatcher/state_purchase_view/46556602", "UA-2023-11-10-004191-a")</f>
        <v>UA-2023-11-10-004191-a</v>
      </c>
      <c r="B9" s="2" t="str">
        <f>HYPERLINK("https://my.zakupivli.pro/remote/dispatcher/state_purchase_lot_view/1101216", "UA-2023-11-10-004191-a-L1")</f>
        <v>UA-2023-11-10-004191-a-L1</v>
      </c>
      <c r="C9" s="1" t="s">
        <v>111</v>
      </c>
      <c r="D9" s="1" t="s">
        <v>37</v>
      </c>
      <c r="E9" s="1" t="s">
        <v>113</v>
      </c>
      <c r="F9" s="1" t="s">
        <v>232</v>
      </c>
      <c r="G9" s="1" t="s">
        <v>236</v>
      </c>
      <c r="H9" s="5">
        <v>45240</v>
      </c>
      <c r="I9" s="4">
        <v>1</v>
      </c>
      <c r="J9" s="6">
        <v>70000</v>
      </c>
      <c r="K9" s="6">
        <v>70000</v>
      </c>
      <c r="L9" s="1">
        <v>2914</v>
      </c>
      <c r="M9" s="6">
        <v>24.02</v>
      </c>
      <c r="N9" s="1" t="s">
        <v>293</v>
      </c>
      <c r="O9" s="1" t="s">
        <v>253</v>
      </c>
      <c r="P9" s="1" t="s">
        <v>163</v>
      </c>
      <c r="Q9" s="1" t="s">
        <v>203</v>
      </c>
      <c r="R9" s="1" t="s">
        <v>7</v>
      </c>
      <c r="S9" s="1" t="s">
        <v>91</v>
      </c>
      <c r="T9" s="1" t="s">
        <v>94</v>
      </c>
      <c r="U9" s="1" t="s">
        <v>296</v>
      </c>
      <c r="V9" s="6">
        <v>56203.4</v>
      </c>
      <c r="W9" s="5">
        <v>45265</v>
      </c>
    </row>
    <row r="10" spans="1:23" x14ac:dyDescent="0.25">
      <c r="A10" s="2" t="str">
        <f>HYPERLINK("https://my.zakupivli.pro/remote/dispatcher/state_purchase_view/46414863", "UA-2023-11-06-007021-a")</f>
        <v>UA-2023-11-06-007021-a</v>
      </c>
      <c r="B10" s="2" t="str">
        <f>HYPERLINK("https://my.zakupivli.pro/remote/dispatcher/state_purchase_lot_view/1095547", "UA-2023-11-06-007021-a-L1")</f>
        <v>UA-2023-11-06-007021-a-L1</v>
      </c>
      <c r="C10" s="1" t="s">
        <v>128</v>
      </c>
      <c r="D10" s="1" t="s">
        <v>37</v>
      </c>
      <c r="E10" s="1" t="s">
        <v>129</v>
      </c>
      <c r="F10" s="1" t="s">
        <v>232</v>
      </c>
      <c r="G10" s="1" t="s">
        <v>236</v>
      </c>
      <c r="H10" s="5">
        <v>45236</v>
      </c>
      <c r="I10" s="4">
        <v>1</v>
      </c>
      <c r="J10" s="6">
        <v>31350</v>
      </c>
      <c r="K10" s="6">
        <v>31350</v>
      </c>
      <c r="L10" s="1">
        <v>10000</v>
      </c>
      <c r="M10" s="6">
        <v>3.13</v>
      </c>
      <c r="N10" s="1" t="s">
        <v>293</v>
      </c>
      <c r="O10" s="1" t="s">
        <v>283</v>
      </c>
      <c r="P10" s="1" t="s">
        <v>109</v>
      </c>
      <c r="Q10" s="1" t="s">
        <v>205</v>
      </c>
      <c r="R10" s="1" t="s">
        <v>19</v>
      </c>
      <c r="S10" s="1" t="s">
        <v>89</v>
      </c>
      <c r="T10" s="1" t="s">
        <v>92</v>
      </c>
      <c r="U10" s="1" t="s">
        <v>297</v>
      </c>
      <c r="V10" s="6">
        <v>31300</v>
      </c>
      <c r="W10" s="5">
        <v>45264</v>
      </c>
    </row>
    <row r="11" spans="1:23" x14ac:dyDescent="0.25">
      <c r="A11" s="2" t="str">
        <f>HYPERLINK("https://my.zakupivli.pro/remote/dispatcher/state_purchase_view/46410115", "UA-2023-11-06-005003-a")</f>
        <v>UA-2023-11-06-005003-a</v>
      </c>
      <c r="B11" s="2" t="str">
        <f>HYPERLINK("https://my.zakupivli.pro/remote/dispatcher/state_purchase_lot_view/1095423", "UA-2023-11-06-005003-a-L1")</f>
        <v>UA-2023-11-06-005003-a-L1</v>
      </c>
      <c r="C11" s="1" t="s">
        <v>135</v>
      </c>
      <c r="D11" s="1" t="s">
        <v>37</v>
      </c>
      <c r="E11" s="1" t="s">
        <v>136</v>
      </c>
      <c r="F11" s="1" t="s">
        <v>232</v>
      </c>
      <c r="G11" s="1" t="s">
        <v>236</v>
      </c>
      <c r="H11" s="5">
        <v>45236</v>
      </c>
      <c r="I11" s="4">
        <v>1</v>
      </c>
      <c r="J11" s="6">
        <v>29190</v>
      </c>
      <c r="K11" s="6">
        <v>29190</v>
      </c>
      <c r="L11" s="1">
        <v>80</v>
      </c>
      <c r="M11" s="6">
        <v>364.88</v>
      </c>
      <c r="N11" s="1" t="s">
        <v>284</v>
      </c>
      <c r="O11" s="1" t="s">
        <v>258</v>
      </c>
      <c r="P11" s="1" t="s">
        <v>173</v>
      </c>
      <c r="Q11" s="1" t="s">
        <v>211</v>
      </c>
      <c r="R11" s="1" t="s">
        <v>11</v>
      </c>
      <c r="S11" s="1" t="s">
        <v>89</v>
      </c>
      <c r="T11" s="1" t="s">
        <v>92</v>
      </c>
      <c r="U11" s="1" t="s">
        <v>26</v>
      </c>
      <c r="V11" s="6">
        <v>29189.599999999999</v>
      </c>
      <c r="W11" s="5">
        <v>45252</v>
      </c>
    </row>
    <row r="12" spans="1:23" x14ac:dyDescent="0.25">
      <c r="A12" s="2" t="str">
        <f>HYPERLINK("https://my.zakupivli.pro/remote/dispatcher/state_purchase_view/46013413", "UA-2023-10-19-008469-a")</f>
        <v>UA-2023-10-19-008469-a</v>
      </c>
      <c r="B12" s="2" t="str">
        <f>HYPERLINK("https://my.zakupivli.pro/remote/dispatcher/state_purchase_lot_view/1079528", "UA-2023-10-19-008469-a-L1")</f>
        <v>UA-2023-10-19-008469-a-L1</v>
      </c>
      <c r="C12" s="1" t="s">
        <v>197</v>
      </c>
      <c r="D12" s="1" t="s">
        <v>37</v>
      </c>
      <c r="E12" s="1" t="s">
        <v>195</v>
      </c>
      <c r="F12" s="1" t="s">
        <v>232</v>
      </c>
      <c r="G12" s="1" t="s">
        <v>236</v>
      </c>
      <c r="H12" s="5">
        <v>45218</v>
      </c>
      <c r="I12" s="4">
        <v>1</v>
      </c>
      <c r="J12" s="6">
        <v>60000</v>
      </c>
      <c r="K12" s="6">
        <v>60000</v>
      </c>
      <c r="L12" s="1">
        <v>149</v>
      </c>
      <c r="M12" s="6">
        <v>402.68</v>
      </c>
      <c r="N12" s="1" t="s">
        <v>290</v>
      </c>
      <c r="O12" s="1" t="s">
        <v>255</v>
      </c>
      <c r="P12" s="1" t="s">
        <v>167</v>
      </c>
      <c r="Q12" s="1" t="s">
        <v>212</v>
      </c>
      <c r="R12" s="1" t="s">
        <v>9</v>
      </c>
      <c r="S12" s="1" t="s">
        <v>85</v>
      </c>
      <c r="T12" s="1" t="s">
        <v>88</v>
      </c>
      <c r="U12" s="1" t="s">
        <v>306</v>
      </c>
      <c r="V12" s="6">
        <v>40662</v>
      </c>
      <c r="W12" s="5">
        <v>45240</v>
      </c>
    </row>
    <row r="13" spans="1:23" x14ac:dyDescent="0.25">
      <c r="A13" s="2" t="str">
        <f>HYPERLINK("https://my.zakupivli.pro/remote/dispatcher/state_purchase_view/46002052", "UA-2023-10-19-003474-a")</f>
        <v>UA-2023-10-19-003474-a</v>
      </c>
      <c r="B13" s="2" t="str">
        <f>HYPERLINK("https://my.zakupivli.pro/remote/dispatcher/state_purchase_lot_view/1079156", "UA-2023-10-19-003474-a-L1")</f>
        <v>UA-2023-10-19-003474-a-L1</v>
      </c>
      <c r="C13" s="1" t="s">
        <v>191</v>
      </c>
      <c r="D13" s="1" t="s">
        <v>37</v>
      </c>
      <c r="E13" s="1" t="s">
        <v>192</v>
      </c>
      <c r="F13" s="1" t="s">
        <v>232</v>
      </c>
      <c r="G13" s="1" t="s">
        <v>236</v>
      </c>
      <c r="H13" s="5">
        <v>45218</v>
      </c>
      <c r="I13" s="4">
        <v>4</v>
      </c>
      <c r="J13" s="6">
        <v>198100</v>
      </c>
      <c r="K13" s="6">
        <v>198100</v>
      </c>
      <c r="L13" s="1">
        <v>278</v>
      </c>
      <c r="M13" s="6">
        <v>712.59</v>
      </c>
      <c r="N13" s="1" t="s">
        <v>293</v>
      </c>
      <c r="O13" s="1" t="s">
        <v>268</v>
      </c>
      <c r="P13" s="1" t="s">
        <v>175</v>
      </c>
      <c r="Q13" s="1" t="s">
        <v>216</v>
      </c>
      <c r="R13" s="1" t="s">
        <v>160</v>
      </c>
      <c r="S13" s="1" t="s">
        <v>87</v>
      </c>
      <c r="T13" s="1" t="s">
        <v>90</v>
      </c>
      <c r="U13" s="1" t="s">
        <v>294</v>
      </c>
      <c r="V13" s="6">
        <v>98899.99</v>
      </c>
      <c r="W13" s="5">
        <v>45244</v>
      </c>
    </row>
    <row r="14" spans="1:23" x14ac:dyDescent="0.25">
      <c r="A14" s="2" t="str">
        <f>HYPERLINK("https://my.zakupivli.pro/remote/dispatcher/state_purchase_view/45831298", "UA-2023-10-12-006873-a")</f>
        <v>UA-2023-10-12-006873-a</v>
      </c>
      <c r="B14" s="2" t="str">
        <f>HYPERLINK("https://my.zakupivli.pro/remote/dispatcher/state_purchase_lot_view/1072252", "UA-2023-10-12-006873-a-L1")</f>
        <v>UA-2023-10-12-006873-a-L1</v>
      </c>
      <c r="C14" s="1" t="s">
        <v>147</v>
      </c>
      <c r="D14" s="1" t="s">
        <v>37</v>
      </c>
      <c r="E14" s="1" t="s">
        <v>146</v>
      </c>
      <c r="F14" s="1" t="s">
        <v>232</v>
      </c>
      <c r="G14" s="1" t="s">
        <v>236</v>
      </c>
      <c r="H14" s="5">
        <v>45211</v>
      </c>
      <c r="I14" s="4">
        <v>1</v>
      </c>
      <c r="J14" s="6">
        <v>220000</v>
      </c>
      <c r="K14" s="6">
        <v>220000</v>
      </c>
      <c r="L14" s="1">
        <v>216</v>
      </c>
      <c r="M14" s="6">
        <v>1018.52</v>
      </c>
      <c r="N14" s="1" t="s">
        <v>287</v>
      </c>
      <c r="O14" s="1" t="s">
        <v>261</v>
      </c>
      <c r="P14" s="1" t="s">
        <v>171</v>
      </c>
      <c r="Q14" s="1" t="s">
        <v>210</v>
      </c>
      <c r="R14" s="1" t="s">
        <v>18</v>
      </c>
      <c r="S14" s="1" t="s">
        <v>84</v>
      </c>
      <c r="T14" s="1" t="s">
        <v>86</v>
      </c>
      <c r="U14" s="1" t="s">
        <v>332</v>
      </c>
      <c r="V14" s="6">
        <v>219985.58</v>
      </c>
      <c r="W14" s="5">
        <v>45238</v>
      </c>
    </row>
    <row r="15" spans="1:23" x14ac:dyDescent="0.25">
      <c r="A15" s="2" t="str">
        <f>HYPERLINK("https://my.zakupivli.pro/remote/dispatcher/state_purchase_view/45705755", "UA-2023-10-06-010510-a")</f>
        <v>UA-2023-10-06-010510-a</v>
      </c>
      <c r="B15" s="2" t="str">
        <f>HYPERLINK("https://my.zakupivli.pro/remote/dispatcher/state_purchase_lot_view/1067209", "UA-2023-10-06-010510-a-L1")</f>
        <v>UA-2023-10-06-010510-a-L1</v>
      </c>
      <c r="C15" s="1" t="s">
        <v>2</v>
      </c>
      <c r="D15" s="1" t="s">
        <v>37</v>
      </c>
      <c r="E15" s="1" t="s">
        <v>183</v>
      </c>
      <c r="F15" s="1" t="s">
        <v>232</v>
      </c>
      <c r="G15" s="1" t="s">
        <v>236</v>
      </c>
      <c r="H15" s="5">
        <v>45205</v>
      </c>
      <c r="I15" s="4">
        <v>1</v>
      </c>
      <c r="J15" s="6">
        <v>1140000</v>
      </c>
      <c r="K15" s="6">
        <v>1140000</v>
      </c>
      <c r="L15" s="1">
        <v>1</v>
      </c>
      <c r="M15" s="6">
        <v>1140000</v>
      </c>
      <c r="N15" s="1" t="s">
        <v>291</v>
      </c>
      <c r="O15" s="1" t="s">
        <v>259</v>
      </c>
      <c r="P15" s="1" t="s">
        <v>166</v>
      </c>
      <c r="Q15" s="1" t="s">
        <v>223</v>
      </c>
      <c r="R15" s="1" t="s">
        <v>13</v>
      </c>
      <c r="S15" s="1" t="s">
        <v>81</v>
      </c>
      <c r="T15" s="1" t="s">
        <v>83</v>
      </c>
      <c r="U15" s="1" t="s">
        <v>199</v>
      </c>
      <c r="V15" s="6">
        <v>1094367</v>
      </c>
      <c r="W15" s="5">
        <v>45222</v>
      </c>
    </row>
    <row r="16" spans="1:23" x14ac:dyDescent="0.25">
      <c r="A16" s="2" t="str">
        <f>HYPERLINK("https://my.zakupivli.pro/remote/dispatcher/state_purchase_view/45453299", "UA-2023-09-26-009044-a")</f>
        <v>UA-2023-09-26-009044-a</v>
      </c>
      <c r="B16" s="2" t="str">
        <f>HYPERLINK("https://my.zakupivli.pro/remote/dispatcher/state_purchase_lot_view/1056742", "UA-2023-09-26-009044-a-L1")</f>
        <v>UA-2023-09-26-009044-a-L1</v>
      </c>
      <c r="C16" s="1" t="s">
        <v>149</v>
      </c>
      <c r="D16" s="1" t="s">
        <v>37</v>
      </c>
      <c r="E16" s="1" t="s">
        <v>148</v>
      </c>
      <c r="F16" s="1" t="s">
        <v>232</v>
      </c>
      <c r="G16" s="1" t="s">
        <v>236</v>
      </c>
      <c r="H16" s="5">
        <v>45195</v>
      </c>
      <c r="I16" s="4">
        <v>1</v>
      </c>
      <c r="J16" s="6">
        <v>299934</v>
      </c>
      <c r="K16" s="6">
        <v>299934</v>
      </c>
      <c r="L16" s="1" t="s">
        <v>286</v>
      </c>
      <c r="M16" s="1" t="s">
        <v>286</v>
      </c>
      <c r="N16" s="1" t="s">
        <v>286</v>
      </c>
      <c r="O16" s="1" t="s">
        <v>277</v>
      </c>
      <c r="P16" s="1" t="s">
        <v>115</v>
      </c>
      <c r="Q16" s="1" t="s">
        <v>202</v>
      </c>
      <c r="R16" s="1" t="s">
        <v>20</v>
      </c>
      <c r="S16" s="1" t="s">
        <v>80</v>
      </c>
      <c r="T16" s="1" t="s">
        <v>82</v>
      </c>
      <c r="U16" s="1" t="s">
        <v>198</v>
      </c>
      <c r="V16" s="6">
        <v>299237.09999999998</v>
      </c>
      <c r="W16" s="5">
        <v>45219</v>
      </c>
    </row>
    <row r="17" spans="1:23" x14ac:dyDescent="0.25">
      <c r="A17" s="2" t="str">
        <f>HYPERLINK("https://my.zakupivli.pro/remote/dispatcher/state_purchase_view/44407267", "UA-2023-08-09-001116-a")</f>
        <v>UA-2023-08-09-001116-a</v>
      </c>
      <c r="B17" s="2" t="str">
        <f>HYPERLINK("https://my.zakupivli.pro/remote/dispatcher/state_purchase_lot_view/1012937", "UA-2023-08-09-001116-a-L1")</f>
        <v>UA-2023-08-09-001116-a-L1</v>
      </c>
      <c r="C17" s="1" t="s">
        <v>112</v>
      </c>
      <c r="D17" s="1" t="s">
        <v>37</v>
      </c>
      <c r="E17" s="1" t="s">
        <v>113</v>
      </c>
      <c r="F17" s="1" t="s">
        <v>232</v>
      </c>
      <c r="G17" s="1" t="s">
        <v>236</v>
      </c>
      <c r="H17" s="5">
        <v>45147</v>
      </c>
      <c r="I17" s="4">
        <v>3</v>
      </c>
      <c r="J17" s="6">
        <v>120000</v>
      </c>
      <c r="K17" s="6">
        <v>120000</v>
      </c>
      <c r="L17" s="1">
        <v>800</v>
      </c>
      <c r="M17" s="6">
        <v>150</v>
      </c>
      <c r="N17" s="1" t="s">
        <v>289</v>
      </c>
      <c r="O17" s="1" t="s">
        <v>267</v>
      </c>
      <c r="P17" s="1" t="s">
        <v>174</v>
      </c>
      <c r="Q17" s="1" t="s">
        <v>207</v>
      </c>
      <c r="R17" s="1" t="s">
        <v>156</v>
      </c>
      <c r="S17" s="1" t="s">
        <v>74</v>
      </c>
      <c r="T17" s="1" t="s">
        <v>77</v>
      </c>
      <c r="U17" s="1" t="s">
        <v>302</v>
      </c>
      <c r="V17" s="6">
        <v>105840</v>
      </c>
      <c r="W17" s="5">
        <v>45166</v>
      </c>
    </row>
    <row r="18" spans="1:23" x14ac:dyDescent="0.25">
      <c r="A18" s="2" t="str">
        <f>HYPERLINK("https://my.zakupivli.pro/remote/dispatcher/state_purchase_view/44326981", "UA-2023-08-04-002859-a")</f>
        <v>UA-2023-08-04-002859-a</v>
      </c>
      <c r="B18" s="2" t="str">
        <f>HYPERLINK("https://my.zakupivli.pro/remote/dispatcher/state_purchase_lot_view/1009686", "UA-2023-08-04-002859-a-L1")</f>
        <v>UA-2023-08-04-002859-a-L1</v>
      </c>
      <c r="C18" s="1" t="s">
        <v>227</v>
      </c>
      <c r="D18" s="1" t="s">
        <v>37</v>
      </c>
      <c r="E18" s="1" t="s">
        <v>124</v>
      </c>
      <c r="F18" s="1" t="s">
        <v>232</v>
      </c>
      <c r="G18" s="1" t="s">
        <v>236</v>
      </c>
      <c r="H18" s="5">
        <v>45142</v>
      </c>
      <c r="I18" s="4">
        <v>1</v>
      </c>
      <c r="J18" s="6">
        <v>208050</v>
      </c>
      <c r="K18" s="6">
        <v>208050</v>
      </c>
      <c r="L18" s="1" t="s">
        <v>286</v>
      </c>
      <c r="M18" s="1" t="s">
        <v>286</v>
      </c>
      <c r="N18" s="1" t="s">
        <v>286</v>
      </c>
      <c r="O18" s="1" t="s">
        <v>261</v>
      </c>
      <c r="P18" s="1" t="s">
        <v>171</v>
      </c>
      <c r="Q18" s="1" t="s">
        <v>210</v>
      </c>
      <c r="R18" s="1" t="s">
        <v>18</v>
      </c>
      <c r="S18" s="1" t="s">
        <v>72</v>
      </c>
      <c r="T18" s="1" t="s">
        <v>76</v>
      </c>
      <c r="U18" s="1" t="s">
        <v>303</v>
      </c>
      <c r="V18" s="6">
        <v>207634.57</v>
      </c>
      <c r="W18" s="5">
        <v>45167</v>
      </c>
    </row>
    <row r="19" spans="1:23" x14ac:dyDescent="0.25">
      <c r="A19" s="2" t="str">
        <f>HYPERLINK("https://my.zakupivli.pro/remote/dispatcher/state_purchase_view/44344845", "UA-2023-08-04-010908-a")</f>
        <v>UA-2023-08-04-010908-a</v>
      </c>
      <c r="B19" s="2" t="str">
        <f>HYPERLINK("https://my.zakupivli.pro/remote/dispatcher/state_purchase_lot_view/1010501", "UA-2023-08-04-010908-a-L1")</f>
        <v>UA-2023-08-04-010908-a-L1</v>
      </c>
      <c r="C19" s="1" t="s">
        <v>181</v>
      </c>
      <c r="D19" s="1" t="s">
        <v>37</v>
      </c>
      <c r="E19" s="1" t="s">
        <v>182</v>
      </c>
      <c r="F19" s="1" t="s">
        <v>232</v>
      </c>
      <c r="G19" s="1" t="s">
        <v>236</v>
      </c>
      <c r="H19" s="5">
        <v>45142</v>
      </c>
      <c r="I19" s="4">
        <v>1</v>
      </c>
      <c r="J19" s="6">
        <v>1300000</v>
      </c>
      <c r="K19" s="6">
        <v>1300000</v>
      </c>
      <c r="L19" s="1">
        <v>1</v>
      </c>
      <c r="M19" s="6">
        <v>1300000</v>
      </c>
      <c r="N19" s="1" t="s">
        <v>291</v>
      </c>
      <c r="O19" s="1" t="s">
        <v>259</v>
      </c>
      <c r="P19" s="1" t="s">
        <v>166</v>
      </c>
      <c r="Q19" s="1" t="s">
        <v>223</v>
      </c>
      <c r="R19" s="1" t="s">
        <v>13</v>
      </c>
      <c r="S19" s="1" t="s">
        <v>71</v>
      </c>
      <c r="T19" s="1" t="s">
        <v>75</v>
      </c>
      <c r="U19" s="1" t="s">
        <v>300</v>
      </c>
      <c r="V19" s="6">
        <v>1273354</v>
      </c>
      <c r="W19" s="5">
        <v>45161</v>
      </c>
    </row>
    <row r="20" spans="1:23" x14ac:dyDescent="0.25">
      <c r="A20" s="2" t="str">
        <f>HYPERLINK("https://my.zakupivli.pro/remote/dispatcher/state_purchase_view/44238406", "UA-2023-08-01-001609-a")</f>
        <v>UA-2023-08-01-001609-a</v>
      </c>
      <c r="B20" s="2" t="str">
        <f>HYPERLINK("https://my.zakupivli.pro/remote/dispatcher/state_purchase_lot_view/1006428", "UA-2023-08-01-001609-a-L1")</f>
        <v>UA-2023-08-01-001609-a-L1</v>
      </c>
      <c r="C20" s="1" t="s">
        <v>138</v>
      </c>
      <c r="D20" s="1" t="s">
        <v>37</v>
      </c>
      <c r="E20" s="1" t="s">
        <v>136</v>
      </c>
      <c r="F20" s="1" t="s">
        <v>232</v>
      </c>
      <c r="G20" s="1" t="s">
        <v>236</v>
      </c>
      <c r="H20" s="5">
        <v>45139</v>
      </c>
      <c r="I20" s="4">
        <v>1</v>
      </c>
      <c r="J20" s="6">
        <v>493648</v>
      </c>
      <c r="K20" s="6">
        <v>493648</v>
      </c>
      <c r="L20" s="1">
        <v>238</v>
      </c>
      <c r="M20" s="6">
        <v>2074.15</v>
      </c>
      <c r="N20" s="1" t="s">
        <v>286</v>
      </c>
      <c r="O20" s="1" t="s">
        <v>258</v>
      </c>
      <c r="P20" s="1" t="s">
        <v>173</v>
      </c>
      <c r="Q20" s="1" t="s">
        <v>211</v>
      </c>
      <c r="R20" s="1" t="s">
        <v>11</v>
      </c>
      <c r="S20" s="1" t="s">
        <v>71</v>
      </c>
      <c r="T20" s="1" t="s">
        <v>75</v>
      </c>
      <c r="U20" s="1" t="s">
        <v>301</v>
      </c>
      <c r="V20" s="6">
        <v>492593.22</v>
      </c>
      <c r="W20" s="5">
        <v>45162</v>
      </c>
    </row>
    <row r="21" spans="1:23" x14ac:dyDescent="0.25">
      <c r="A21" s="2" t="str">
        <f>HYPERLINK("https://my.zakupivli.pro/remote/dispatcher/state_purchase_view/44186306", "UA-2023-07-27-009367-a")</f>
        <v>UA-2023-07-27-009367-a</v>
      </c>
      <c r="B21" s="2" t="str">
        <f>HYPERLINK("https://my.zakupivli.pro/remote/dispatcher/state_purchase_lot_view/1003826", "UA-2023-07-27-009367-a-L1")</f>
        <v>UA-2023-07-27-009367-a-L1</v>
      </c>
      <c r="C21" s="1" t="s">
        <v>141</v>
      </c>
      <c r="D21" s="1" t="s">
        <v>37</v>
      </c>
      <c r="E21" s="1" t="s">
        <v>136</v>
      </c>
      <c r="F21" s="1" t="s">
        <v>232</v>
      </c>
      <c r="G21" s="1" t="s">
        <v>236</v>
      </c>
      <c r="H21" s="5">
        <v>45134</v>
      </c>
      <c r="I21" s="4">
        <v>1</v>
      </c>
      <c r="J21" s="6">
        <v>317592</v>
      </c>
      <c r="K21" s="6">
        <v>317592</v>
      </c>
      <c r="L21" s="1">
        <v>101</v>
      </c>
      <c r="M21" s="6">
        <v>3144.48</v>
      </c>
      <c r="N21" s="1" t="s">
        <v>292</v>
      </c>
      <c r="O21" s="1" t="s">
        <v>258</v>
      </c>
      <c r="P21" s="1" t="s">
        <v>173</v>
      </c>
      <c r="Q21" s="1" t="s">
        <v>211</v>
      </c>
      <c r="R21" s="1" t="s">
        <v>11</v>
      </c>
      <c r="S21" s="1" t="s">
        <v>70</v>
      </c>
      <c r="T21" s="1" t="s">
        <v>73</v>
      </c>
      <c r="U21" s="1" t="s">
        <v>299</v>
      </c>
      <c r="V21" s="6">
        <v>304121.09999999998</v>
      </c>
      <c r="W21" s="5">
        <v>45155</v>
      </c>
    </row>
    <row r="22" spans="1:23" x14ac:dyDescent="0.25">
      <c r="A22" s="2" t="str">
        <f>HYPERLINK("https://my.zakupivli.pro/remote/dispatcher/state_purchase_view/44070873", "UA-2023-07-21-007370-a")</f>
        <v>UA-2023-07-21-007370-a</v>
      </c>
      <c r="B22" s="2" t="str">
        <f>HYPERLINK("https://my.zakupivli.pro/remote/dispatcher/state_purchase_lot_view/999491", "UA-2023-07-21-007370-a-L1")</f>
        <v>UA-2023-07-21-007370-a-L1</v>
      </c>
      <c r="C22" s="1" t="s">
        <v>194</v>
      </c>
      <c r="D22" s="1" t="s">
        <v>37</v>
      </c>
      <c r="E22" s="1" t="s">
        <v>193</v>
      </c>
      <c r="F22" s="1" t="s">
        <v>232</v>
      </c>
      <c r="G22" s="1" t="s">
        <v>236</v>
      </c>
      <c r="H22" s="5">
        <v>45128</v>
      </c>
      <c r="I22" s="4">
        <v>3</v>
      </c>
      <c r="J22" s="6">
        <v>300000</v>
      </c>
      <c r="K22" s="6">
        <v>300000</v>
      </c>
      <c r="L22" s="1">
        <v>1</v>
      </c>
      <c r="M22" s="6">
        <v>300000</v>
      </c>
      <c r="N22" s="1" t="s">
        <v>290</v>
      </c>
      <c r="O22" s="1" t="s">
        <v>257</v>
      </c>
      <c r="P22" s="1" t="s">
        <v>172</v>
      </c>
      <c r="Q22" s="1" t="s">
        <v>221</v>
      </c>
      <c r="R22" s="1" t="s">
        <v>4</v>
      </c>
      <c r="S22" s="1" t="s">
        <v>78</v>
      </c>
      <c r="T22" s="1" t="s">
        <v>79</v>
      </c>
      <c r="U22" s="1" t="s">
        <v>304</v>
      </c>
      <c r="V22" s="6">
        <v>254286</v>
      </c>
      <c r="W22" s="5">
        <v>45195</v>
      </c>
    </row>
    <row r="23" spans="1:23" x14ac:dyDescent="0.25">
      <c r="A23" s="2" t="str">
        <f>HYPERLINK("https://my.zakupivli.pro/remote/dispatcher/state_purchase_view/43891451", "UA-2023-07-13-000460-a")</f>
        <v>UA-2023-07-13-000460-a</v>
      </c>
      <c r="B23" s="2" t="str">
        <f>HYPERLINK("https://my.zakupivli.pro/remote/dispatcher/state_purchase_lot_view/992330", "UA-2023-07-13-000460-a-L1")</f>
        <v>UA-2023-07-13-000460-a-L1</v>
      </c>
      <c r="C23" s="1" t="s">
        <v>180</v>
      </c>
      <c r="D23" s="1" t="s">
        <v>37</v>
      </c>
      <c r="E23" s="1" t="s">
        <v>179</v>
      </c>
      <c r="F23" s="1" t="s">
        <v>232</v>
      </c>
      <c r="G23" s="1" t="s">
        <v>236</v>
      </c>
      <c r="H23" s="5">
        <v>45120</v>
      </c>
      <c r="I23" s="4">
        <v>2</v>
      </c>
      <c r="J23" s="6">
        <v>170000</v>
      </c>
      <c r="K23" s="6">
        <v>170000</v>
      </c>
      <c r="L23" s="1">
        <v>7</v>
      </c>
      <c r="M23" s="6">
        <v>24285.71</v>
      </c>
      <c r="N23" s="1" t="s">
        <v>285</v>
      </c>
      <c r="O23" s="1" t="s">
        <v>275</v>
      </c>
      <c r="P23" s="1" t="s">
        <v>35</v>
      </c>
      <c r="Q23" s="1" t="s">
        <v>206</v>
      </c>
      <c r="R23" s="1" t="s">
        <v>14</v>
      </c>
      <c r="S23" s="1" t="s">
        <v>67</v>
      </c>
      <c r="T23" s="1" t="s">
        <v>69</v>
      </c>
      <c r="U23" s="1" t="s">
        <v>298</v>
      </c>
      <c r="V23" s="6">
        <v>164750</v>
      </c>
      <c r="W23" s="5">
        <v>45141</v>
      </c>
    </row>
    <row r="24" spans="1:23" x14ac:dyDescent="0.25">
      <c r="A24" s="2" t="str">
        <f>HYPERLINK("https://my.zakupivli.pro/remote/dispatcher/state_purchase_view/43901525", "UA-2023-07-13-005020-a")</f>
        <v>UA-2023-07-13-005020-a</v>
      </c>
      <c r="B24" s="2" t="str">
        <f>HYPERLINK("https://my.zakupivli.pro/remote/dispatcher/state_purchase_lot_view/992599", "UA-2023-07-13-005020-a-L1")</f>
        <v>UA-2023-07-13-005020-a-L1</v>
      </c>
      <c r="C24" s="1" t="s">
        <v>187</v>
      </c>
      <c r="D24" s="1" t="s">
        <v>37</v>
      </c>
      <c r="E24" s="1" t="s">
        <v>186</v>
      </c>
      <c r="F24" s="1" t="s">
        <v>232</v>
      </c>
      <c r="G24" s="1" t="s">
        <v>236</v>
      </c>
      <c r="H24" s="5">
        <v>45120</v>
      </c>
      <c r="I24" s="4">
        <v>1</v>
      </c>
      <c r="J24" s="6">
        <v>90000</v>
      </c>
      <c r="K24" s="6">
        <v>90000</v>
      </c>
      <c r="L24" s="1">
        <v>1</v>
      </c>
      <c r="M24" s="6">
        <v>90000</v>
      </c>
      <c r="N24" s="1" t="s">
        <v>290</v>
      </c>
      <c r="O24" s="1" t="s">
        <v>280</v>
      </c>
      <c r="P24" s="1" t="s">
        <v>36</v>
      </c>
      <c r="Q24" s="1" t="s">
        <v>213</v>
      </c>
      <c r="R24" s="1" t="s">
        <v>15</v>
      </c>
      <c r="S24" s="1" t="s">
        <v>66</v>
      </c>
      <c r="T24" s="1" t="s">
        <v>68</v>
      </c>
      <c r="U24" s="1" t="s">
        <v>297</v>
      </c>
      <c r="V24" s="6">
        <v>89360</v>
      </c>
      <c r="W24" s="5">
        <v>45140</v>
      </c>
    </row>
    <row r="25" spans="1:23" x14ac:dyDescent="0.25">
      <c r="A25" s="2" t="str">
        <f>HYPERLINK("https://my.zakupivli.pro/remote/dispatcher/state_purchase_view/43750424", "UA-2023-07-05-014213-a")</f>
        <v>UA-2023-07-05-014213-a</v>
      </c>
      <c r="B25" s="2" t="str">
        <f>HYPERLINK("https://my.zakupivli.pro/remote/dispatcher/state_purchase_lot_view/986458", "UA-2023-07-05-014213-a-L1")</f>
        <v>UA-2023-07-05-014213-a-L1</v>
      </c>
      <c r="C25" s="1" t="s">
        <v>238</v>
      </c>
      <c r="D25" s="1" t="s">
        <v>37</v>
      </c>
      <c r="E25" s="1" t="s">
        <v>164</v>
      </c>
      <c r="F25" s="1" t="s">
        <v>232</v>
      </c>
      <c r="G25" s="1" t="s">
        <v>236</v>
      </c>
      <c r="H25" s="5">
        <v>45112</v>
      </c>
      <c r="I25" s="4">
        <v>1</v>
      </c>
      <c r="J25" s="6">
        <v>560000</v>
      </c>
      <c r="K25" s="6">
        <v>560000</v>
      </c>
      <c r="L25" s="1">
        <v>20</v>
      </c>
      <c r="M25" s="6">
        <v>28000</v>
      </c>
      <c r="N25" s="1" t="s">
        <v>293</v>
      </c>
      <c r="O25" s="1" t="s">
        <v>259</v>
      </c>
      <c r="P25" s="1" t="s">
        <v>166</v>
      </c>
      <c r="Q25" s="1" t="s">
        <v>223</v>
      </c>
      <c r="R25" s="1" t="s">
        <v>13</v>
      </c>
      <c r="S25" s="1" t="s">
        <v>64</v>
      </c>
      <c r="T25" s="1" t="s">
        <v>67</v>
      </c>
      <c r="U25" s="1" t="s">
        <v>27</v>
      </c>
      <c r="V25" s="6">
        <v>555700</v>
      </c>
      <c r="W25" s="5">
        <v>45131</v>
      </c>
    </row>
    <row r="26" spans="1:23" x14ac:dyDescent="0.25">
      <c r="A26" s="2" t="str">
        <f>HYPERLINK("https://my.zakupivli.pro/remote/dispatcher/state_purchase_view/43664665", "UA-2023-06-30-007836-a")</f>
        <v>UA-2023-06-30-007836-a</v>
      </c>
      <c r="B26" s="2" t="str">
        <f>HYPERLINK("https://my.zakupivli.pro/remote/dispatcher/state_purchase_lot_view/983096", "UA-2023-06-30-007836-a-L1")</f>
        <v>UA-2023-06-30-007836-a-L1</v>
      </c>
      <c r="C26" s="1" t="s">
        <v>178</v>
      </c>
      <c r="D26" s="1" t="s">
        <v>37</v>
      </c>
      <c r="E26" s="1" t="s">
        <v>179</v>
      </c>
      <c r="F26" s="1" t="s">
        <v>232</v>
      </c>
      <c r="G26" s="1" t="s">
        <v>236</v>
      </c>
      <c r="H26" s="5">
        <v>45107</v>
      </c>
      <c r="I26" s="4">
        <v>1</v>
      </c>
      <c r="J26" s="6">
        <v>150000</v>
      </c>
      <c r="K26" s="6">
        <v>150000</v>
      </c>
      <c r="L26" s="1">
        <v>10</v>
      </c>
      <c r="M26" s="6">
        <v>15000</v>
      </c>
      <c r="N26" s="1" t="s">
        <v>285</v>
      </c>
      <c r="O26" s="1" t="s">
        <v>275</v>
      </c>
      <c r="P26" s="1" t="s">
        <v>35</v>
      </c>
      <c r="Q26" s="1" t="s">
        <v>206</v>
      </c>
      <c r="R26" s="1" t="s">
        <v>14</v>
      </c>
      <c r="S26" s="1" t="s">
        <v>62</v>
      </c>
      <c r="T26" s="1" t="s">
        <v>65</v>
      </c>
      <c r="U26" s="1" t="s">
        <v>331</v>
      </c>
      <c r="V26" s="6">
        <v>105994</v>
      </c>
      <c r="W26" s="5">
        <v>45126</v>
      </c>
    </row>
    <row r="27" spans="1:23" x14ac:dyDescent="0.25">
      <c r="A27" s="2" t="str">
        <f>HYPERLINK("https://my.zakupivli.pro/remote/dispatcher/state_purchase_view/43643700", "UA-2023-06-29-009602-a")</f>
        <v>UA-2023-06-29-009602-a</v>
      </c>
      <c r="B27" s="2" t="str">
        <f>HYPERLINK("https://my.zakupivli.pro/remote/dispatcher/state_purchase_lot_view/981951", "UA-2023-06-29-009602-a-L1")</f>
        <v>UA-2023-06-29-009602-a-L1</v>
      </c>
      <c r="C27" s="1" t="s">
        <v>133</v>
      </c>
      <c r="D27" s="1" t="s">
        <v>37</v>
      </c>
      <c r="E27" s="1" t="s">
        <v>132</v>
      </c>
      <c r="F27" s="1" t="s">
        <v>232</v>
      </c>
      <c r="G27" s="1" t="s">
        <v>236</v>
      </c>
      <c r="H27" s="5">
        <v>45106</v>
      </c>
      <c r="I27" s="4">
        <v>1</v>
      </c>
      <c r="J27" s="6">
        <v>121950</v>
      </c>
      <c r="K27" s="6">
        <v>121950</v>
      </c>
      <c r="L27" s="1">
        <v>29000</v>
      </c>
      <c r="M27" s="6">
        <v>4.21</v>
      </c>
      <c r="N27" s="1" t="s">
        <v>293</v>
      </c>
      <c r="O27" s="1" t="s">
        <v>250</v>
      </c>
      <c r="P27" s="1" t="s">
        <v>108</v>
      </c>
      <c r="Q27" s="1" t="s">
        <v>218</v>
      </c>
      <c r="R27" s="1" t="s">
        <v>5</v>
      </c>
      <c r="S27" s="1" t="s">
        <v>62</v>
      </c>
      <c r="T27" s="1" t="s">
        <v>65</v>
      </c>
      <c r="U27" s="1" t="s">
        <v>330</v>
      </c>
      <c r="V27" s="6">
        <v>121950</v>
      </c>
      <c r="W27" s="5">
        <v>45125</v>
      </c>
    </row>
    <row r="28" spans="1:23" x14ac:dyDescent="0.25">
      <c r="A28" s="2" t="str">
        <f>HYPERLINK("https://my.zakupivli.pro/remote/dispatcher/state_purchase_view/43077422", "UA-2023-06-06-005835-a")</f>
        <v>UA-2023-06-06-005835-a</v>
      </c>
      <c r="B28" s="2" t="str">
        <f>HYPERLINK("https://my.zakupivli.pro/remote/dispatcher/state_purchase_lot_view/961782", "UA-2023-06-06-005835-a-L1")</f>
        <v>UA-2023-06-06-005835-a-L1</v>
      </c>
      <c r="C28" s="1" t="s">
        <v>151</v>
      </c>
      <c r="D28" s="1" t="s">
        <v>37</v>
      </c>
      <c r="E28" s="1" t="s">
        <v>150</v>
      </c>
      <c r="F28" s="1" t="s">
        <v>232</v>
      </c>
      <c r="G28" s="1" t="s">
        <v>236</v>
      </c>
      <c r="H28" s="5">
        <v>45083</v>
      </c>
      <c r="I28" s="4">
        <v>2</v>
      </c>
      <c r="J28" s="6">
        <v>351065</v>
      </c>
      <c r="K28" s="6">
        <v>351065</v>
      </c>
      <c r="L28" s="1">
        <v>452</v>
      </c>
      <c r="M28" s="6">
        <v>776.69</v>
      </c>
      <c r="N28" s="1" t="s">
        <v>292</v>
      </c>
      <c r="O28" s="1" t="s">
        <v>266</v>
      </c>
      <c r="P28" s="1" t="s">
        <v>170</v>
      </c>
      <c r="Q28" s="1" t="s">
        <v>208</v>
      </c>
      <c r="R28" s="1" t="s">
        <v>159</v>
      </c>
      <c r="S28" s="1" t="s">
        <v>63</v>
      </c>
      <c r="T28" s="1" t="s">
        <v>66</v>
      </c>
      <c r="U28" s="1" t="s">
        <v>295</v>
      </c>
      <c r="V28" s="6">
        <v>302465</v>
      </c>
      <c r="W28" s="5">
        <v>45128</v>
      </c>
    </row>
    <row r="29" spans="1:23" x14ac:dyDescent="0.25">
      <c r="A29" s="2" t="str">
        <f>HYPERLINK("https://my.zakupivli.pro/remote/dispatcher/state_purchase_view/42953239", "UA-2023-05-31-005879-a")</f>
        <v>UA-2023-05-31-005879-a</v>
      </c>
      <c r="B29" s="2" t="str">
        <f>HYPERLINK("https://my.zakupivli.pro/remote/dispatcher/state_purchase_lot_view/957352", "UA-2023-05-31-005879-a-L1")</f>
        <v>UA-2023-05-31-005879-a-L1</v>
      </c>
      <c r="C29" s="1" t="s">
        <v>121</v>
      </c>
      <c r="D29" s="1" t="s">
        <v>37</v>
      </c>
      <c r="E29" s="1" t="s">
        <v>120</v>
      </c>
      <c r="F29" s="1" t="s">
        <v>232</v>
      </c>
      <c r="G29" s="1" t="s">
        <v>236</v>
      </c>
      <c r="H29" s="5">
        <v>45077</v>
      </c>
      <c r="I29" s="4">
        <v>1</v>
      </c>
      <c r="J29" s="6">
        <v>98000</v>
      </c>
      <c r="K29" s="6">
        <v>98000</v>
      </c>
      <c r="L29" s="1">
        <v>70</v>
      </c>
      <c r="M29" s="6">
        <v>1400</v>
      </c>
      <c r="N29" s="1" t="s">
        <v>293</v>
      </c>
      <c r="O29" s="1" t="s">
        <v>256</v>
      </c>
      <c r="P29" s="1" t="s">
        <v>169</v>
      </c>
      <c r="Q29" s="1" t="s">
        <v>219</v>
      </c>
      <c r="R29" s="1" t="s">
        <v>22</v>
      </c>
      <c r="S29" s="1" t="s">
        <v>60</v>
      </c>
      <c r="T29" s="1" t="s">
        <v>61</v>
      </c>
      <c r="U29" s="1" t="s">
        <v>329</v>
      </c>
      <c r="V29" s="6">
        <v>82110</v>
      </c>
      <c r="W29" s="5">
        <v>45103</v>
      </c>
    </row>
    <row r="30" spans="1:23" x14ac:dyDescent="0.25">
      <c r="A30" s="2" t="str">
        <f>HYPERLINK("https://my.zakupivli.pro/remote/dispatcher/state_purchase_view/42680298", "UA-2023-05-18-006096-a")</f>
        <v>UA-2023-05-18-006096-a</v>
      </c>
      <c r="B30" s="2" t="str">
        <f>HYPERLINK("https://my.zakupivli.pro/remote/dispatcher/state_purchase_lot_view/948737", "UA-2023-05-18-006096-a-L1")</f>
        <v>UA-2023-05-18-006096-a-L1</v>
      </c>
      <c r="C30" s="1" t="s">
        <v>184</v>
      </c>
      <c r="D30" s="1" t="s">
        <v>37</v>
      </c>
      <c r="E30" s="1" t="s">
        <v>183</v>
      </c>
      <c r="F30" s="1" t="s">
        <v>232</v>
      </c>
      <c r="G30" s="1" t="s">
        <v>236</v>
      </c>
      <c r="H30" s="5">
        <v>45064</v>
      </c>
      <c r="I30" s="4">
        <v>1</v>
      </c>
      <c r="J30" s="6">
        <v>450000</v>
      </c>
      <c r="K30" s="6">
        <v>450000</v>
      </c>
      <c r="L30" s="1">
        <v>1</v>
      </c>
      <c r="M30" s="6">
        <v>450000</v>
      </c>
      <c r="N30" s="1" t="s">
        <v>291</v>
      </c>
      <c r="O30" s="1" t="s">
        <v>259</v>
      </c>
      <c r="P30" s="1" t="s">
        <v>166</v>
      </c>
      <c r="Q30" s="1" t="s">
        <v>223</v>
      </c>
      <c r="R30" s="1" t="s">
        <v>13</v>
      </c>
      <c r="S30" s="1" t="s">
        <v>57</v>
      </c>
      <c r="T30" s="1" t="s">
        <v>59</v>
      </c>
      <c r="U30" s="1" t="s">
        <v>328</v>
      </c>
      <c r="V30" s="6">
        <v>443209</v>
      </c>
      <c r="W30" s="5">
        <v>45083</v>
      </c>
    </row>
    <row r="31" spans="1:23" x14ac:dyDescent="0.25">
      <c r="A31" s="2" t="str">
        <f>HYPERLINK("https://my.zakupivli.pro/remote/dispatcher/state_purchase_view/42661734", "UA-2023-05-17-013036-a")</f>
        <v>UA-2023-05-17-013036-a</v>
      </c>
      <c r="B31" s="2" t="str">
        <f>HYPERLINK("https://my.zakupivli.pro/remote/dispatcher/state_purchase_lot_view/947722", "UA-2023-05-17-013036-a-L1")</f>
        <v>UA-2023-05-17-013036-a-L1</v>
      </c>
      <c r="C31" s="1" t="s">
        <v>185</v>
      </c>
      <c r="D31" s="1" t="s">
        <v>37</v>
      </c>
      <c r="E31" s="1" t="s">
        <v>183</v>
      </c>
      <c r="F31" s="1" t="s">
        <v>232</v>
      </c>
      <c r="G31" s="1" t="s">
        <v>236</v>
      </c>
      <c r="H31" s="5">
        <v>45063</v>
      </c>
      <c r="I31" s="4">
        <v>1</v>
      </c>
      <c r="J31" s="6">
        <v>1550000</v>
      </c>
      <c r="K31" s="6">
        <v>1550000</v>
      </c>
      <c r="L31" s="1">
        <v>1</v>
      </c>
      <c r="M31" s="6">
        <v>1550000</v>
      </c>
      <c r="N31" s="1" t="s">
        <v>291</v>
      </c>
      <c r="O31" s="1" t="s">
        <v>259</v>
      </c>
      <c r="P31" s="1" t="s">
        <v>166</v>
      </c>
      <c r="Q31" s="1" t="s">
        <v>223</v>
      </c>
      <c r="R31" s="1" t="s">
        <v>13</v>
      </c>
      <c r="S31" s="1" t="s">
        <v>57</v>
      </c>
      <c r="T31" s="1" t="s">
        <v>59</v>
      </c>
      <c r="U31" s="1" t="s">
        <v>327</v>
      </c>
      <c r="V31" s="6">
        <v>1528503</v>
      </c>
      <c r="W31" s="5">
        <v>45083</v>
      </c>
    </row>
    <row r="32" spans="1:23" x14ac:dyDescent="0.25">
      <c r="A32" s="2" t="str">
        <f>HYPERLINK("https://my.zakupivli.pro/remote/dispatcher/state_purchase_view/42528063", "UA-2023-05-11-008477-a")</f>
        <v>UA-2023-05-11-008477-a</v>
      </c>
      <c r="B32" s="2" t="str">
        <f>HYPERLINK("https://my.zakupivli.pro/remote/dispatcher/state_purchase_lot_view/942304", "UA-2023-05-11-008477-a-L1")</f>
        <v>UA-2023-05-11-008477-a-L1</v>
      </c>
      <c r="C32" s="1" t="s">
        <v>0</v>
      </c>
      <c r="D32" s="1" t="s">
        <v>37</v>
      </c>
      <c r="E32" s="1" t="s">
        <v>129</v>
      </c>
      <c r="F32" s="1" t="s">
        <v>232</v>
      </c>
      <c r="G32" s="1" t="s">
        <v>236</v>
      </c>
      <c r="H32" s="5">
        <v>45057</v>
      </c>
      <c r="I32" s="4">
        <v>1</v>
      </c>
      <c r="J32" s="6">
        <v>188659</v>
      </c>
      <c r="K32" s="6">
        <v>188659</v>
      </c>
      <c r="L32" s="1">
        <v>108</v>
      </c>
      <c r="M32" s="6">
        <v>1746.84</v>
      </c>
      <c r="N32" s="1" t="s">
        <v>292</v>
      </c>
      <c r="O32" s="1" t="s">
        <v>261</v>
      </c>
      <c r="P32" s="1" t="s">
        <v>171</v>
      </c>
      <c r="Q32" s="1" t="s">
        <v>210</v>
      </c>
      <c r="R32" s="1" t="s">
        <v>18</v>
      </c>
      <c r="S32" s="1" t="s">
        <v>56</v>
      </c>
      <c r="T32" s="1" t="s">
        <v>58</v>
      </c>
      <c r="U32" s="1" t="s">
        <v>326</v>
      </c>
      <c r="V32" s="6">
        <v>188649.56</v>
      </c>
      <c r="W32" s="5">
        <v>45082</v>
      </c>
    </row>
    <row r="33" spans="1:23" x14ac:dyDescent="0.25">
      <c r="A33" s="2" t="str">
        <f>HYPERLINK("https://my.zakupivli.pro/remote/dispatcher/state_purchase_view/42281442", "UA-2023-05-01-007076-a")</f>
        <v>UA-2023-05-01-007076-a</v>
      </c>
      <c r="B33" s="2" t="str">
        <f>HYPERLINK("https://my.zakupivli.pro/remote/dispatcher/state_purchase_lot_view/933241", "UA-2023-05-01-007076-a-L1")</f>
        <v>UA-2023-05-01-007076-a-L1</v>
      </c>
      <c r="C33" s="1" t="s">
        <v>134</v>
      </c>
      <c r="D33" s="1" t="s">
        <v>37</v>
      </c>
      <c r="E33" s="1" t="s">
        <v>136</v>
      </c>
      <c r="F33" s="1" t="s">
        <v>232</v>
      </c>
      <c r="G33" s="1" t="s">
        <v>236</v>
      </c>
      <c r="H33" s="5">
        <v>45047</v>
      </c>
      <c r="I33" s="4">
        <v>1</v>
      </c>
      <c r="J33" s="6">
        <v>208895</v>
      </c>
      <c r="K33" s="6">
        <v>208895</v>
      </c>
      <c r="L33" s="1">
        <v>1104</v>
      </c>
      <c r="M33" s="6">
        <v>189.22</v>
      </c>
      <c r="N33" s="1" t="s">
        <v>292</v>
      </c>
      <c r="O33" s="1" t="s">
        <v>258</v>
      </c>
      <c r="P33" s="1" t="s">
        <v>173</v>
      </c>
      <c r="Q33" s="1" t="s">
        <v>211</v>
      </c>
      <c r="R33" s="1" t="s">
        <v>11</v>
      </c>
      <c r="S33" s="1" t="s">
        <v>53</v>
      </c>
      <c r="T33" s="1" t="s">
        <v>55</v>
      </c>
      <c r="U33" s="1" t="s">
        <v>324</v>
      </c>
      <c r="V33" s="6">
        <v>208887.84</v>
      </c>
      <c r="W33" s="5">
        <v>45071</v>
      </c>
    </row>
    <row r="34" spans="1:23" x14ac:dyDescent="0.25">
      <c r="A34" s="2" t="str">
        <f>HYPERLINK("https://my.zakupivli.pro/remote/dispatcher/state_purchase_view/42099218", "UA-2023-04-20-008719-a")</f>
        <v>UA-2023-04-20-008719-a</v>
      </c>
      <c r="B34" s="2" t="str">
        <f>HYPERLINK("https://my.zakupivli.pro/remote/dispatcher/state_purchase_lot_view/925416", "UA-2023-04-20-008719-a-L1")</f>
        <v>UA-2023-04-20-008719-a-L1</v>
      </c>
      <c r="C34" s="1" t="s">
        <v>32</v>
      </c>
      <c r="D34" s="1" t="s">
        <v>37</v>
      </c>
      <c r="E34" s="1" t="s">
        <v>33</v>
      </c>
      <c r="F34" s="1" t="s">
        <v>232</v>
      </c>
      <c r="G34" s="1" t="s">
        <v>236</v>
      </c>
      <c r="H34" s="5">
        <v>45036</v>
      </c>
      <c r="I34" s="4">
        <v>1</v>
      </c>
      <c r="J34" s="6">
        <v>906948</v>
      </c>
      <c r="K34" s="6">
        <v>906948</v>
      </c>
      <c r="L34" s="1" t="s">
        <v>286</v>
      </c>
      <c r="M34" s="1" t="s">
        <v>286</v>
      </c>
      <c r="N34" s="1" t="s">
        <v>286</v>
      </c>
      <c r="O34" s="1" t="s">
        <v>254</v>
      </c>
      <c r="P34" s="1" t="s">
        <v>176</v>
      </c>
      <c r="Q34" s="1" t="s">
        <v>224</v>
      </c>
      <c r="R34" s="1" t="s">
        <v>12</v>
      </c>
      <c r="S34" s="1" t="s">
        <v>52</v>
      </c>
      <c r="T34" s="1" t="s">
        <v>54</v>
      </c>
      <c r="U34" s="1" t="s">
        <v>322</v>
      </c>
      <c r="V34" s="6">
        <v>806807.4</v>
      </c>
      <c r="W34" s="5">
        <v>45055</v>
      </c>
    </row>
    <row r="35" spans="1:23" x14ac:dyDescent="0.25">
      <c r="A35" s="2" t="str">
        <f>HYPERLINK("https://my.zakupivli.pro/remote/dispatcher/state_purchase_view/42088545", "UA-2023-04-20-004057-a")</f>
        <v>UA-2023-04-20-004057-a</v>
      </c>
      <c r="B35" s="2" t="str">
        <f>HYPERLINK("https://my.zakupivli.pro/remote/dispatcher/state_purchase_lot_view/924999", "UA-2023-04-20-004057-a-L1")</f>
        <v>UA-2023-04-20-004057-a-L1</v>
      </c>
      <c r="C35" s="1" t="s">
        <v>3</v>
      </c>
      <c r="D35" s="1" t="s">
        <v>37</v>
      </c>
      <c r="E35" s="1" t="s">
        <v>183</v>
      </c>
      <c r="F35" s="1" t="s">
        <v>232</v>
      </c>
      <c r="G35" s="1" t="s">
        <v>236</v>
      </c>
      <c r="H35" s="5">
        <v>45036</v>
      </c>
      <c r="I35" s="4">
        <v>1</v>
      </c>
      <c r="J35" s="6">
        <v>500000</v>
      </c>
      <c r="K35" s="6">
        <v>500000</v>
      </c>
      <c r="L35" s="1">
        <v>1</v>
      </c>
      <c r="M35" s="6">
        <v>500000</v>
      </c>
      <c r="N35" s="1" t="s">
        <v>291</v>
      </c>
      <c r="O35" s="1" t="s">
        <v>259</v>
      </c>
      <c r="P35" s="1" t="s">
        <v>166</v>
      </c>
      <c r="Q35" s="1" t="s">
        <v>223</v>
      </c>
      <c r="R35" s="1" t="s">
        <v>13</v>
      </c>
      <c r="S35" s="1" t="s">
        <v>51</v>
      </c>
      <c r="T35" s="1" t="s">
        <v>53</v>
      </c>
      <c r="U35" s="1" t="s">
        <v>323</v>
      </c>
      <c r="V35" s="6">
        <v>477943</v>
      </c>
      <c r="W35" s="5">
        <v>45055</v>
      </c>
    </row>
    <row r="36" spans="1:23" x14ac:dyDescent="0.25">
      <c r="A36" s="2" t="str">
        <f>HYPERLINK("https://my.zakupivli.pro/remote/dispatcher/state_purchase_view/41841438", "UA-2023-04-06-003033-a")</f>
        <v>UA-2023-04-06-003033-a</v>
      </c>
      <c r="B36" s="2" t="str">
        <f>HYPERLINK("https://my.zakupivli.pro/remote/dispatcher/state_purchase_lot_view/914172", "UA-2023-04-06-003033-a-L1")</f>
        <v>UA-2023-04-06-003033-a-L1</v>
      </c>
      <c r="C36" s="1" t="s">
        <v>116</v>
      </c>
      <c r="D36" s="1" t="s">
        <v>37</v>
      </c>
      <c r="E36" s="1" t="s">
        <v>117</v>
      </c>
      <c r="F36" s="1" t="s">
        <v>232</v>
      </c>
      <c r="G36" s="1" t="s">
        <v>236</v>
      </c>
      <c r="H36" s="5">
        <v>45022</v>
      </c>
      <c r="I36" s="4">
        <v>2</v>
      </c>
      <c r="J36" s="6">
        <v>130000</v>
      </c>
      <c r="K36" s="6">
        <v>130000</v>
      </c>
      <c r="L36" s="1">
        <v>20</v>
      </c>
      <c r="M36" s="6">
        <v>6500</v>
      </c>
      <c r="N36" s="1" t="s">
        <v>293</v>
      </c>
      <c r="O36" s="1" t="s">
        <v>264</v>
      </c>
      <c r="P36" s="1" t="s">
        <v>177</v>
      </c>
      <c r="Q36" s="1" t="s">
        <v>220</v>
      </c>
      <c r="R36" s="1" t="s">
        <v>158</v>
      </c>
      <c r="S36" s="1" t="s">
        <v>49</v>
      </c>
      <c r="T36" s="1" t="s">
        <v>51</v>
      </c>
      <c r="U36" s="1" t="s">
        <v>321</v>
      </c>
      <c r="V36" s="6">
        <v>121242.8</v>
      </c>
      <c r="W36" s="5">
        <v>45051</v>
      </c>
    </row>
    <row r="37" spans="1:23" x14ac:dyDescent="0.25">
      <c r="A37" s="2" t="str">
        <f>HYPERLINK("https://my.zakupivli.pro/remote/dispatcher/state_purchase_view/41851552", "UA-2023-04-06-007528-a")</f>
        <v>UA-2023-04-06-007528-a</v>
      </c>
      <c r="B37" s="2" t="str">
        <f>HYPERLINK("https://my.zakupivli.pro/remote/dispatcher/state_purchase_lot_view/914554", "UA-2023-04-06-007528-a-L1")</f>
        <v>UA-2023-04-06-007528-a-L1</v>
      </c>
      <c r="C37" s="1" t="s">
        <v>118</v>
      </c>
      <c r="D37" s="1" t="s">
        <v>37</v>
      </c>
      <c r="E37" s="1" t="s">
        <v>119</v>
      </c>
      <c r="F37" s="1" t="s">
        <v>232</v>
      </c>
      <c r="G37" s="1" t="s">
        <v>236</v>
      </c>
      <c r="H37" s="5">
        <v>45022</v>
      </c>
      <c r="I37" s="4">
        <v>1</v>
      </c>
      <c r="J37" s="6">
        <v>125000</v>
      </c>
      <c r="K37" s="6">
        <v>125000</v>
      </c>
      <c r="L37" s="1">
        <v>3</v>
      </c>
      <c r="M37" s="6">
        <v>41666.67</v>
      </c>
      <c r="N37" s="1" t="s">
        <v>293</v>
      </c>
      <c r="O37" s="1" t="s">
        <v>279</v>
      </c>
      <c r="P37" s="1" t="s">
        <v>122</v>
      </c>
      <c r="Q37" s="1" t="s">
        <v>209</v>
      </c>
      <c r="R37" s="1" t="s">
        <v>161</v>
      </c>
      <c r="S37" s="1" t="s">
        <v>48</v>
      </c>
      <c r="T37" s="1" t="s">
        <v>50</v>
      </c>
      <c r="U37" s="1" t="s">
        <v>320</v>
      </c>
      <c r="V37" s="6">
        <v>123900</v>
      </c>
      <c r="W37" s="5">
        <v>45048</v>
      </c>
    </row>
    <row r="38" spans="1:23" x14ac:dyDescent="0.25">
      <c r="A38" s="2" t="str">
        <f>HYPERLINK("https://my.zakupivli.pro/remote/dispatcher/state_purchase_view/41838440", "UA-2023-04-06-001642-a")</f>
        <v>UA-2023-04-06-001642-a</v>
      </c>
      <c r="B38" s="2" t="str">
        <f>HYPERLINK("https://my.zakupivli.pro/remote/dispatcher/state_purchase_lot_view/914088", "UA-2023-04-06-001642-a-L1")</f>
        <v>UA-2023-04-06-001642-a-L1</v>
      </c>
      <c r="C38" s="1" t="s">
        <v>125</v>
      </c>
      <c r="D38" s="1" t="s">
        <v>37</v>
      </c>
      <c r="E38" s="1" t="s">
        <v>129</v>
      </c>
      <c r="F38" s="1" t="s">
        <v>232</v>
      </c>
      <c r="G38" s="1" t="s">
        <v>236</v>
      </c>
      <c r="H38" s="5">
        <v>45022</v>
      </c>
      <c r="I38" s="4">
        <v>1</v>
      </c>
      <c r="J38" s="6">
        <v>115890</v>
      </c>
      <c r="K38" s="6">
        <v>115890</v>
      </c>
      <c r="L38" s="1">
        <v>20956</v>
      </c>
      <c r="M38" s="6">
        <v>5.53</v>
      </c>
      <c r="N38" s="1" t="s">
        <v>293</v>
      </c>
      <c r="O38" s="1" t="s">
        <v>283</v>
      </c>
      <c r="P38" s="1" t="s">
        <v>109</v>
      </c>
      <c r="Q38" s="1" t="s">
        <v>205</v>
      </c>
      <c r="R38" s="1" t="s">
        <v>19</v>
      </c>
      <c r="S38" s="1" t="s">
        <v>49</v>
      </c>
      <c r="T38" s="1" t="s">
        <v>51</v>
      </c>
      <c r="U38" s="1" t="s">
        <v>318</v>
      </c>
      <c r="V38" s="6">
        <v>115835</v>
      </c>
      <c r="W38" s="5">
        <v>45043</v>
      </c>
    </row>
    <row r="39" spans="1:23" x14ac:dyDescent="0.25">
      <c r="A39" s="2" t="str">
        <f>HYPERLINK("https://my.zakupivli.pro/remote/dispatcher/state_purchase_view/41781627", "UA-2023-04-04-000963-a")</f>
        <v>UA-2023-04-04-000963-a</v>
      </c>
      <c r="B39" s="2" t="str">
        <f>HYPERLINK("https://my.zakupivli.pro/remote/dispatcher/state_purchase_lot_view/911908", "UA-2023-04-04-000963-a-L1")</f>
        <v>UA-2023-04-04-000963-a-L1</v>
      </c>
      <c r="C39" s="1" t="s">
        <v>1</v>
      </c>
      <c r="D39" s="1" t="s">
        <v>37</v>
      </c>
      <c r="E39" s="1" t="s">
        <v>132</v>
      </c>
      <c r="F39" s="1" t="s">
        <v>232</v>
      </c>
      <c r="G39" s="1" t="s">
        <v>236</v>
      </c>
      <c r="H39" s="5">
        <v>45020</v>
      </c>
      <c r="I39" s="4">
        <v>1</v>
      </c>
      <c r="J39" s="6">
        <v>167710</v>
      </c>
      <c r="K39" s="6">
        <v>167710</v>
      </c>
      <c r="L39" s="1">
        <v>23000</v>
      </c>
      <c r="M39" s="6">
        <v>7.29</v>
      </c>
      <c r="N39" s="1" t="s">
        <v>293</v>
      </c>
      <c r="O39" s="1" t="s">
        <v>250</v>
      </c>
      <c r="P39" s="1" t="s">
        <v>108</v>
      </c>
      <c r="Q39" s="1" t="s">
        <v>218</v>
      </c>
      <c r="R39" s="1" t="s">
        <v>5</v>
      </c>
      <c r="S39" s="1" t="s">
        <v>48</v>
      </c>
      <c r="T39" s="1" t="s">
        <v>50</v>
      </c>
      <c r="U39" s="1" t="s">
        <v>317</v>
      </c>
      <c r="V39" s="6">
        <v>167710</v>
      </c>
      <c r="W39" s="5">
        <v>45043</v>
      </c>
    </row>
    <row r="40" spans="1:23" x14ac:dyDescent="0.25">
      <c r="A40" s="2" t="str">
        <f>HYPERLINK("https://my.zakupivli.pro/remote/dispatcher/state_purchase_view/41577037", "UA-2023-03-22-010228-a")</f>
        <v>UA-2023-03-22-010228-a</v>
      </c>
      <c r="B40" s="2" t="str">
        <f>HYPERLINK("https://my.zakupivli.pro/remote/dispatcher/state_purchase_lot_view/901715", "UA-2023-03-22-010228-a-L1")</f>
        <v>UA-2023-03-22-010228-a-L1</v>
      </c>
      <c r="C40" s="1" t="s">
        <v>152</v>
      </c>
      <c r="D40" s="1" t="s">
        <v>37</v>
      </c>
      <c r="E40" s="1" t="s">
        <v>150</v>
      </c>
      <c r="F40" s="1" t="s">
        <v>232</v>
      </c>
      <c r="G40" s="1" t="s">
        <v>236</v>
      </c>
      <c r="H40" s="5">
        <v>45007</v>
      </c>
      <c r="I40" s="4">
        <v>1</v>
      </c>
      <c r="J40" s="6">
        <v>39890</v>
      </c>
      <c r="K40" s="6">
        <v>39890</v>
      </c>
      <c r="L40" s="1">
        <v>1842</v>
      </c>
      <c r="M40" s="6">
        <v>21.66</v>
      </c>
      <c r="N40" s="1" t="s">
        <v>293</v>
      </c>
      <c r="O40" s="1" t="s">
        <v>274</v>
      </c>
      <c r="P40" s="1" t="s">
        <v>107</v>
      </c>
      <c r="Q40" s="1" t="s">
        <v>222</v>
      </c>
      <c r="R40" s="1" t="s">
        <v>23</v>
      </c>
      <c r="S40" s="1" t="s">
        <v>44</v>
      </c>
      <c r="T40" s="1" t="s">
        <v>47</v>
      </c>
      <c r="U40" s="1" t="s">
        <v>314</v>
      </c>
      <c r="V40" s="6">
        <v>39882.78</v>
      </c>
      <c r="W40" s="5">
        <v>45028</v>
      </c>
    </row>
    <row r="41" spans="1:23" x14ac:dyDescent="0.25">
      <c r="A41" s="2" t="str">
        <f>HYPERLINK("https://my.zakupivli.pro/remote/dispatcher/state_purchase_view/41549206", "UA-2023-03-21-010919-a")</f>
        <v>UA-2023-03-21-010919-a</v>
      </c>
      <c r="B41" s="2" t="str">
        <f>HYPERLINK("https://my.zakupivli.pro/remote/dispatcher/state_purchase_lot_view/900403", "UA-2023-03-21-010919-a-L1")</f>
        <v>UA-2023-03-21-010919-a-L1</v>
      </c>
      <c r="C41" s="1" t="s">
        <v>144</v>
      </c>
      <c r="D41" s="1" t="s">
        <v>37</v>
      </c>
      <c r="E41" s="1" t="s">
        <v>143</v>
      </c>
      <c r="F41" s="1" t="s">
        <v>232</v>
      </c>
      <c r="G41" s="1" t="s">
        <v>236</v>
      </c>
      <c r="H41" s="5">
        <v>45006</v>
      </c>
      <c r="I41" s="4">
        <v>1</v>
      </c>
      <c r="J41" s="6">
        <v>678276</v>
      </c>
      <c r="K41" s="6">
        <v>678276</v>
      </c>
      <c r="L41" s="1">
        <v>416</v>
      </c>
      <c r="M41" s="6">
        <v>1630.47</v>
      </c>
      <c r="N41" s="1" t="s">
        <v>293</v>
      </c>
      <c r="O41" s="1" t="s">
        <v>278</v>
      </c>
      <c r="P41" s="1" t="s">
        <v>154</v>
      </c>
      <c r="Q41" s="1" t="s">
        <v>215</v>
      </c>
      <c r="R41" s="1" t="s">
        <v>17</v>
      </c>
      <c r="S41" s="1" t="s">
        <v>44</v>
      </c>
      <c r="T41" s="1" t="s">
        <v>47</v>
      </c>
      <c r="U41" s="1" t="s">
        <v>315</v>
      </c>
      <c r="V41" s="6">
        <v>677529.45</v>
      </c>
      <c r="W41" s="5">
        <v>45028</v>
      </c>
    </row>
    <row r="42" spans="1:23" x14ac:dyDescent="0.25">
      <c r="A42" s="2" t="str">
        <f>HYPERLINK("https://my.zakupivli.pro/remote/dispatcher/state_purchase_view/41540996", "UA-2023-03-21-007396-a")</f>
        <v>UA-2023-03-21-007396-a</v>
      </c>
      <c r="B42" s="2" t="str">
        <f>HYPERLINK("https://my.zakupivli.pro/remote/dispatcher/state_purchase_lot_view/900020", "UA-2023-03-21-007396-a-L1")</f>
        <v>UA-2023-03-21-007396-a-L1</v>
      </c>
      <c r="C42" s="1" t="s">
        <v>126</v>
      </c>
      <c r="D42" s="1" t="s">
        <v>37</v>
      </c>
      <c r="E42" s="1" t="s">
        <v>129</v>
      </c>
      <c r="F42" s="1" t="s">
        <v>232</v>
      </c>
      <c r="G42" s="1" t="s">
        <v>236</v>
      </c>
      <c r="H42" s="5">
        <v>45006</v>
      </c>
      <c r="I42" s="4">
        <v>1</v>
      </c>
      <c r="J42" s="6">
        <v>70110</v>
      </c>
      <c r="K42" s="6">
        <v>70110</v>
      </c>
      <c r="L42" s="1">
        <v>24</v>
      </c>
      <c r="M42" s="6">
        <v>2921.25</v>
      </c>
      <c r="N42" s="1" t="s">
        <v>292</v>
      </c>
      <c r="O42" s="1" t="s">
        <v>278</v>
      </c>
      <c r="P42" s="1" t="s">
        <v>154</v>
      </c>
      <c r="Q42" s="1" t="s">
        <v>215</v>
      </c>
      <c r="R42" s="1" t="s">
        <v>17</v>
      </c>
      <c r="S42" s="1" t="s">
        <v>43</v>
      </c>
      <c r="T42" s="1" t="s">
        <v>46</v>
      </c>
      <c r="U42" s="1" t="s">
        <v>311</v>
      </c>
      <c r="V42" s="6">
        <v>70080</v>
      </c>
      <c r="W42" s="5">
        <v>45026</v>
      </c>
    </row>
    <row r="43" spans="1:23" x14ac:dyDescent="0.25">
      <c r="A43" s="2" t="str">
        <f>HYPERLINK("https://my.zakupivli.pro/remote/dispatcher/state_purchase_view/41446054", "UA-2023-03-16-002152-a")</f>
        <v>UA-2023-03-16-002152-a</v>
      </c>
      <c r="B43" s="2" t="str">
        <f>HYPERLINK("https://my.zakupivli.pro/remote/dispatcher/state_purchase_lot_view/895545", "UA-2023-03-16-002152-a-L1")</f>
        <v>UA-2023-03-16-002152-a-L1</v>
      </c>
      <c r="C43" s="1" t="s">
        <v>139</v>
      </c>
      <c r="D43" s="1" t="s">
        <v>37</v>
      </c>
      <c r="E43" s="1" t="s">
        <v>136</v>
      </c>
      <c r="F43" s="1" t="s">
        <v>232</v>
      </c>
      <c r="G43" s="1" t="s">
        <v>236</v>
      </c>
      <c r="H43" s="5">
        <v>45001</v>
      </c>
      <c r="I43" s="4">
        <v>3</v>
      </c>
      <c r="J43" s="6">
        <v>224967</v>
      </c>
      <c r="K43" s="6">
        <v>224967</v>
      </c>
      <c r="L43" s="1">
        <v>105</v>
      </c>
      <c r="M43" s="6">
        <v>2142.54</v>
      </c>
      <c r="N43" s="1" t="s">
        <v>292</v>
      </c>
      <c r="O43" s="1" t="s">
        <v>258</v>
      </c>
      <c r="P43" s="1" t="s">
        <v>173</v>
      </c>
      <c r="Q43" s="1" t="s">
        <v>211</v>
      </c>
      <c r="R43" s="1" t="s">
        <v>11</v>
      </c>
      <c r="S43" s="1" t="s">
        <v>43</v>
      </c>
      <c r="T43" s="1" t="s">
        <v>46</v>
      </c>
      <c r="U43" s="1" t="s">
        <v>312</v>
      </c>
      <c r="V43" s="6">
        <v>220954.65</v>
      </c>
      <c r="W43" s="5">
        <v>45027</v>
      </c>
    </row>
    <row r="44" spans="1:23" x14ac:dyDescent="0.25">
      <c r="A44" s="2" t="str">
        <f>HYPERLINK("https://my.zakupivli.pro/remote/dispatcher/state_purchase_view/41434187", "UA-2023-03-15-009871-a")</f>
        <v>UA-2023-03-15-009871-a</v>
      </c>
      <c r="B44" s="2" t="str">
        <f>HYPERLINK("https://my.zakupivli.pro/remote/dispatcher/state_purchase_lot_view/894932", "UA-2023-03-15-009871-a-L1")</f>
        <v>UA-2023-03-15-009871-a-L1</v>
      </c>
      <c r="C44" s="1" t="s">
        <v>137</v>
      </c>
      <c r="D44" s="1" t="s">
        <v>37</v>
      </c>
      <c r="E44" s="1" t="s">
        <v>136</v>
      </c>
      <c r="F44" s="1" t="s">
        <v>232</v>
      </c>
      <c r="G44" s="1" t="s">
        <v>236</v>
      </c>
      <c r="H44" s="5">
        <v>45000</v>
      </c>
      <c r="I44" s="4">
        <v>2</v>
      </c>
      <c r="J44" s="6">
        <v>25410.3</v>
      </c>
      <c r="K44" s="6">
        <v>25410.3</v>
      </c>
      <c r="L44" s="1" t="s">
        <v>286</v>
      </c>
      <c r="M44" s="1" t="s">
        <v>286</v>
      </c>
      <c r="N44" s="1" t="s">
        <v>286</v>
      </c>
      <c r="O44" s="1" t="s">
        <v>263</v>
      </c>
      <c r="P44" s="1" t="s">
        <v>162</v>
      </c>
      <c r="Q44" s="1" t="s">
        <v>201</v>
      </c>
      <c r="R44" s="1" t="s">
        <v>157</v>
      </c>
      <c r="S44" s="1" t="s">
        <v>42</v>
      </c>
      <c r="T44" s="1" t="s">
        <v>45</v>
      </c>
      <c r="U44" s="1" t="s">
        <v>313</v>
      </c>
      <c r="V44" s="6">
        <v>18648.45</v>
      </c>
      <c r="W44" s="5">
        <v>45027</v>
      </c>
    </row>
    <row r="45" spans="1:23" x14ac:dyDescent="0.25">
      <c r="A45" s="2" t="str">
        <f>HYPERLINK("https://my.zakupivli.pro/remote/dispatcher/state_purchase_view/41252827", "UA-2023-03-06-010812-a")</f>
        <v>UA-2023-03-06-010812-a</v>
      </c>
      <c r="B45" s="2" t="str">
        <f>HYPERLINK("https://my.zakupivli.pro/remote/dispatcher/state_purchase_lot_view/886890", "UA-2023-03-06-010812-a-L1")</f>
        <v>UA-2023-03-06-010812-a-L1</v>
      </c>
      <c r="C45" s="1" t="s">
        <v>142</v>
      </c>
      <c r="D45" s="1" t="s">
        <v>37</v>
      </c>
      <c r="E45" s="1" t="s">
        <v>143</v>
      </c>
      <c r="F45" s="1" t="s">
        <v>232</v>
      </c>
      <c r="G45" s="1" t="s">
        <v>236</v>
      </c>
      <c r="H45" s="5">
        <v>44991</v>
      </c>
      <c r="I45" s="4">
        <v>1</v>
      </c>
      <c r="J45" s="6">
        <v>94095</v>
      </c>
      <c r="K45" s="6">
        <v>94095</v>
      </c>
      <c r="L45" s="1">
        <v>45</v>
      </c>
      <c r="M45" s="6">
        <v>2091</v>
      </c>
      <c r="N45" s="1" t="s">
        <v>282</v>
      </c>
      <c r="O45" s="1" t="s">
        <v>276</v>
      </c>
      <c r="P45" s="1" t="s">
        <v>110</v>
      </c>
      <c r="Q45" s="1" t="s">
        <v>204</v>
      </c>
      <c r="R45" s="1" t="s">
        <v>21</v>
      </c>
      <c r="S45" s="1" t="s">
        <v>40</v>
      </c>
      <c r="T45" s="1" t="s">
        <v>41</v>
      </c>
      <c r="U45" s="1" t="s">
        <v>310</v>
      </c>
      <c r="V45" s="6">
        <v>94050</v>
      </c>
      <c r="W45" s="5">
        <v>45007</v>
      </c>
    </row>
    <row r="46" spans="1:23" x14ac:dyDescent="0.25">
      <c r="A46" s="2" t="str">
        <f>HYPERLINK("https://my.zakupivli.pro/remote/dispatcher/state_purchase_view/41208306", "UA-2023-03-03-003416-a")</f>
        <v>UA-2023-03-03-003416-a</v>
      </c>
      <c r="B46" s="2" t="str">
        <f>HYPERLINK("https://my.zakupivli.pro/remote/dispatcher/state_purchase_lot_view/884973", "UA-2023-03-03-003416-a-L1")</f>
        <v>UA-2023-03-03-003416-a-L1</v>
      </c>
      <c r="C46" s="1" t="s">
        <v>34</v>
      </c>
      <c r="D46" s="1" t="s">
        <v>37</v>
      </c>
      <c r="E46" s="1" t="s">
        <v>33</v>
      </c>
      <c r="F46" s="1" t="s">
        <v>232</v>
      </c>
      <c r="G46" s="1" t="s">
        <v>236</v>
      </c>
      <c r="H46" s="5">
        <v>44988</v>
      </c>
      <c r="I46" s="4">
        <v>1</v>
      </c>
      <c r="J46" s="6">
        <v>123394</v>
      </c>
      <c r="K46" s="6">
        <v>123394</v>
      </c>
      <c r="L46" s="1">
        <v>31</v>
      </c>
      <c r="M46" s="6">
        <v>3980.45</v>
      </c>
      <c r="N46" s="1" t="s">
        <v>293</v>
      </c>
      <c r="O46" s="1" t="s">
        <v>260</v>
      </c>
      <c r="P46" s="1" t="s">
        <v>165</v>
      </c>
      <c r="Q46" s="1" t="s">
        <v>200</v>
      </c>
      <c r="R46" s="1" t="s">
        <v>6</v>
      </c>
      <c r="S46" s="1" t="s">
        <v>40</v>
      </c>
      <c r="T46" s="1" t="s">
        <v>41</v>
      </c>
      <c r="U46" s="1" t="s">
        <v>309</v>
      </c>
      <c r="V46" s="6">
        <v>118746.12</v>
      </c>
      <c r="W46" s="5">
        <v>45007</v>
      </c>
    </row>
    <row r="47" spans="1:23" x14ac:dyDescent="0.25">
      <c r="A47" s="2" t="str">
        <f>HYPERLINK("https://my.zakupivli.pro/remote/dispatcher/state_purchase_view/41165245", "UA-2023-03-01-010287-a")</f>
        <v>UA-2023-03-01-010287-a</v>
      </c>
      <c r="B47" s="2" t="str">
        <f>HYPERLINK("https://my.zakupivli.pro/remote/dispatcher/state_purchase_lot_view/883528", "UA-2023-03-01-010287-a-L1")</f>
        <v>UA-2023-03-01-010287-a-L1</v>
      </c>
      <c r="C47" s="1" t="s">
        <v>123</v>
      </c>
      <c r="D47" s="1" t="s">
        <v>37</v>
      </c>
      <c r="E47" s="1" t="s">
        <v>124</v>
      </c>
      <c r="F47" s="1" t="s">
        <v>232</v>
      </c>
      <c r="G47" s="1" t="s">
        <v>236</v>
      </c>
      <c r="H47" s="5">
        <v>44986</v>
      </c>
      <c r="I47" s="4">
        <v>2</v>
      </c>
      <c r="J47" s="6">
        <v>561820</v>
      </c>
      <c r="K47" s="6">
        <v>561820</v>
      </c>
      <c r="L47" s="1">
        <v>2780</v>
      </c>
      <c r="M47" s="6">
        <v>202.09</v>
      </c>
      <c r="N47" s="1" t="s">
        <v>292</v>
      </c>
      <c r="O47" s="1" t="s">
        <v>283</v>
      </c>
      <c r="P47" s="1" t="s">
        <v>109</v>
      </c>
      <c r="Q47" s="1" t="s">
        <v>205</v>
      </c>
      <c r="R47" s="1" t="s">
        <v>19</v>
      </c>
      <c r="S47" s="1" t="s">
        <v>40</v>
      </c>
      <c r="T47" s="1" t="s">
        <v>41</v>
      </c>
      <c r="U47" s="1" t="s">
        <v>308</v>
      </c>
      <c r="V47" s="6">
        <v>561210</v>
      </c>
      <c r="W47" s="5">
        <v>45007</v>
      </c>
    </row>
    <row r="48" spans="1:23" x14ac:dyDescent="0.25">
      <c r="A48" s="2" t="str">
        <f>HYPERLINK("https://my.zakupivli.pro/remote/dispatcher/state_purchase_view/40867505", "UA-2023-02-15-005111-a")</f>
        <v>UA-2023-02-15-005111-a</v>
      </c>
      <c r="B48" s="2" t="str">
        <f>HYPERLINK("https://my.zakupivli.pro/remote/dispatcher/state_purchase_lot_view/872534", "UA-2023-02-15-005111-a-L1")</f>
        <v>UA-2023-02-15-005111-a-L1</v>
      </c>
      <c r="C48" s="1" t="s">
        <v>140</v>
      </c>
      <c r="D48" s="1" t="s">
        <v>37</v>
      </c>
      <c r="E48" s="1" t="s">
        <v>136</v>
      </c>
      <c r="F48" s="1" t="s">
        <v>232</v>
      </c>
      <c r="G48" s="1" t="s">
        <v>236</v>
      </c>
      <c r="H48" s="5">
        <v>44972</v>
      </c>
      <c r="I48" s="4">
        <v>1</v>
      </c>
      <c r="J48" s="6">
        <v>18000</v>
      </c>
      <c r="K48" s="6">
        <v>18000</v>
      </c>
      <c r="L48" s="1">
        <v>60</v>
      </c>
      <c r="M48" s="6">
        <v>300</v>
      </c>
      <c r="N48" s="1" t="s">
        <v>284</v>
      </c>
      <c r="O48" s="1" t="s">
        <v>258</v>
      </c>
      <c r="P48" s="1" t="s">
        <v>173</v>
      </c>
      <c r="Q48" s="1" t="s">
        <v>211</v>
      </c>
      <c r="R48" s="1" t="s">
        <v>11</v>
      </c>
      <c r="S48" s="1" t="s">
        <v>38</v>
      </c>
      <c r="T48" s="1" t="s">
        <v>39</v>
      </c>
      <c r="U48" s="1" t="s">
        <v>319</v>
      </c>
      <c r="V48" s="6">
        <v>17758.740000000002</v>
      </c>
      <c r="W48" s="5">
        <v>44993</v>
      </c>
    </row>
    <row r="49" spans="1:23" x14ac:dyDescent="0.25">
      <c r="A49" s="2" t="str">
        <f>HYPERLINK("https://my.zakupivli.pro/remote/dispatcher/state_purchase_view/40854570", "UA-2023-02-14-014287-a")</f>
        <v>UA-2023-02-14-014287-a</v>
      </c>
      <c r="B49" s="2" t="str">
        <f>HYPERLINK("https://my.zakupivli.pro/remote/dispatcher/state_purchase_lot_view/872105", "UA-2023-02-14-014287-a-L1")</f>
        <v>UA-2023-02-14-014287-a-L1</v>
      </c>
      <c r="C49" s="1" t="s">
        <v>145</v>
      </c>
      <c r="D49" s="1" t="s">
        <v>37</v>
      </c>
      <c r="E49" s="1" t="s">
        <v>143</v>
      </c>
      <c r="F49" s="1" t="s">
        <v>232</v>
      </c>
      <c r="G49" s="1" t="s">
        <v>236</v>
      </c>
      <c r="H49" s="5">
        <v>44971</v>
      </c>
      <c r="I49" s="4">
        <v>1</v>
      </c>
      <c r="J49" s="6">
        <v>69990</v>
      </c>
      <c r="K49" s="6">
        <v>69990</v>
      </c>
      <c r="L49" s="1">
        <v>14</v>
      </c>
      <c r="M49" s="6">
        <v>4999.29</v>
      </c>
      <c r="N49" s="1" t="s">
        <v>293</v>
      </c>
      <c r="O49" s="1" t="s">
        <v>273</v>
      </c>
      <c r="P49" s="1" t="s">
        <v>153</v>
      </c>
      <c r="Q49" s="1" t="s">
        <v>225</v>
      </c>
      <c r="R49" s="1" t="s">
        <v>16</v>
      </c>
      <c r="S49" s="1" t="s">
        <v>38</v>
      </c>
      <c r="T49" s="1" t="s">
        <v>39</v>
      </c>
      <c r="U49" s="1" t="s">
        <v>307</v>
      </c>
      <c r="V49" s="6">
        <v>69841.2</v>
      </c>
      <c r="W49" s="5">
        <v>44999</v>
      </c>
    </row>
    <row r="50" spans="1:23" x14ac:dyDescent="0.25">
      <c r="A50" s="2" t="str">
        <f>HYPERLINK("https://my.zakupivli.pro/remote/dispatcher/state_purchase_view/40835196", "UA-2023-02-14-004746-a")</f>
        <v>UA-2023-02-14-004746-a</v>
      </c>
      <c r="B50" s="2" t="str">
        <f>HYPERLINK("https://my.zakupivli.pro/remote/dispatcher/state_purchase_lot_view/871316", "UA-2023-02-14-004746-a-L1")</f>
        <v>UA-2023-02-14-004746-a-L1</v>
      </c>
      <c r="C50" s="1" t="s">
        <v>31</v>
      </c>
      <c r="D50" s="1" t="s">
        <v>37</v>
      </c>
      <c r="E50" s="1" t="s">
        <v>33</v>
      </c>
      <c r="F50" s="1" t="s">
        <v>232</v>
      </c>
      <c r="G50" s="1" t="s">
        <v>236</v>
      </c>
      <c r="H50" s="5">
        <v>44971</v>
      </c>
      <c r="I50" s="4">
        <v>1</v>
      </c>
      <c r="J50" s="6">
        <v>11891</v>
      </c>
      <c r="K50" s="6">
        <v>11891</v>
      </c>
      <c r="L50" s="1">
        <v>111</v>
      </c>
      <c r="M50" s="6">
        <v>107.13</v>
      </c>
      <c r="N50" s="1" t="s">
        <v>288</v>
      </c>
      <c r="O50" s="1" t="s">
        <v>262</v>
      </c>
      <c r="P50" s="1" t="s">
        <v>114</v>
      </c>
      <c r="Q50" s="1" t="s">
        <v>226</v>
      </c>
      <c r="R50" s="1" t="s">
        <v>10</v>
      </c>
      <c r="S50" s="1" t="s">
        <v>38</v>
      </c>
      <c r="T50" s="1" t="s">
        <v>39</v>
      </c>
      <c r="U50" s="1" t="s">
        <v>316</v>
      </c>
      <c r="V50" s="6">
        <v>11888.1</v>
      </c>
      <c r="W50" s="5">
        <v>44993</v>
      </c>
    </row>
  </sheetData>
  <autoFilter ref="A1:W50"/>
  <hyperlinks>
    <hyperlink ref="A2" r:id="rId1" display="https://my.zakupivli.pro/remote/dispatcher/state_purchase_view/48049283"/>
    <hyperlink ref="B2" r:id="rId2" display="https://my.zakupivli.pro/remote/dispatcher/state_purchase_lot_view/1161913"/>
    <hyperlink ref="A3" r:id="rId3" display="https://my.zakupivli.pro/remote/dispatcher/state_purchase_view/47468069"/>
    <hyperlink ref="B3" r:id="rId4" display="https://my.zakupivli.pro/remote/dispatcher/state_purchase_lot_view/1141723"/>
    <hyperlink ref="A4" r:id="rId5" display="https://my.zakupivli.pro/remote/dispatcher/state_purchase_view/47308419"/>
    <hyperlink ref="B4" r:id="rId6" display="https://my.zakupivli.pro/remote/dispatcher/state_purchase_lot_view/1134870"/>
    <hyperlink ref="A5" r:id="rId7" display="https://my.zakupivli.pro/remote/dispatcher/state_purchase_view/47083234"/>
    <hyperlink ref="B5" r:id="rId8" display="https://my.zakupivli.pro/remote/dispatcher/state_purchase_lot_view/1124087"/>
    <hyperlink ref="A6" r:id="rId9" display="https://my.zakupivli.pro/remote/dispatcher/state_purchase_view/47049692"/>
    <hyperlink ref="B6" r:id="rId10" display="https://my.zakupivli.pro/remote/dispatcher/state_purchase_lot_view/1122360"/>
    <hyperlink ref="A7" r:id="rId11" display="https://my.zakupivli.pro/remote/dispatcher/state_purchase_view/47012857"/>
    <hyperlink ref="B7" r:id="rId12" display="https://my.zakupivli.pro/remote/dispatcher/state_purchase_lot_view/1120585"/>
    <hyperlink ref="A8" r:id="rId13" display="https://my.zakupivli.pro/remote/dispatcher/state_purchase_view/46637989"/>
    <hyperlink ref="B8" r:id="rId14" display="https://my.zakupivli.pro/remote/dispatcher/state_purchase_lot_view/1104686"/>
    <hyperlink ref="A9" r:id="rId15" display="https://my.zakupivli.pro/remote/dispatcher/state_purchase_view/46556602"/>
    <hyperlink ref="B9" r:id="rId16" display="https://my.zakupivli.pro/remote/dispatcher/state_purchase_lot_view/1101216"/>
    <hyperlink ref="A10" r:id="rId17" display="https://my.zakupivli.pro/remote/dispatcher/state_purchase_view/46414863"/>
    <hyperlink ref="B10" r:id="rId18" display="https://my.zakupivli.pro/remote/dispatcher/state_purchase_lot_view/1095547"/>
    <hyperlink ref="A11" r:id="rId19" display="https://my.zakupivli.pro/remote/dispatcher/state_purchase_view/46410115"/>
    <hyperlink ref="B11" r:id="rId20" display="https://my.zakupivli.pro/remote/dispatcher/state_purchase_lot_view/1095423"/>
    <hyperlink ref="A12" r:id="rId21" display="https://my.zakupivli.pro/remote/dispatcher/state_purchase_view/46013413"/>
    <hyperlink ref="B12" r:id="rId22" display="https://my.zakupivli.pro/remote/dispatcher/state_purchase_lot_view/1079528"/>
    <hyperlink ref="A13" r:id="rId23" display="https://my.zakupivli.pro/remote/dispatcher/state_purchase_view/46002052"/>
    <hyperlink ref="B13" r:id="rId24" display="https://my.zakupivli.pro/remote/dispatcher/state_purchase_lot_view/1079156"/>
    <hyperlink ref="A14" r:id="rId25" display="https://my.zakupivli.pro/remote/dispatcher/state_purchase_view/45831298"/>
    <hyperlink ref="B14" r:id="rId26" display="https://my.zakupivli.pro/remote/dispatcher/state_purchase_lot_view/1072252"/>
    <hyperlink ref="A15" r:id="rId27" display="https://my.zakupivli.pro/remote/dispatcher/state_purchase_view/45705755"/>
    <hyperlink ref="B15" r:id="rId28" display="https://my.zakupivli.pro/remote/dispatcher/state_purchase_lot_view/1067209"/>
    <hyperlink ref="A16" r:id="rId29" display="https://my.zakupivli.pro/remote/dispatcher/state_purchase_view/45453299"/>
    <hyperlink ref="B16" r:id="rId30" display="https://my.zakupivli.pro/remote/dispatcher/state_purchase_lot_view/1056742"/>
    <hyperlink ref="A17" r:id="rId31" display="https://my.zakupivli.pro/remote/dispatcher/state_purchase_view/44407267"/>
    <hyperlink ref="B17" r:id="rId32" display="https://my.zakupivli.pro/remote/dispatcher/state_purchase_lot_view/1012937"/>
    <hyperlink ref="A18" r:id="rId33" display="https://my.zakupivli.pro/remote/dispatcher/state_purchase_view/44326981"/>
    <hyperlink ref="B18" r:id="rId34" display="https://my.zakupivli.pro/remote/dispatcher/state_purchase_lot_view/1009686"/>
    <hyperlink ref="A19" r:id="rId35" display="https://my.zakupivli.pro/remote/dispatcher/state_purchase_view/44344845"/>
    <hyperlink ref="B19" r:id="rId36" display="https://my.zakupivli.pro/remote/dispatcher/state_purchase_lot_view/1010501"/>
    <hyperlink ref="A20" r:id="rId37" display="https://my.zakupivli.pro/remote/dispatcher/state_purchase_view/44238406"/>
    <hyperlink ref="B20" r:id="rId38" display="https://my.zakupivli.pro/remote/dispatcher/state_purchase_lot_view/1006428"/>
    <hyperlink ref="A21" r:id="rId39" display="https://my.zakupivli.pro/remote/dispatcher/state_purchase_view/44186306"/>
    <hyperlink ref="B21" r:id="rId40" display="https://my.zakupivli.pro/remote/dispatcher/state_purchase_lot_view/1003826"/>
    <hyperlink ref="A22" r:id="rId41" display="https://my.zakupivli.pro/remote/dispatcher/state_purchase_view/44070873"/>
    <hyperlink ref="B22" r:id="rId42" display="https://my.zakupivli.pro/remote/dispatcher/state_purchase_lot_view/999491"/>
    <hyperlink ref="A23" r:id="rId43" display="https://my.zakupivli.pro/remote/dispatcher/state_purchase_view/43891451"/>
    <hyperlink ref="B23" r:id="rId44" display="https://my.zakupivli.pro/remote/dispatcher/state_purchase_lot_view/992330"/>
    <hyperlink ref="A24" r:id="rId45" display="https://my.zakupivli.pro/remote/dispatcher/state_purchase_view/43901525"/>
    <hyperlink ref="B24" r:id="rId46" display="https://my.zakupivli.pro/remote/dispatcher/state_purchase_lot_view/992599"/>
    <hyperlink ref="A25" r:id="rId47" display="https://my.zakupivli.pro/remote/dispatcher/state_purchase_view/43750424"/>
    <hyperlink ref="B25" r:id="rId48" display="https://my.zakupivli.pro/remote/dispatcher/state_purchase_lot_view/986458"/>
    <hyperlink ref="A26" r:id="rId49" display="https://my.zakupivli.pro/remote/dispatcher/state_purchase_view/43664665"/>
    <hyperlink ref="B26" r:id="rId50" display="https://my.zakupivli.pro/remote/dispatcher/state_purchase_lot_view/983096"/>
    <hyperlink ref="A27" r:id="rId51" display="https://my.zakupivli.pro/remote/dispatcher/state_purchase_view/43643700"/>
    <hyperlink ref="B27" r:id="rId52" display="https://my.zakupivli.pro/remote/dispatcher/state_purchase_lot_view/981951"/>
    <hyperlink ref="A28" r:id="rId53" display="https://my.zakupivli.pro/remote/dispatcher/state_purchase_view/43077422"/>
    <hyperlink ref="B28" r:id="rId54" display="https://my.zakupivli.pro/remote/dispatcher/state_purchase_lot_view/961782"/>
    <hyperlink ref="A29" r:id="rId55" display="https://my.zakupivli.pro/remote/dispatcher/state_purchase_view/42953239"/>
    <hyperlink ref="B29" r:id="rId56" display="https://my.zakupivli.pro/remote/dispatcher/state_purchase_lot_view/957352"/>
    <hyperlink ref="A30" r:id="rId57" display="https://my.zakupivli.pro/remote/dispatcher/state_purchase_view/42680298"/>
    <hyperlink ref="B30" r:id="rId58" display="https://my.zakupivli.pro/remote/dispatcher/state_purchase_lot_view/948737"/>
    <hyperlink ref="A31" r:id="rId59" display="https://my.zakupivli.pro/remote/dispatcher/state_purchase_view/42661734"/>
    <hyperlink ref="B31" r:id="rId60" display="https://my.zakupivli.pro/remote/dispatcher/state_purchase_lot_view/947722"/>
    <hyperlink ref="A32" r:id="rId61" display="https://my.zakupivli.pro/remote/dispatcher/state_purchase_view/42528063"/>
    <hyperlink ref="B32" r:id="rId62" display="https://my.zakupivli.pro/remote/dispatcher/state_purchase_lot_view/942304"/>
    <hyperlink ref="A33" r:id="rId63" display="https://my.zakupivli.pro/remote/dispatcher/state_purchase_view/42281442"/>
    <hyperlink ref="B33" r:id="rId64" display="https://my.zakupivli.pro/remote/dispatcher/state_purchase_lot_view/933241"/>
    <hyperlink ref="A34" r:id="rId65" display="https://my.zakupivli.pro/remote/dispatcher/state_purchase_view/42099218"/>
    <hyperlink ref="B34" r:id="rId66" display="https://my.zakupivli.pro/remote/dispatcher/state_purchase_lot_view/925416"/>
    <hyperlink ref="A35" r:id="rId67" display="https://my.zakupivli.pro/remote/dispatcher/state_purchase_view/42088545"/>
    <hyperlink ref="B35" r:id="rId68" display="https://my.zakupivli.pro/remote/dispatcher/state_purchase_lot_view/924999"/>
    <hyperlink ref="A36" r:id="rId69" display="https://my.zakupivli.pro/remote/dispatcher/state_purchase_view/41841438"/>
    <hyperlink ref="B36" r:id="rId70" display="https://my.zakupivli.pro/remote/dispatcher/state_purchase_lot_view/914172"/>
    <hyperlink ref="A37" r:id="rId71" display="https://my.zakupivli.pro/remote/dispatcher/state_purchase_view/41851552"/>
    <hyperlink ref="B37" r:id="rId72" display="https://my.zakupivli.pro/remote/dispatcher/state_purchase_lot_view/914554"/>
    <hyperlink ref="A38" r:id="rId73" display="https://my.zakupivli.pro/remote/dispatcher/state_purchase_view/41838440"/>
    <hyperlink ref="B38" r:id="rId74" display="https://my.zakupivli.pro/remote/dispatcher/state_purchase_lot_view/914088"/>
    <hyperlink ref="A39" r:id="rId75" display="https://my.zakupivli.pro/remote/dispatcher/state_purchase_view/41781627"/>
    <hyperlink ref="B39" r:id="rId76" display="https://my.zakupivli.pro/remote/dispatcher/state_purchase_lot_view/911908"/>
    <hyperlink ref="A40" r:id="rId77" display="https://my.zakupivli.pro/remote/dispatcher/state_purchase_view/41577037"/>
    <hyperlink ref="B40" r:id="rId78" display="https://my.zakupivli.pro/remote/dispatcher/state_purchase_lot_view/901715"/>
    <hyperlink ref="A41" r:id="rId79" display="https://my.zakupivli.pro/remote/dispatcher/state_purchase_view/41549206"/>
    <hyperlink ref="B41" r:id="rId80" display="https://my.zakupivli.pro/remote/dispatcher/state_purchase_lot_view/900403"/>
    <hyperlink ref="A42" r:id="rId81" display="https://my.zakupivli.pro/remote/dispatcher/state_purchase_view/41540996"/>
    <hyperlink ref="B42" r:id="rId82" display="https://my.zakupivli.pro/remote/dispatcher/state_purchase_lot_view/900020"/>
    <hyperlink ref="A43" r:id="rId83" display="https://my.zakupivli.pro/remote/dispatcher/state_purchase_view/41446054"/>
    <hyperlink ref="B43" r:id="rId84" display="https://my.zakupivli.pro/remote/dispatcher/state_purchase_lot_view/895545"/>
    <hyperlink ref="A44" r:id="rId85" display="https://my.zakupivli.pro/remote/dispatcher/state_purchase_view/41434187"/>
    <hyperlink ref="B44" r:id="rId86" display="https://my.zakupivli.pro/remote/dispatcher/state_purchase_lot_view/894932"/>
    <hyperlink ref="A45" r:id="rId87" display="https://my.zakupivli.pro/remote/dispatcher/state_purchase_view/41252827"/>
    <hyperlink ref="B45" r:id="rId88" display="https://my.zakupivli.pro/remote/dispatcher/state_purchase_lot_view/886890"/>
    <hyperlink ref="A46" r:id="rId89" display="https://my.zakupivli.pro/remote/dispatcher/state_purchase_view/41208306"/>
    <hyperlink ref="B46" r:id="rId90" display="https://my.zakupivli.pro/remote/dispatcher/state_purchase_lot_view/884973"/>
    <hyperlink ref="A47" r:id="rId91" display="https://my.zakupivli.pro/remote/dispatcher/state_purchase_view/41165245"/>
    <hyperlink ref="B47" r:id="rId92" display="https://my.zakupivli.pro/remote/dispatcher/state_purchase_lot_view/883528"/>
    <hyperlink ref="A48" r:id="rId93" display="https://my.zakupivli.pro/remote/dispatcher/state_purchase_view/40867505"/>
    <hyperlink ref="B48" r:id="rId94" display="https://my.zakupivli.pro/remote/dispatcher/state_purchase_lot_view/872534"/>
    <hyperlink ref="A49" r:id="rId95" display="https://my.zakupivli.pro/remote/dispatcher/state_purchase_view/40854570"/>
    <hyperlink ref="B49" r:id="rId96" display="https://my.zakupivli.pro/remote/dispatcher/state_purchase_lot_view/872105"/>
    <hyperlink ref="A50" r:id="rId97" display="https://my.zakupivli.pro/remote/dispatcher/state_purchase_view/40835196"/>
    <hyperlink ref="B50" r:id="rId98" display="https://my.zakupivli.pro/remote/dispatcher/state_purchase_lot_view/871316"/>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User</cp:lastModifiedBy>
  <dcterms:created xsi:type="dcterms:W3CDTF">2024-08-21T14:43:10Z</dcterms:created>
  <dcterms:modified xsi:type="dcterms:W3CDTF">2024-08-21T12:06:53Z</dcterms:modified>
  <cp:category/>
</cp:coreProperties>
</file>