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и\ВІДКРИТІ ДАНІ\ДЛЯ ПУБЛІКАЦІЇ на днепрорада\"/>
    </mc:Choice>
  </mc:AlternateContent>
  <xr:revisionPtr revIDLastSave="0" documentId="13_ncr:1_{22812ABE-A0D2-4199-9CB6-BB037B3F0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Sheet!$A$4:$M$80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1" l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<sst xmlns="http://schemas.openxmlformats.org/spreadsheetml/2006/main" count="622" uniqueCount="314">
  <si>
    <t>01-04/01/22 - ШСМ</t>
  </si>
  <si>
    <t>01-06-22</t>
  </si>
  <si>
    <t>01-22</t>
  </si>
  <si>
    <t>02-22</t>
  </si>
  <si>
    <t>0209/01</t>
  </si>
  <si>
    <t>03-22</t>
  </si>
  <si>
    <t>03410000-7 Деревина</t>
  </si>
  <si>
    <t>04-22</t>
  </si>
  <si>
    <t>06-22</t>
  </si>
  <si>
    <t>08-22</t>
  </si>
  <si>
    <t>10-22</t>
  </si>
  <si>
    <t>11-22</t>
  </si>
  <si>
    <t>13-22</t>
  </si>
  <si>
    <t>14715000-6 Мідь</t>
  </si>
  <si>
    <t>15-22</t>
  </si>
  <si>
    <t>16-22</t>
  </si>
  <si>
    <t>18424000-7 Рукавички</t>
  </si>
  <si>
    <t>18936000-9 Тканинні сумки</t>
  </si>
  <si>
    <t>19-22</t>
  </si>
  <si>
    <t>19143995</t>
  </si>
  <si>
    <t>19520000-7 Пластмасові вироби</t>
  </si>
  <si>
    <t>197414</t>
  </si>
  <si>
    <t>2</t>
  </si>
  <si>
    <t>20-22</t>
  </si>
  <si>
    <t>2017308175</t>
  </si>
  <si>
    <t>20267461</t>
  </si>
  <si>
    <t>21-22</t>
  </si>
  <si>
    <t>22-22</t>
  </si>
  <si>
    <t>22/42587109</t>
  </si>
  <si>
    <t>22312000-0 Малюнки</t>
  </si>
  <si>
    <t>22462000-6 Рекламні матеріали</t>
  </si>
  <si>
    <t>22850000-3 Швидкозшивачі та супутнє приладдя</t>
  </si>
  <si>
    <t>23-22</t>
  </si>
  <si>
    <t>23162981</t>
  </si>
  <si>
    <t>2380000342</t>
  </si>
  <si>
    <t>2386000821</t>
  </si>
  <si>
    <t>23943164</t>
  </si>
  <si>
    <t>24-22</t>
  </si>
  <si>
    <t>2408908213</t>
  </si>
  <si>
    <t>2417713377</t>
  </si>
  <si>
    <t>25-22</t>
  </si>
  <si>
    <t>2516000568</t>
  </si>
  <si>
    <t>26-22</t>
  </si>
  <si>
    <t>2616021024</t>
  </si>
  <si>
    <t>2636217467</t>
  </si>
  <si>
    <t>2643614349</t>
  </si>
  <si>
    <t>27-22</t>
  </si>
  <si>
    <t>2797910623</t>
  </si>
  <si>
    <t>28-22</t>
  </si>
  <si>
    <t>2811606890</t>
  </si>
  <si>
    <t>2884904980</t>
  </si>
  <si>
    <t>29-22</t>
  </si>
  <si>
    <t>2901705348</t>
  </si>
  <si>
    <t>2959102627</t>
  </si>
  <si>
    <t>30-22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</si>
  <si>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</si>
  <si>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</si>
  <si>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</si>
  <si>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</si>
  <si>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30256061</t>
  </si>
  <si>
    <t>30728887</t>
  </si>
  <si>
    <t>3073523277</t>
  </si>
  <si>
    <t>3093219676</t>
  </si>
  <si>
    <t>31-22</t>
  </si>
  <si>
    <t>31210000-1 Електрична апаратура для комутування та захисту електричних кіл</t>
  </si>
  <si>
    <t>31224100-3 Вилки та розетки</t>
  </si>
  <si>
    <t>31300000-9 Ізольовані дроти та кабелі</t>
  </si>
  <si>
    <t>31520000-7 Світильники та освітлювальна арматура</t>
  </si>
  <si>
    <t>31531000-7 Лампи</t>
  </si>
  <si>
    <t>3194919452</t>
  </si>
  <si>
    <t>32-22</t>
  </si>
  <si>
    <t>3204919975</t>
  </si>
  <si>
    <t>3231112112</t>
  </si>
  <si>
    <t>32341000-5 Мікрофони</t>
  </si>
  <si>
    <t>32342400-6 Акустичні пристрої</t>
  </si>
  <si>
    <t>32351300-1 Приладдя до аудіообладнання</t>
  </si>
  <si>
    <t>32572000-3 Комунікаційні кабелі</t>
  </si>
  <si>
    <t>32652951</t>
  </si>
  <si>
    <t>32942158</t>
  </si>
  <si>
    <t>33-22</t>
  </si>
  <si>
    <t>33717569</t>
  </si>
  <si>
    <t>34-22</t>
  </si>
  <si>
    <t>3404410723</t>
  </si>
  <si>
    <t>34774319</t>
  </si>
  <si>
    <t>35-22</t>
  </si>
  <si>
    <t>35043081</t>
  </si>
  <si>
    <t>35496411</t>
  </si>
  <si>
    <t>36-22</t>
  </si>
  <si>
    <t>36216548</t>
  </si>
  <si>
    <t>36640049</t>
  </si>
  <si>
    <t>37-22</t>
  </si>
  <si>
    <t>37005706</t>
  </si>
  <si>
    <t>37431162</t>
  </si>
  <si>
    <t>37642136</t>
  </si>
  <si>
    <t>37653216</t>
  </si>
  <si>
    <t>37820000-2 Приладдя для образотворчого мистецтва</t>
  </si>
  <si>
    <t>38-22</t>
  </si>
  <si>
    <t>38295925</t>
  </si>
  <si>
    <t>38359433</t>
  </si>
  <si>
    <t>38554000-3 Лічильники електроенергії</t>
  </si>
  <si>
    <t>38652100-1 Проектори</t>
  </si>
  <si>
    <t>38675953</t>
  </si>
  <si>
    <t>38677154</t>
  </si>
  <si>
    <t>39-22</t>
  </si>
  <si>
    <t>39121200-8 Столи</t>
  </si>
  <si>
    <t>39219714</t>
  </si>
  <si>
    <t>39224210-3 Пензлі для фарбування</t>
  </si>
  <si>
    <t>39294100-0 Інформаційна та рекламна продукція</t>
  </si>
  <si>
    <t>39298100-8 Рамки для фотографій</t>
  </si>
  <si>
    <t>40-22</t>
  </si>
  <si>
    <t>41-22</t>
  </si>
  <si>
    <t>42-22</t>
  </si>
  <si>
    <t>43-22</t>
  </si>
  <si>
    <t>44-22</t>
  </si>
  <si>
    <t>44090423</t>
  </si>
  <si>
    <t>44112230-9 Лінолеум</t>
  </si>
  <si>
    <t>44173000-3 Стрічки</t>
  </si>
  <si>
    <t>44191100-6 Фанера</t>
  </si>
  <si>
    <t>44319152</t>
  </si>
  <si>
    <t>44420000-0 Будівельні товари</t>
  </si>
  <si>
    <t>44500000-5 Знаряддя, замки, ключі, петлі, кріпильні деталі, ланцюги та пружини</t>
  </si>
  <si>
    <t>44510000-8 Знаряддя</t>
  </si>
  <si>
    <t>44530000-4 Кріпильні деталі</t>
  </si>
  <si>
    <t>44618100-6 Легкі контейнери</t>
  </si>
  <si>
    <t>44810000-1 Фарби</t>
  </si>
  <si>
    <t>44812100-6 Емалі та глазурі</t>
  </si>
  <si>
    <t>44832000-1 Розчинники</t>
  </si>
  <si>
    <t>45-22</t>
  </si>
  <si>
    <t>46-22</t>
  </si>
  <si>
    <t>47-22</t>
  </si>
  <si>
    <t>48-22</t>
  </si>
  <si>
    <t>48310000-4 Пакети програмного забезпечення для створення документів</t>
  </si>
  <si>
    <t>50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</si>
  <si>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</si>
  <si>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</si>
  <si>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51-22</t>
  </si>
  <si>
    <t>52-22</t>
  </si>
  <si>
    <t>53-22</t>
  </si>
  <si>
    <t>54-22</t>
  </si>
  <si>
    <t>55-22</t>
  </si>
  <si>
    <t>55520000-1 Кейтерингові послуги</t>
  </si>
  <si>
    <t>56-22</t>
  </si>
  <si>
    <t>57-22</t>
  </si>
  <si>
    <t>58-22</t>
  </si>
  <si>
    <t>59-22</t>
  </si>
  <si>
    <t>7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</si>
  <si>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</si>
  <si>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</si>
  <si>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797</t>
  </si>
  <si>
    <t>79950000-8 Послуги з організації виставок, ярмарок і конгресів</t>
  </si>
  <si>
    <t>79952000-2 Послуги з організації заходів</t>
  </si>
  <si>
    <t>7j007103261022133804</t>
  </si>
  <si>
    <t>80550000-4 Послуги з професійної підготовки у сфері безпеки</t>
  </si>
  <si>
    <t>92312000-1 Мистецькі послуги</t>
  </si>
  <si>
    <t>LED лампи</t>
  </si>
  <si>
    <t>ЄДРПОУ переможця</t>
  </si>
  <si>
    <t>ІВАНОВА ВІКТОРІЯ ВАСИЛІВНА</t>
  </si>
  <si>
    <t>Ідентифікатор закупівлі</t>
  </si>
  <si>
    <t>Інформаційні таблички для облаштування об’єктів укриття</t>
  </si>
  <si>
    <t>АА-0004673</t>
  </si>
  <si>
    <t>АНДРОНАТІЙ ВІТА АНАТОЛІЇВНА</t>
  </si>
  <si>
    <t>Активні акустичні системи</t>
  </si>
  <si>
    <t>БІЛА СВІТЛАНА ВОЛОДИМИРІВНА</t>
  </si>
  <si>
    <t>БАРДАХ ВОЛОДИМИР ЮРІЙОВИЧ</t>
  </si>
  <si>
    <t>БЕЗСМЕРТНА ТЕТЯНА ЄВГЕНІЇВНА</t>
  </si>
  <si>
    <t>БОЛЮК ОЛЕНА ОЛЕКСАНДРІВНА</t>
  </si>
  <si>
    <t>Брус</t>
  </si>
  <si>
    <t>Брус сосна 50х50х4000</t>
  </si>
  <si>
    <t xml:space="preserve">Будівельні товари (піна будівельна, драбина алюмінієва, відро технічне, таз)  </t>
  </si>
  <si>
    <t>Вилка, гніздо штепсельне з заземленням</t>
  </si>
  <si>
    <t>Відкриті торги з особливостями</t>
  </si>
  <si>
    <t>ГАНЗЕЛИНСЬКИЙ ПАВЛО СЕРГІЙОВИЧ</t>
  </si>
  <si>
    <t>ГЕФТЕР ВАДИМ ЯКОВЛЕВИЧ</t>
  </si>
  <si>
    <t>ГЛАДКА ЛЮДМИЛА РУСЛАНІВНА</t>
  </si>
  <si>
    <t>ГРИЩЕНКО ВАЛЕРІЯ ОЛЕКСАНДРІВНА</t>
  </si>
  <si>
    <t>ГРОМАДСЬКА ОРГАНІЗАЦІЯ "ТВОРЧЕ ОБ'ЄДНАННЯ "КАМЕРНИЙ ОРКЕСТР ІМЕНІ ГАРРІ ЛОГВИНА "ВРЕМЕНА ГОДА" В М. ДНІПРОПЕТРОВСЬКУ</t>
  </si>
  <si>
    <t>Глазур Terra Color</t>
  </si>
  <si>
    <t>Гр-00512015</t>
  </si>
  <si>
    <t>Гр-0051207</t>
  </si>
  <si>
    <t>ДІАВЕСТЕНД КОМПЛЕКСНІ РІШЕННЯ</t>
  </si>
  <si>
    <t>ДК 021:2015 - 79950000-8 Послуги з організації виставок, ярмарок і конгресів
(послуги з організації та проведення заходів проєкту «Надихай!» ДК 021:2015 – 79952000-2 – Послуги з організації заходів)</t>
  </si>
  <si>
    <t>ДК 021:2015 - 79950000-8 Послуги з організації виставок, ярмарок і конгресів
(послуги з організації та проведення фестивалю патріотичного кіно «Наша земля»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</si>
  <si>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заходу «#ART_наступ Dnipro_International» в рамках проєкту «#ART_наступ»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</si>
  <si>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заходу «На часі»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</si>
  <si>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заходу «Святковий мистецький проект «Таємниці музейного скарбу»), код за ДК 021:2015 – 79952000-2 – Послуги з організації заходів)</t>
  </si>
  <si>
    <t>ДК 021:2015 - 79950000-8 Послуги з організації виставок, ярмарок і конгресів (послуги з організації та проведення заходів проєкту «#ART_наступ» ДК 021:2015 – 79952000-2 – Послуги з організації заходів)</t>
  </si>
  <si>
    <t>ДК 021:2015 – 79950000-8 Послуги з організації виставок, ярмарок і конгресів  (послуги з організації та проведення заходу «Art-наступ. Діти» ДК 021:2015 – 79952000-2 – Послуги з організації заходів)</t>
  </si>
  <si>
    <t>ДК 021:2015 – 79950000-8 Послуги з організації виставок, ярмарок і конгресів  (послуги з організації та проведення заходу «Творча резиденція «БезВійни»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</si>
  <si>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«Art-наступ. Міць»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</si>
  <si>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«Art-наступ. Разом»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</si>
  <si>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«Виставка-трансформація «Неприйняття»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</si>
  <si>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«Творча резиденція «БезВійни» 2.0» ДК 021:2015 – 79952000-2 – Послуги з організації заходів)</t>
  </si>
  <si>
    <t>ДК 021:2015 – 79950000-8 Послуги з організації виставок, ярмарок і конгресів (послуги з організації та проведення заходу «Циркова імпреза» ДК 021:2015 – 79952000-2 – Послуги з організації заходів)</t>
  </si>
  <si>
    <t>Дата закінчення договору:</t>
  </si>
  <si>
    <t>Дата підписання договору:</t>
  </si>
  <si>
    <t>ЕКО Сумки</t>
  </si>
  <si>
    <t>Еліпласт безбарвний</t>
  </si>
  <si>
    <t>Закупівля без використання електронної системи</t>
  </si>
  <si>
    <t>Звіт створено 1 червня о 10:28 з використанням http://zakupki.prom.ua</t>
  </si>
  <si>
    <t>Знаряддя та кріпильні деталі</t>
  </si>
  <si>
    <t>Знаряддя та кріпильні деталі (Стрижні, гайки, шайби, дюбелі, бур)</t>
  </si>
  <si>
    <t>КОРОЛЬОВ АНДРІЙ ОЛЕКСАНДРОВИЧ</t>
  </si>
  <si>
    <t>Кабель ПВС 2*1</t>
  </si>
  <si>
    <t>Канцтовари</t>
  </si>
  <si>
    <t>Кейтерингові послуги для мешканців м. Дніпро під час проведення заходу «Від Різдва до Різдва»</t>
  </si>
  <si>
    <t>Код CPV</t>
  </si>
  <si>
    <t>Комп'ютерне обладнання (Wi-Fi адаптер, клавіатура, миша)</t>
  </si>
  <si>
    <t>Комп’ютерне обладнання</t>
  </si>
  <si>
    <t>Комп’ютерне обладнання (Монітор Dell SE2422H (210-AZGT))</t>
  </si>
  <si>
    <t>Кріплення Еліпласт</t>
  </si>
  <si>
    <t>Кріплення для прозорого шиферу</t>
  </si>
  <si>
    <t>Курси з техніки безпеки та пожежної безпеки</t>
  </si>
  <si>
    <t>ЛИГІНА ОЛЕНА ДМИТРІВНА</t>
  </si>
  <si>
    <t>Лінолеум</t>
  </si>
  <si>
    <t>Лічильник електроенергії</t>
  </si>
  <si>
    <t>Мистецькі послуги</t>
  </si>
  <si>
    <t>Мистецькі послуги (Святкова музична програма для дітей-учасників творчих конкурсів)</t>
  </si>
  <si>
    <t>Мольберт-тринога ТМ-1</t>
  </si>
  <si>
    <t xml:space="preserve">Мідь листова  М1 </t>
  </si>
  <si>
    <t xml:space="preserve">Мідь листова М1 (08*600*1500 ДПРНМ, 4 шт.)
</t>
  </si>
  <si>
    <t xml:space="preserve">Мідь м'яка листова М2 </t>
  </si>
  <si>
    <t>Мікрофони Sennheiser E 825-S</t>
  </si>
  <si>
    <t>Мікрофонний кабель</t>
  </si>
  <si>
    <t>Мінівалік, щітка 5-рядна (сталева)</t>
  </si>
  <si>
    <t>Номер договору</t>
  </si>
  <si>
    <t>ООО Импера Групп</t>
  </si>
  <si>
    <t>Оренда приміщення. (Оплатне користування (суборенда) облаштованого нежитлового приміщення)</t>
  </si>
  <si>
    <t>Офісне устаткування та приладдя різне</t>
  </si>
  <si>
    <t>Офісне устаткування та приладдя різне (Папір для друку Copy Power, А4, 80 г/м² 500 арк., білий)</t>
  </si>
  <si>
    <t>Офісне устаткування та приладдя різне (Папір для друку StoraEnso Zoom А4, 80 г/м² 500 арк., білий)</t>
  </si>
  <si>
    <t>Офісне устаткування та приладдя різне (Файли для документів Axent Delta (D1003) А4+ економ, PP 20 мкм, глянець прозорий, 100 шт.); Офісне устаткування та приладдя різне (Скріпки Buromax (BM.5007) 25 мм, трикутні 100 шт.); Офісне устаткування та приладдя різне (Скоби для степлера Buromax (BM.4402), розмір №24/6, 1000 шт.); Офісне устаткування та приладдя різне (Скоби для степлера Buromax (BM.4401), розмір №10, 1000 шт.); Офісне устаткування та приладдя різне (Ручка кулькова Axent (DB2050-02) Delta, чорнила сині); Офісне устаткування та приладдя різне (Маркери для виділення тексту Axent (2531-40-A), 4 маркера різних кольорів); Офісне устаткування та приладдя різне (Коректор-ручка); Офісне устаткування та приладдя різне (Коректуюча рідина); Офісне устаткування та приладдя різне (Папка-реєстратор Buromax (BM.3011-01c) А4, 70 мм, одностороння ламінація PP, чорна); Офісне устаткування та приладдя різне (Паперовий блок для нотаток Buromax (BM.2284) проклеєний, 55 г/м2, 90х90мм, 440 шт.); Офісне устаткування та приладдя різне (Паперовий блок для нотаток Delta (D3314-01) проклеєний, 75 г/м2, 75х75мм, 100 шт.)</t>
  </si>
  <si>
    <t>ПЕТРЕНКО ІГОР ГРИГОРОВИЧ</t>
  </si>
  <si>
    <t>ПЛОХУТА КАТЕРИНА ВЯЧЕСЛАВІВНА</t>
  </si>
  <si>
    <t>ПП "КС Міст"</t>
  </si>
  <si>
    <t>ПРИВАТНЕ АКЦІОНЕРНЕ ТОВАРИСТВО "СОЛДІ І КО"</t>
  </si>
  <si>
    <t>ПРИВАТНЕ ПІДПРИЄМСТВО "ТОРГІВЕЛЬНА ГРУПА "ПАРТНЕР"</t>
  </si>
  <si>
    <t>ПРИВАТНЕ ПІДПРИЄМСТВО "ЦМТ-СЕРВИС"</t>
  </si>
  <si>
    <t>Папка на гумці , А4, 500 мкм; Еко-ручка; Календар кешеньковий; Біндер, 51 см; Ножиці , пластикові, 19 см; Блокнот 96 арк., на пружинці А6; Набір файлів А4 прозорих глянсових 100 штук в уп.; Блокнот 96 арк., на пружинці А7; Олівець простий</t>
  </si>
  <si>
    <t>Папір</t>
  </si>
  <si>
    <t>Пензель плоский</t>
  </si>
  <si>
    <t>Переможець (назва)</t>
  </si>
  <si>
    <t>Плакати</t>
  </si>
  <si>
    <t>Плакати (малюнки)</t>
  </si>
  <si>
    <t>Послуги з перезарядки вогнегасників різних типів</t>
  </si>
  <si>
    <t>Послуги по технічному обслуговуванню та ремонту офісної техніки</t>
  </si>
  <si>
    <t>Постер на вінілі</t>
  </si>
  <si>
    <t>Постери на вінілі, постери на папері</t>
  </si>
  <si>
    <t>Предмет закупівлі</t>
  </si>
  <si>
    <t>Приладдя для аудіообладнання</t>
  </si>
  <si>
    <t>Приладдя для образотворчого мистецтва</t>
  </si>
  <si>
    <t>Приладдя для образотворчого мистецтва (склейка для пастелі, акварельні фарби, кольорові олівці, пензлі, пенал для пензлів, пастель)</t>
  </si>
  <si>
    <t>Програмний продукт Microsoft Office Home and Business 2021 All
Lng PK Lic Online CEE Only Dw(T5D-03484)</t>
  </si>
  <si>
    <t>Проектор</t>
  </si>
  <si>
    <t>Підвісні світильники</t>
  </si>
  <si>
    <t>Рамки для фотографій</t>
  </si>
  <si>
    <t>Рнк/NDR-0021756</t>
  </si>
  <si>
    <t>Рнк/NDR-0021757</t>
  </si>
  <si>
    <t>Рнк/NDR-0021763</t>
  </si>
  <si>
    <t>Рнк/NDR-0035573</t>
  </si>
  <si>
    <t>Рнк/NDR-0035580</t>
  </si>
  <si>
    <t>Розчинник 646</t>
  </si>
  <si>
    <t>Розчинник синтетичний</t>
  </si>
  <si>
    <t>Розчинник синтетичний (1 л. пет)</t>
  </si>
  <si>
    <t>Рукавички латексні</t>
  </si>
  <si>
    <t>Рукавички трикотажні</t>
  </si>
  <si>
    <t>СІГАРЬОВ ВІТАЛІЙ КОСТЯНТИНОВИЧ</t>
  </si>
  <si>
    <t>САНІН ПАВЛО СЕРГІЙОВИЧ</t>
  </si>
  <si>
    <t>Системні блоки ПК з встановленим програмним забезпеченням Windows 10 Pro Ukrainian x64</t>
  </si>
  <si>
    <t>Скриньки</t>
  </si>
  <si>
    <t>Спрощена закупівля</t>
  </si>
  <si>
    <t>Статус договору</t>
  </si>
  <si>
    <t>Столики</t>
  </si>
  <si>
    <t>Стрічка малярна</t>
  </si>
  <si>
    <t>Сума договору</t>
  </si>
  <si>
    <t>ТОВ "АСАНАРА"</t>
  </si>
  <si>
    <t>ТОВ "ВИЛАЙН ГРУП"</t>
  </si>
  <si>
    <t>ТОВ "ТОРГОВЕЛЬНО-ВИРОБНИЧА ГРУПА "КУНІЦА"</t>
  </si>
  <si>
    <t>ТОВ БРЕНДХАБ</t>
  </si>
  <si>
    <t>ТОВАРИСТВО З ОБМЕЖЕНОЮ ВІДПОВІДАЛЬНІСТЮ "ІНТЕР СИСТЕМС"</t>
  </si>
  <si>
    <t>ТОВАРИСТВО З ОБМЕЖЕНОЮ ВІДПОВІДАЛЬНІСТЮ "АЛЬФАПОЛІГРАФ"</t>
  </si>
  <si>
    <t>ТОВАРИСТВО З ОБМЕЖЕНОЮ ВІДПОВІДАЛЬНІСТЮ "АС - ТОР"</t>
  </si>
  <si>
    <t>ТОВАРИСТВО З ОБМЕЖЕНОЮ ВІДПОВІДАЛЬНІСТЮ "ДНІПРОСПЕЦПОЖМОНТАЖ"</t>
  </si>
  <si>
    <t>ТОВАРИСТВО З ОБМЕЖЕНОЮ ВІДПОВІДАЛЬНІСТЮ "КОМПАНІЯ ІНДІГО М'ЮЗІК"</t>
  </si>
  <si>
    <t>ТОВАРИСТВО З ОБМЕЖЕНОЮ ВІДПОВІДАЛЬНІСТЮ "КОНТРАКТ ФЛОРІНГ СІСТЕМС"</t>
  </si>
  <si>
    <t>ТОВАРИСТВО З ОБМЕЖЕНОЮ ВІДПОВІДАЛЬНІСТЮ "КЭН"</t>
  </si>
  <si>
    <t>ТОВАРИСТВО З ОБМЕЖЕНОЮ ВІДПОВІДАЛЬНІСТЮ "МОСТ АЙ ТІ"</t>
  </si>
  <si>
    <t>ТОВАРИСТВО З ОБМЕЖЕНОЮ ВІДПОВІДАЛЬНІСТЮ "НОВА ЛІНІЯ 1"</t>
  </si>
  <si>
    <t>ТОВАРИСТВО З ОБМЕЖЕНОЮ ВІДПОВІДАЛЬНІСТЮ "ПРК"</t>
  </si>
  <si>
    <t>ТОВАРИСТВО З ОБМЕЖЕНОЮ ВІДПОВІДАЛЬНІСТЮ "УЧБОВИЙ КОМБІНАТ "ДНІПРОБУД"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</si>
  <si>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</si>
  <si>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"ЮСК УКРАЇНА"</t>
  </si>
  <si>
    <t>ТОВАРИСТВО З ОБМЕЖЕНОЮ ВІДПОВІДАЛЬНІСТЮ ТОРГОВЕЛЬНО-ВИРОБНИЧА ГРУПА "КУНІЦА"</t>
  </si>
  <si>
    <t>ТРЕТЯКОВ ОЛЕКСІЙ ІГОРОВИЧ</t>
  </si>
  <si>
    <t>ТЧ-0510/3</t>
  </si>
  <si>
    <t>Технічний супровід комп'ютерної програми "Єдина інформаційна система управління місцевим бюджетом"</t>
  </si>
  <si>
    <t>Тип процедури</t>
  </si>
  <si>
    <t>УСТАНОВА КУЛЬТУРИ "МУЗЕЙ УКРАЇНСЬКОГО ЖИВОПИСУ"</t>
  </si>
  <si>
    <t>Узагальнена назва закупівлі</t>
  </si>
  <si>
    <t>ФІЗИЧНА ОСОБА-ПІДПРИЄМЕЦЬ ГЕФТЕР ВАДИМ ЯКОВЛЕВИЧ</t>
  </si>
  <si>
    <t xml:space="preserve">ФОП  Костюченко Олександр Петрович     </t>
  </si>
  <si>
    <t>ФОП Єчко Світлана Валентинівна</t>
  </si>
  <si>
    <t>Фанера ФСФ 15мм</t>
  </si>
  <si>
    <t>Фарба</t>
  </si>
  <si>
    <t xml:space="preserve">Фарба акрилова фасадна </t>
  </si>
  <si>
    <t>Фарба акрилова фасадна (в уп)</t>
  </si>
  <si>
    <t>Фотокопіювальне та поліграфічне обладнання для офсетного друку</t>
  </si>
  <si>
    <t>Фотокопіювальне та поліграфічне обладнання для офсетного друку (Картридж лазерний  HP 126A CE311A Cyan); Фотокопіювальне та поліграфічне обладнання для офсетного друку (Картридж лазерний  HP 126A CE313A Magenta)</t>
  </si>
  <si>
    <t>ЧИКОЛЬБА ТЕТЯНА ЮРІЇВНА</t>
  </si>
  <si>
    <t>Швидкозшивачі та супутнє приладдя</t>
  </si>
  <si>
    <t>Швидкозшивачі та супутнє приладдя (Папка-швидкозшивач Economix (E31510-04) з прозорим верхом А4, поліпропілен 120/160 мкм, бокова перфорація); Швидкозшивачі та супутнє приладдя (Папка-швидкозшивач Economix (E31511-02) з прозорим верхом А4, поліпропілен 120/160 мкм); Швидкозшивачі та супутнє приладдя (Папка-швидкозшивач Economix (E31510-03) з прозорим верхом А4, поліпропілен 120/160 мкм, бокова перфорація); Швидкозшивачі та супутнє приладдя (Папка-швидкозшивач Economix (E31510-05) з прозорим верхом А4, поліпропілен 120/160 мкм, бокова перфорація); Швидкозшивачі та супутнє приладдя (Папка на зав'язках Buromax BM.3357)</t>
  </si>
  <si>
    <t>Щит керування, автоматичний вимикач</t>
  </si>
  <si>
    <t>активний</t>
  </si>
  <si>
    <t>закритий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</si>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</sst>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36584134" TargetMode="External"/><Relationship Id="rId21" Type="http://schemas.openxmlformats.org/officeDocument/2006/relationships/hyperlink" Target="https://my.zakupki.prom.ua/remote/dispatcher/state_purchase_view/40565548" TargetMode="External"/><Relationship Id="rId42" Type="http://schemas.openxmlformats.org/officeDocument/2006/relationships/hyperlink" Target="https://my.zakupki.prom.ua/remote/dispatcher/state_purchase_view/35113115" TargetMode="External"/><Relationship Id="rId47" Type="http://schemas.openxmlformats.org/officeDocument/2006/relationships/hyperlink" Target="https://my.zakupki.prom.ua/remote/dispatcher/state_purchase_view/40571987" TargetMode="External"/><Relationship Id="rId63" Type="http://schemas.openxmlformats.org/officeDocument/2006/relationships/hyperlink" Target="https://my.zakupki.prom.ua/remote/dispatcher/state_purchase_view/41294134" TargetMode="External"/><Relationship Id="rId68" Type="http://schemas.openxmlformats.org/officeDocument/2006/relationships/hyperlink" Target="https://my.zakupki.prom.ua/remote/dispatcher/state_purchase_view/41281530" TargetMode="External"/><Relationship Id="rId2" Type="http://schemas.openxmlformats.org/officeDocument/2006/relationships/hyperlink" Target="https://my.zakupki.prom.ua/remote/dispatcher/state_purchase_view/36526546" TargetMode="External"/><Relationship Id="rId16" Type="http://schemas.openxmlformats.org/officeDocument/2006/relationships/hyperlink" Target="https://my.zakupki.prom.ua/remote/dispatcher/state_purchase_view/36441677" TargetMode="External"/><Relationship Id="rId29" Type="http://schemas.openxmlformats.org/officeDocument/2006/relationships/hyperlink" Target="https://my.zakupki.prom.ua/remote/dispatcher/state_purchase_view/41461825" TargetMode="External"/><Relationship Id="rId11" Type="http://schemas.openxmlformats.org/officeDocument/2006/relationships/hyperlink" Target="https://my.zakupki.prom.ua/remote/dispatcher/state_purchase_view/40534437" TargetMode="External"/><Relationship Id="rId24" Type="http://schemas.openxmlformats.org/officeDocument/2006/relationships/hyperlink" Target="https://my.zakupki.prom.ua/remote/dispatcher/state_purchase_view/38446805" TargetMode="External"/><Relationship Id="rId32" Type="http://schemas.openxmlformats.org/officeDocument/2006/relationships/hyperlink" Target="https://my.zakupki.prom.ua/remote/dispatcher/state_purchase_view/40567449" TargetMode="External"/><Relationship Id="rId37" Type="http://schemas.openxmlformats.org/officeDocument/2006/relationships/hyperlink" Target="https://my.zakupki.prom.ua/remote/dispatcher/state_purchase_view/34383997" TargetMode="External"/><Relationship Id="rId40" Type="http://schemas.openxmlformats.org/officeDocument/2006/relationships/hyperlink" Target="https://my.zakupki.prom.ua/remote/dispatcher/state_purchase_view/37870017" TargetMode="External"/><Relationship Id="rId45" Type="http://schemas.openxmlformats.org/officeDocument/2006/relationships/hyperlink" Target="https://my.zakupki.prom.ua/remote/dispatcher/state_purchase_view/37878455" TargetMode="External"/><Relationship Id="rId53" Type="http://schemas.openxmlformats.org/officeDocument/2006/relationships/hyperlink" Target="https://my.zakupki.prom.ua/remote/dispatcher/state_purchase_view/39017645" TargetMode="External"/><Relationship Id="rId58" Type="http://schemas.openxmlformats.org/officeDocument/2006/relationships/hyperlink" Target="https://my.zakupki.prom.ua/remote/dispatcher/state_purchase_view/41301101" TargetMode="External"/><Relationship Id="rId66" Type="http://schemas.openxmlformats.org/officeDocument/2006/relationships/hyperlink" Target="https://my.zakupki.prom.ua/remote/dispatcher/state_purchase_view/41283232" TargetMode="External"/><Relationship Id="rId74" Type="http://schemas.openxmlformats.org/officeDocument/2006/relationships/hyperlink" Target="https://my.zakupki.prom.ua/remote/dispatcher/state_purchase_view/36605096" TargetMode="External"/><Relationship Id="rId5" Type="http://schemas.openxmlformats.org/officeDocument/2006/relationships/hyperlink" Target="https://my.zakupki.prom.ua/remote/dispatcher/state_purchase_view/37015984" TargetMode="External"/><Relationship Id="rId61" Type="http://schemas.openxmlformats.org/officeDocument/2006/relationships/hyperlink" Target="https://my.zakupki.prom.ua/remote/dispatcher/state_purchase_view/41298512" TargetMode="External"/><Relationship Id="rId19" Type="http://schemas.openxmlformats.org/officeDocument/2006/relationships/hyperlink" Target="https://my.zakupki.prom.ua/remote/dispatcher/state_purchase_view/41462772" TargetMode="External"/><Relationship Id="rId14" Type="http://schemas.openxmlformats.org/officeDocument/2006/relationships/hyperlink" Target="https://my.zakupki.prom.ua/remote/dispatcher/state_purchase_view/36373499" TargetMode="External"/><Relationship Id="rId22" Type="http://schemas.openxmlformats.org/officeDocument/2006/relationships/hyperlink" Target="https://my.zakupki.prom.ua/remote/dispatcher/state_purchase_view/38086853" TargetMode="External"/><Relationship Id="rId27" Type="http://schemas.openxmlformats.org/officeDocument/2006/relationships/hyperlink" Target="https://my.zakupki.prom.ua/remote/dispatcher/state_purchase_view/39662365" TargetMode="External"/><Relationship Id="rId30" Type="http://schemas.openxmlformats.org/officeDocument/2006/relationships/hyperlink" Target="https://my.zakupki.prom.ua/remote/dispatcher/state_purchase_view/40849068" TargetMode="External"/><Relationship Id="rId35" Type="http://schemas.openxmlformats.org/officeDocument/2006/relationships/hyperlink" Target="https://my.zakupki.prom.ua/remote/dispatcher/state_purchase_view/41464822" TargetMode="External"/><Relationship Id="rId43" Type="http://schemas.openxmlformats.org/officeDocument/2006/relationships/hyperlink" Target="https://my.zakupki.prom.ua/remote/dispatcher/state_purchase_view/36497909" TargetMode="External"/><Relationship Id="rId48" Type="http://schemas.openxmlformats.org/officeDocument/2006/relationships/hyperlink" Target="https://my.zakupki.prom.ua/remote/dispatcher/state_purchase_view/41460900" TargetMode="External"/><Relationship Id="rId56" Type="http://schemas.openxmlformats.org/officeDocument/2006/relationships/hyperlink" Target="https://my.zakupki.prom.ua/remote/dispatcher/state_purchase_view/41301220" TargetMode="External"/><Relationship Id="rId64" Type="http://schemas.openxmlformats.org/officeDocument/2006/relationships/hyperlink" Target="https://my.zakupki.prom.ua/remote/dispatcher/state_purchase_view/41294510" TargetMode="External"/><Relationship Id="rId69" Type="http://schemas.openxmlformats.org/officeDocument/2006/relationships/hyperlink" Target="https://my.zakupki.prom.ua/remote/dispatcher/state_purchase_view/41282132" TargetMode="External"/><Relationship Id="rId8" Type="http://schemas.openxmlformats.org/officeDocument/2006/relationships/hyperlink" Target="https://my.zakupki.prom.ua/remote/dispatcher/state_purchase_view/38150518" TargetMode="External"/><Relationship Id="rId51" Type="http://schemas.openxmlformats.org/officeDocument/2006/relationships/hyperlink" Target="https://my.zakupki.prom.ua/remote/dispatcher/state_purchase_view/37869503" TargetMode="External"/><Relationship Id="rId72" Type="http://schemas.openxmlformats.org/officeDocument/2006/relationships/hyperlink" Target="https://my.zakupki.prom.ua/remote/dispatcher/state_purchase_view/36915361" TargetMode="External"/><Relationship Id="rId3" Type="http://schemas.openxmlformats.org/officeDocument/2006/relationships/hyperlink" Target="https://my.zakupki.prom.ua/remote/dispatcher/state_purchase_view/36177075" TargetMode="External"/><Relationship Id="rId12" Type="http://schemas.openxmlformats.org/officeDocument/2006/relationships/hyperlink" Target="https://my.zakupki.prom.ua/remote/dispatcher/state_purchase_view/41301328" TargetMode="External"/><Relationship Id="rId17" Type="http://schemas.openxmlformats.org/officeDocument/2006/relationships/hyperlink" Target="https://my.zakupki.prom.ua/remote/dispatcher/state_purchase_view/39662790" TargetMode="External"/><Relationship Id="rId25" Type="http://schemas.openxmlformats.org/officeDocument/2006/relationships/hyperlink" Target="https://my.zakupki.prom.ua/remote/dispatcher/state_purchase_view/38284171" TargetMode="External"/><Relationship Id="rId33" Type="http://schemas.openxmlformats.org/officeDocument/2006/relationships/hyperlink" Target="https://my.zakupki.prom.ua/remote/dispatcher/state_purchase_view/37527387" TargetMode="External"/><Relationship Id="rId38" Type="http://schemas.openxmlformats.org/officeDocument/2006/relationships/hyperlink" Target="https://my.zakupki.prom.ua/remote/dispatcher/state_purchase_view/34887978" TargetMode="External"/><Relationship Id="rId46" Type="http://schemas.openxmlformats.org/officeDocument/2006/relationships/hyperlink" Target="https://my.zakupki.prom.ua/remote/dispatcher/state_purchase_view/37616231" TargetMode="External"/><Relationship Id="rId59" Type="http://schemas.openxmlformats.org/officeDocument/2006/relationships/hyperlink" Target="https://my.zakupki.prom.ua/remote/dispatcher/state_purchase_view/38016414" TargetMode="External"/><Relationship Id="rId67" Type="http://schemas.openxmlformats.org/officeDocument/2006/relationships/hyperlink" Target="https://my.zakupki.prom.ua/remote/dispatcher/state_purchase_view/41283064" TargetMode="External"/><Relationship Id="rId20" Type="http://schemas.openxmlformats.org/officeDocument/2006/relationships/hyperlink" Target="https://my.zakupki.prom.ua/remote/dispatcher/state_purchase_view/40682947" TargetMode="External"/><Relationship Id="rId41" Type="http://schemas.openxmlformats.org/officeDocument/2006/relationships/hyperlink" Target="https://my.zakupki.prom.ua/remote/dispatcher/state_purchase_view/36334135" TargetMode="External"/><Relationship Id="rId54" Type="http://schemas.openxmlformats.org/officeDocument/2006/relationships/hyperlink" Target="https://my.zakupki.prom.ua/remote/dispatcher/state_purchase_view/39369867" TargetMode="External"/><Relationship Id="rId62" Type="http://schemas.openxmlformats.org/officeDocument/2006/relationships/hyperlink" Target="https://my.zakupki.prom.ua/remote/dispatcher/state_purchase_view/41299655" TargetMode="External"/><Relationship Id="rId70" Type="http://schemas.openxmlformats.org/officeDocument/2006/relationships/hyperlink" Target="https://my.zakupki.prom.ua/remote/dispatcher/state_purchase_view/41279948" TargetMode="External"/><Relationship Id="rId75" Type="http://schemas.openxmlformats.org/officeDocument/2006/relationships/hyperlink" Target="https://my.zakupki.prom.ua/remote/dispatcher/state_purchase_view/36898392" TargetMode="External"/><Relationship Id="rId1" Type="http://schemas.openxmlformats.org/officeDocument/2006/relationships/hyperlink" Target="https://my.zakupki.prom.ua/remote/dispatcher/state_purchase_view/34606820" TargetMode="External"/><Relationship Id="rId6" Type="http://schemas.openxmlformats.org/officeDocument/2006/relationships/hyperlink" Target="https://my.zakupki.prom.ua/remote/dispatcher/state_purchase_view/37869779" TargetMode="External"/><Relationship Id="rId15" Type="http://schemas.openxmlformats.org/officeDocument/2006/relationships/hyperlink" Target="https://my.zakupki.prom.ua/remote/dispatcher/state_purchase_view/40682018" TargetMode="External"/><Relationship Id="rId23" Type="http://schemas.openxmlformats.org/officeDocument/2006/relationships/hyperlink" Target="https://my.zakupki.prom.ua/remote/dispatcher/state_purchase_view/37869882" TargetMode="External"/><Relationship Id="rId28" Type="http://schemas.openxmlformats.org/officeDocument/2006/relationships/hyperlink" Target="https://my.zakupki.prom.ua/remote/dispatcher/state_purchase_view/41300851" TargetMode="External"/><Relationship Id="rId36" Type="http://schemas.openxmlformats.org/officeDocument/2006/relationships/hyperlink" Target="https://my.zakupki.prom.ua/remote/dispatcher/state_purchase_view/40683902" TargetMode="External"/><Relationship Id="rId49" Type="http://schemas.openxmlformats.org/officeDocument/2006/relationships/hyperlink" Target="https://my.zakupki.prom.ua/remote/dispatcher/state_purchase_view/36274068" TargetMode="External"/><Relationship Id="rId57" Type="http://schemas.openxmlformats.org/officeDocument/2006/relationships/hyperlink" Target="https://my.zakupki.prom.ua/remote/dispatcher/state_purchase_view/41301254" TargetMode="External"/><Relationship Id="rId10" Type="http://schemas.openxmlformats.org/officeDocument/2006/relationships/hyperlink" Target="https://my.zakupki.prom.ua/remote/dispatcher/state_purchase_view/40570361" TargetMode="External"/><Relationship Id="rId31" Type="http://schemas.openxmlformats.org/officeDocument/2006/relationships/hyperlink" Target="https://my.zakupki.prom.ua/remote/dispatcher/state_purchase_view/38285082" TargetMode="External"/><Relationship Id="rId44" Type="http://schemas.openxmlformats.org/officeDocument/2006/relationships/hyperlink" Target="https://my.zakupki.prom.ua/remote/dispatcher/state_purchase_view/37077221" TargetMode="External"/><Relationship Id="rId52" Type="http://schemas.openxmlformats.org/officeDocument/2006/relationships/hyperlink" Target="https://my.zakupki.prom.ua/remote/dispatcher/state_purchase_view/37326231" TargetMode="External"/><Relationship Id="rId60" Type="http://schemas.openxmlformats.org/officeDocument/2006/relationships/hyperlink" Target="https://my.zakupki.prom.ua/remote/dispatcher/state_purchase_view/41300066" TargetMode="External"/><Relationship Id="rId65" Type="http://schemas.openxmlformats.org/officeDocument/2006/relationships/hyperlink" Target="https://my.zakupki.prom.ua/remote/dispatcher/state_purchase_view/41283501" TargetMode="External"/><Relationship Id="rId73" Type="http://schemas.openxmlformats.org/officeDocument/2006/relationships/hyperlink" Target="https://my.zakupki.prom.ua/remote/dispatcher/state_purchase_view/36782965" TargetMode="External"/><Relationship Id="rId4" Type="http://schemas.openxmlformats.org/officeDocument/2006/relationships/hyperlink" Target="https://my.zakupki.prom.ua/remote/dispatcher/state_purchase_view/41301338" TargetMode="External"/><Relationship Id="rId9" Type="http://schemas.openxmlformats.org/officeDocument/2006/relationships/hyperlink" Target="https://my.zakupki.prom.ua/remote/dispatcher/state_purchase_view/38150865" TargetMode="External"/><Relationship Id="rId13" Type="http://schemas.openxmlformats.org/officeDocument/2006/relationships/hyperlink" Target="https://my.zakupki.prom.ua/remote/dispatcher/state_purchase_view/36512401" TargetMode="External"/><Relationship Id="rId18" Type="http://schemas.openxmlformats.org/officeDocument/2006/relationships/hyperlink" Target="https://my.zakupki.prom.ua/remote/dispatcher/state_purchase_view/40155725" TargetMode="External"/><Relationship Id="rId39" Type="http://schemas.openxmlformats.org/officeDocument/2006/relationships/hyperlink" Target="https://my.zakupki.prom.ua/remote/dispatcher/state_purchase_view/34429132" TargetMode="External"/><Relationship Id="rId34" Type="http://schemas.openxmlformats.org/officeDocument/2006/relationships/hyperlink" Target="https://my.zakupki.prom.ua/remote/dispatcher/state_purchase_view/38151035" TargetMode="External"/><Relationship Id="rId50" Type="http://schemas.openxmlformats.org/officeDocument/2006/relationships/hyperlink" Target="https://my.zakupki.prom.ua/remote/dispatcher/state_purchase_view/40155363" TargetMode="External"/><Relationship Id="rId55" Type="http://schemas.openxmlformats.org/officeDocument/2006/relationships/hyperlink" Target="https://my.zakupki.prom.ua/remote/dispatcher/state_purchase_view/39369751" TargetMode="External"/><Relationship Id="rId76" Type="http://schemas.openxmlformats.org/officeDocument/2006/relationships/hyperlink" Target="https://my.zakupki.prom.ua/remote/dispatcher/state_purchase_view/33979443" TargetMode="External"/><Relationship Id="rId7" Type="http://schemas.openxmlformats.org/officeDocument/2006/relationships/hyperlink" Target="https://my.zakupki.prom.ua/remote/dispatcher/state_purchase_view/35210482" TargetMode="External"/><Relationship Id="rId71" Type="http://schemas.openxmlformats.org/officeDocument/2006/relationships/hyperlink" Target="https://my.zakupki.prom.ua/remote/dispatcher/state_purchase_view/41282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workbookViewId="0">
      <pane ySplit="4" topLeftCell="A5" activePane="bottomLeft" state="frozen"/>
      <selection pane="bottomLeft" activeCell="D2" sqref="D2"/>
    </sheetView>
  </sheetViews>
  <sheetFormatPr defaultColWidth="11.42578125" defaultRowHeight="15" x14ac:dyDescent="0.25"/>
  <cols>
    <col min="1" max="1" width="5"/>
    <col min="2" max="2" width="25"/>
    <col min="3" max="5" width="35"/>
    <col min="6" max="7" width="30"/>
    <col min="8" max="10" width="15"/>
    <col min="11" max="13" width="10"/>
  </cols>
  <sheetData>
    <row r="1" spans="1:13" ht="29.25" customHeight="1" x14ac:dyDescent="0.25">
      <c r="A1" s="1"/>
    </row>
    <row r="2" spans="1:13" x14ac:dyDescent="0.25">
      <c r="A2" s="2"/>
    </row>
    <row r="4" spans="1:13" ht="39.75" thickBot="1" x14ac:dyDescent="0.3">
      <c r="A4" s="3" t="s">
        <v>313</v>
      </c>
      <c r="B4" s="3" t="s">
        <v>157</v>
      </c>
      <c r="C4" s="3" t="s">
        <v>297</v>
      </c>
      <c r="D4" s="3" t="s">
        <v>247</v>
      </c>
      <c r="E4" s="3" t="s">
        <v>205</v>
      </c>
      <c r="F4" s="3" t="s">
        <v>295</v>
      </c>
      <c r="G4" s="3" t="s">
        <v>240</v>
      </c>
      <c r="H4" s="3" t="s">
        <v>155</v>
      </c>
      <c r="I4" s="3" t="s">
        <v>224</v>
      </c>
      <c r="J4" s="3" t="s">
        <v>273</v>
      </c>
      <c r="K4" s="3" t="s">
        <v>194</v>
      </c>
      <c r="L4" s="3" t="s">
        <v>193</v>
      </c>
      <c r="M4" s="3" t="s">
        <v>270</v>
      </c>
    </row>
    <row r="5" spans="1:13" x14ac:dyDescent="0.25">
      <c r="A5" s="4">
        <v>1</v>
      </c>
      <c r="B5" s="2" t="str">
        <f>HYPERLINK("https://my.zakupki.prom.ua/remote/dispatcher/state_purchase_view/34606820", "UA-2022-01-28-012270-b")</f>
        <v>UA-2022-01-28-012270-b</v>
      </c>
      <c r="C5" s="1" t="s">
        <v>294</v>
      </c>
      <c r="D5" s="1" t="s">
        <v>294</v>
      </c>
      <c r="E5" s="1" t="s">
        <v>147</v>
      </c>
      <c r="F5" s="1" t="s">
        <v>197</v>
      </c>
      <c r="G5" s="1" t="s">
        <v>289</v>
      </c>
      <c r="H5" s="1" t="s">
        <v>88</v>
      </c>
      <c r="I5" s="1" t="s">
        <v>28</v>
      </c>
      <c r="J5" s="5">
        <v>5760</v>
      </c>
      <c r="K5" s="6">
        <v>44585</v>
      </c>
      <c r="L5" s="6">
        <v>44926</v>
      </c>
      <c r="M5" s="1" t="s">
        <v>312</v>
      </c>
    </row>
    <row r="6" spans="1:13" x14ac:dyDescent="0.25">
      <c r="A6" s="4">
        <v>2</v>
      </c>
      <c r="B6" s="2" t="str">
        <f>HYPERLINK("https://my.zakupki.prom.ua/remote/dispatcher/state_purchase_view/36526546", "UA-2022-06-30-003036-a")</f>
        <v>UA-2022-06-30-003036-a</v>
      </c>
      <c r="C6" s="1" t="s">
        <v>217</v>
      </c>
      <c r="D6" s="1" t="s">
        <v>217</v>
      </c>
      <c r="E6" s="1" t="s">
        <v>95</v>
      </c>
      <c r="F6" s="1" t="s">
        <v>197</v>
      </c>
      <c r="G6" s="1" t="s">
        <v>173</v>
      </c>
      <c r="H6" s="1" t="s">
        <v>53</v>
      </c>
      <c r="I6" s="1" t="s">
        <v>11</v>
      </c>
      <c r="J6" s="5">
        <v>92000</v>
      </c>
      <c r="K6" s="6">
        <v>44732</v>
      </c>
      <c r="L6" s="6">
        <v>44926</v>
      </c>
      <c r="M6" s="1" t="s">
        <v>312</v>
      </c>
    </row>
    <row r="7" spans="1:13" x14ac:dyDescent="0.25">
      <c r="A7" s="4">
        <v>3</v>
      </c>
      <c r="B7" s="2" t="str">
        <f>HYPERLINK("https://my.zakupki.prom.ua/remote/dispatcher/state_purchase_view/36177075", "UA-2022-05-20-004157-a")</f>
        <v>UA-2022-05-20-004157-a</v>
      </c>
      <c r="C7" s="1" t="s">
        <v>187</v>
      </c>
      <c r="D7" s="1" t="s">
        <v>187</v>
      </c>
      <c r="E7" s="1" t="s">
        <v>150</v>
      </c>
      <c r="F7" s="1" t="s">
        <v>197</v>
      </c>
      <c r="G7" s="1" t="s">
        <v>172</v>
      </c>
      <c r="H7" s="1" t="s">
        <v>39</v>
      </c>
      <c r="I7" s="1" t="s">
        <v>7</v>
      </c>
      <c r="J7" s="5">
        <v>525000</v>
      </c>
      <c r="K7" s="6">
        <v>44700</v>
      </c>
      <c r="L7" s="6">
        <v>44926</v>
      </c>
      <c r="M7" s="1" t="s">
        <v>312</v>
      </c>
    </row>
    <row r="8" spans="1:13" x14ac:dyDescent="0.25">
      <c r="A8" s="4">
        <v>4</v>
      </c>
      <c r="B8" s="2" t="str">
        <f>HYPERLINK("https://my.zakupki.prom.ua/remote/dispatcher/state_purchase_view/41301338", "UA-2023-03-08-007688-a")</f>
        <v>UA-2023-03-08-007688-a</v>
      </c>
      <c r="C8" s="1" t="s">
        <v>301</v>
      </c>
      <c r="D8" s="1" t="s">
        <v>301</v>
      </c>
      <c r="E8" s="1" t="s">
        <v>117</v>
      </c>
      <c r="F8" s="1" t="s">
        <v>197</v>
      </c>
      <c r="G8" s="1" t="s">
        <v>280</v>
      </c>
      <c r="H8" s="1" t="s">
        <v>83</v>
      </c>
      <c r="I8" s="1" t="s">
        <v>40</v>
      </c>
      <c r="J8" s="5">
        <v>3230</v>
      </c>
      <c r="K8" s="6">
        <v>44809</v>
      </c>
      <c r="L8" s="6">
        <v>44926</v>
      </c>
      <c r="M8" s="1" t="s">
        <v>312</v>
      </c>
    </row>
    <row r="9" spans="1:13" x14ac:dyDescent="0.25">
      <c r="A9" s="4">
        <v>5</v>
      </c>
      <c r="B9" s="2" t="str">
        <f>HYPERLINK("https://my.zakupki.prom.ua/remote/dispatcher/state_purchase_view/37015984", "UA-2022-08-10-009900-a")</f>
        <v>UA-2022-08-10-009900-a</v>
      </c>
      <c r="C9" s="1" t="s">
        <v>227</v>
      </c>
      <c r="D9" s="1" t="s">
        <v>229</v>
      </c>
      <c r="E9" s="1" t="s">
        <v>56</v>
      </c>
      <c r="F9" s="1" t="s">
        <v>197</v>
      </c>
      <c r="G9" s="1" t="s">
        <v>276</v>
      </c>
      <c r="H9" s="1" t="s">
        <v>19</v>
      </c>
      <c r="I9" s="1" t="s">
        <v>27</v>
      </c>
      <c r="J9" s="5">
        <v>7065</v>
      </c>
      <c r="K9" s="6">
        <v>44784</v>
      </c>
      <c r="L9" s="6">
        <v>44926</v>
      </c>
      <c r="M9" s="1" t="s">
        <v>312</v>
      </c>
    </row>
    <row r="10" spans="1:13" x14ac:dyDescent="0.25">
      <c r="A10" s="4">
        <v>6</v>
      </c>
      <c r="B10" s="2" t="str">
        <f>HYPERLINK("https://my.zakupki.prom.ua/remote/dispatcher/state_purchase_view/37869779", "UA-2022-10-06-011672-a")</f>
        <v>UA-2022-10-06-011672-a</v>
      </c>
      <c r="C10" s="1" t="s">
        <v>221</v>
      </c>
      <c r="D10" s="1" t="s">
        <v>221</v>
      </c>
      <c r="E10" s="1" t="s">
        <v>73</v>
      </c>
      <c r="F10" s="1" t="s">
        <v>197</v>
      </c>
      <c r="G10" s="1" t="s">
        <v>282</v>
      </c>
      <c r="H10" s="1" t="s">
        <v>36</v>
      </c>
      <c r="I10" s="1" t="s">
        <v>84</v>
      </c>
      <c r="J10" s="5">
        <v>5545.8</v>
      </c>
      <c r="K10" s="6">
        <v>44833</v>
      </c>
      <c r="L10" s="6">
        <v>44926</v>
      </c>
      <c r="M10" s="1" t="s">
        <v>312</v>
      </c>
    </row>
    <row r="11" spans="1:13" x14ac:dyDescent="0.25">
      <c r="A11" s="4">
        <v>7</v>
      </c>
      <c r="B11" s="2" t="str">
        <f>HYPERLINK("https://my.zakupki.prom.ua/remote/dispatcher/state_purchase_view/35210482", "UA-2022-02-15-012667-b")</f>
        <v>UA-2022-02-15-012667-b</v>
      </c>
      <c r="C11" s="1" t="s">
        <v>184</v>
      </c>
      <c r="D11" s="1" t="s">
        <v>184</v>
      </c>
      <c r="E11" s="1" t="s">
        <v>150</v>
      </c>
      <c r="F11" s="1" t="s">
        <v>269</v>
      </c>
      <c r="G11" s="1" t="s">
        <v>292</v>
      </c>
      <c r="H11" s="1" t="s">
        <v>72</v>
      </c>
      <c r="I11" s="1" t="s">
        <v>5</v>
      </c>
      <c r="J11" s="5">
        <v>180000</v>
      </c>
      <c r="K11" s="6">
        <v>44621</v>
      </c>
      <c r="L11" s="6">
        <v>44926</v>
      </c>
      <c r="M11" s="1" t="s">
        <v>312</v>
      </c>
    </row>
    <row r="12" spans="1:13" x14ac:dyDescent="0.25">
      <c r="A12" s="4">
        <v>8</v>
      </c>
      <c r="B12" s="2" t="str">
        <f>HYPERLINK("https://my.zakupki.prom.ua/remote/dispatcher/state_purchase_view/38150518", "UA-2022-10-25-006557-a")</f>
        <v>UA-2022-10-25-006557-a</v>
      </c>
      <c r="C12" s="1" t="s">
        <v>308</v>
      </c>
      <c r="D12" s="1" t="s">
        <v>308</v>
      </c>
      <c r="E12" s="1" t="s">
        <v>31</v>
      </c>
      <c r="F12" s="1" t="s">
        <v>197</v>
      </c>
      <c r="G12" s="1" t="s">
        <v>291</v>
      </c>
      <c r="H12" s="1" t="s">
        <v>19</v>
      </c>
      <c r="I12" s="1" t="s">
        <v>51</v>
      </c>
      <c r="J12" s="5">
        <v>2984.58</v>
      </c>
      <c r="K12" s="6">
        <v>44817</v>
      </c>
      <c r="L12" s="6">
        <v>44926</v>
      </c>
      <c r="M12" s="1" t="s">
        <v>312</v>
      </c>
    </row>
    <row r="13" spans="1:13" x14ac:dyDescent="0.25">
      <c r="A13" s="4">
        <v>9</v>
      </c>
      <c r="B13" s="2" t="str">
        <f>HYPERLINK("https://my.zakupki.prom.ua/remote/dispatcher/state_purchase_view/38150865", "UA-2022-10-25-006721-a")</f>
        <v>UA-2022-10-25-006721-a</v>
      </c>
      <c r="C13" s="1" t="s">
        <v>253</v>
      </c>
      <c r="D13" s="1" t="s">
        <v>253</v>
      </c>
      <c r="E13" s="1" t="s">
        <v>67</v>
      </c>
      <c r="F13" s="1" t="s">
        <v>197</v>
      </c>
      <c r="G13" s="1" t="s">
        <v>231</v>
      </c>
      <c r="H13" s="1" t="s">
        <v>38</v>
      </c>
      <c r="I13" s="1" t="s">
        <v>54</v>
      </c>
      <c r="J13" s="5">
        <v>6232</v>
      </c>
      <c r="K13" s="6">
        <v>44830</v>
      </c>
      <c r="L13" s="6">
        <v>44926</v>
      </c>
      <c r="M13" s="1" t="s">
        <v>312</v>
      </c>
    </row>
    <row r="14" spans="1:13" x14ac:dyDescent="0.25">
      <c r="A14" s="4">
        <v>10</v>
      </c>
      <c r="B14" s="2" t="str">
        <f>HYPERLINK("https://my.zakupki.prom.ua/remote/dispatcher/state_purchase_view/40570361", "UA-2023-02-02-016068-a")</f>
        <v>UA-2023-02-02-016068-a</v>
      </c>
      <c r="C14" s="1" t="s">
        <v>302</v>
      </c>
      <c r="D14" s="1" t="s">
        <v>302</v>
      </c>
      <c r="E14" s="1" t="s">
        <v>124</v>
      </c>
      <c r="F14" s="1" t="s">
        <v>197</v>
      </c>
      <c r="G14" s="1" t="s">
        <v>279</v>
      </c>
      <c r="H14" s="1" t="s">
        <v>98</v>
      </c>
      <c r="I14" s="1" t="s">
        <v>113</v>
      </c>
      <c r="J14" s="5">
        <v>1538.76</v>
      </c>
      <c r="K14" s="6">
        <v>44868</v>
      </c>
      <c r="L14" s="6">
        <v>44926</v>
      </c>
      <c r="M14" s="1" t="s">
        <v>312</v>
      </c>
    </row>
    <row r="15" spans="1:13" x14ac:dyDescent="0.25">
      <c r="A15" s="4">
        <v>11</v>
      </c>
      <c r="B15" s="2" t="str">
        <f>HYPERLINK("https://my.zakupki.prom.ua/remote/dispatcher/state_purchase_view/40534437", "UA-2023-02-01-016858-a")</f>
        <v>UA-2023-02-01-016858-a</v>
      </c>
      <c r="C15" s="1" t="s">
        <v>245</v>
      </c>
      <c r="D15" s="1" t="s">
        <v>245</v>
      </c>
      <c r="E15" s="1" t="s">
        <v>30</v>
      </c>
      <c r="F15" s="1" t="s">
        <v>197</v>
      </c>
      <c r="G15" s="1" t="s">
        <v>212</v>
      </c>
      <c r="H15" s="1" t="s">
        <v>50</v>
      </c>
      <c r="I15" s="1" t="s">
        <v>109</v>
      </c>
      <c r="J15" s="5">
        <v>1437</v>
      </c>
      <c r="K15" s="6">
        <v>44852</v>
      </c>
      <c r="L15" s="6">
        <v>44926</v>
      </c>
      <c r="M15" s="1" t="s">
        <v>312</v>
      </c>
    </row>
    <row r="16" spans="1:13" x14ac:dyDescent="0.25">
      <c r="A16" s="4">
        <v>12</v>
      </c>
      <c r="B16" s="2" t="str">
        <f>HYPERLINK("https://my.zakupki.prom.ua/remote/dispatcher/state_purchase_view/41301328", "UA-2023-03-08-007680-a")</f>
        <v>UA-2023-03-08-007680-a</v>
      </c>
      <c r="C16" s="1" t="s">
        <v>249</v>
      </c>
      <c r="D16" s="1" t="s">
        <v>250</v>
      </c>
      <c r="E16" s="1" t="s">
        <v>95</v>
      </c>
      <c r="F16" s="1" t="s">
        <v>197</v>
      </c>
      <c r="G16" s="1" t="s">
        <v>307</v>
      </c>
      <c r="H16" s="1" t="s">
        <v>35</v>
      </c>
      <c r="I16" s="1" t="s">
        <v>144</v>
      </c>
      <c r="J16" s="5">
        <v>29971.72</v>
      </c>
      <c r="K16" s="6">
        <v>44921</v>
      </c>
      <c r="L16" s="6">
        <v>44926</v>
      </c>
      <c r="M16" s="1" t="s">
        <v>312</v>
      </c>
    </row>
    <row r="17" spans="1:13" x14ac:dyDescent="0.25">
      <c r="A17" s="4">
        <v>13</v>
      </c>
      <c r="B17" s="2" t="str">
        <f>HYPERLINK("https://my.zakupki.prom.ua/remote/dispatcher/state_purchase_view/36512401", "UA-2022-06-29-001210-a")</f>
        <v>UA-2022-06-29-001210-a</v>
      </c>
      <c r="C17" s="1" t="s">
        <v>189</v>
      </c>
      <c r="D17" s="1" t="s">
        <v>189</v>
      </c>
      <c r="E17" s="1" t="s">
        <v>150</v>
      </c>
      <c r="F17" s="1" t="s">
        <v>197</v>
      </c>
      <c r="G17" s="1" t="s">
        <v>265</v>
      </c>
      <c r="H17" s="1" t="s">
        <v>71</v>
      </c>
      <c r="I17" s="1" t="s">
        <v>14</v>
      </c>
      <c r="J17" s="5">
        <v>185000</v>
      </c>
      <c r="K17" s="6">
        <v>44736</v>
      </c>
      <c r="L17" s="6">
        <v>44926</v>
      </c>
      <c r="M17" s="1" t="s">
        <v>312</v>
      </c>
    </row>
    <row r="18" spans="1:13" x14ac:dyDescent="0.25">
      <c r="A18" s="4">
        <v>14</v>
      </c>
      <c r="B18" s="2" t="str">
        <f>HYPERLINK("https://my.zakupki.prom.ua/remote/dispatcher/state_purchase_view/36373499", "UA-2022-06-14-004631-a")</f>
        <v>UA-2022-06-14-004631-a</v>
      </c>
      <c r="C18" s="1" t="s">
        <v>191</v>
      </c>
      <c r="D18" s="1" t="s">
        <v>191</v>
      </c>
      <c r="E18" s="1" t="s">
        <v>150</v>
      </c>
      <c r="F18" s="1" t="s">
        <v>197</v>
      </c>
      <c r="G18" s="1" t="s">
        <v>172</v>
      </c>
      <c r="H18" s="1" t="s">
        <v>39</v>
      </c>
      <c r="I18" s="1" t="s">
        <v>9</v>
      </c>
      <c r="J18" s="5">
        <v>454000</v>
      </c>
      <c r="K18" s="6">
        <v>44721</v>
      </c>
      <c r="L18" s="6">
        <v>44926</v>
      </c>
      <c r="M18" s="1" t="s">
        <v>312</v>
      </c>
    </row>
    <row r="19" spans="1:13" x14ac:dyDescent="0.25">
      <c r="A19" s="4">
        <v>15</v>
      </c>
      <c r="B19" s="2" t="str">
        <f>HYPERLINK("https://my.zakupki.prom.ua/remote/dispatcher/state_purchase_view/40682018", "UA-2023-02-07-015178-a")</f>
        <v>UA-2023-02-07-015178-a</v>
      </c>
      <c r="C19" s="1" t="s">
        <v>211</v>
      </c>
      <c r="D19" s="1" t="s">
        <v>211</v>
      </c>
      <c r="E19" s="1" t="s">
        <v>152</v>
      </c>
      <c r="F19" s="1" t="s">
        <v>197</v>
      </c>
      <c r="G19" s="1" t="s">
        <v>288</v>
      </c>
      <c r="H19" s="1" t="s">
        <v>80</v>
      </c>
      <c r="I19" s="1" t="s">
        <v>145</v>
      </c>
      <c r="J19" s="5">
        <v>2100</v>
      </c>
      <c r="K19" s="6">
        <v>44896</v>
      </c>
      <c r="L19" s="6">
        <v>44926</v>
      </c>
      <c r="M19" s="1" t="s">
        <v>311</v>
      </c>
    </row>
    <row r="20" spans="1:13" x14ac:dyDescent="0.25">
      <c r="A20" s="4">
        <v>16</v>
      </c>
      <c r="B20" s="2" t="str">
        <f>HYPERLINK("https://my.zakupki.prom.ua/remote/dispatcher/state_purchase_view/36441677", "UA-2022-06-21-005969-a")</f>
        <v>UA-2022-06-21-005969-a</v>
      </c>
      <c r="C20" s="1" t="s">
        <v>192</v>
      </c>
      <c r="D20" s="1" t="s">
        <v>192</v>
      </c>
      <c r="E20" s="1" t="s">
        <v>150</v>
      </c>
      <c r="F20" s="1" t="s">
        <v>197</v>
      </c>
      <c r="G20" s="1" t="s">
        <v>172</v>
      </c>
      <c r="H20" s="1" t="s">
        <v>39</v>
      </c>
      <c r="I20" s="1" t="s">
        <v>10</v>
      </c>
      <c r="J20" s="5">
        <v>183000</v>
      </c>
      <c r="K20" s="6">
        <v>44728</v>
      </c>
      <c r="L20" s="6">
        <v>44926</v>
      </c>
      <c r="M20" s="1" t="s">
        <v>312</v>
      </c>
    </row>
    <row r="21" spans="1:13" x14ac:dyDescent="0.25">
      <c r="A21" s="4">
        <v>17</v>
      </c>
      <c r="B21" s="2" t="str">
        <f>HYPERLINK("https://my.zakupki.prom.ua/remote/dispatcher/state_purchase_view/39662790", "UA-2022-12-22-023046-a")</f>
        <v>UA-2022-12-22-023046-a</v>
      </c>
      <c r="C21" s="1" t="s">
        <v>203</v>
      </c>
      <c r="D21" s="1" t="s">
        <v>237</v>
      </c>
      <c r="E21" s="1" t="s">
        <v>56</v>
      </c>
      <c r="F21" s="1" t="s">
        <v>197</v>
      </c>
      <c r="G21" s="1" t="s">
        <v>232</v>
      </c>
      <c r="H21" s="1" t="s">
        <v>44</v>
      </c>
      <c r="I21" s="1" t="s">
        <v>143</v>
      </c>
      <c r="J21" s="5">
        <v>49500</v>
      </c>
      <c r="K21" s="6">
        <v>44917</v>
      </c>
      <c r="L21" s="6">
        <v>44926</v>
      </c>
      <c r="M21" s="1" t="s">
        <v>312</v>
      </c>
    </row>
    <row r="22" spans="1:13" x14ac:dyDescent="0.25">
      <c r="A22" s="4">
        <v>18</v>
      </c>
      <c r="B22" s="2" t="str">
        <f>HYPERLINK("https://my.zakupki.prom.ua/remote/dispatcher/state_purchase_view/40155725", "UA-2023-01-18-014389-a")</f>
        <v>UA-2023-01-18-014389-a</v>
      </c>
      <c r="C22" s="1" t="s">
        <v>209</v>
      </c>
      <c r="D22" s="1" t="s">
        <v>209</v>
      </c>
      <c r="E22" s="1" t="s">
        <v>122</v>
      </c>
      <c r="F22" s="1" t="s">
        <v>197</v>
      </c>
      <c r="G22" s="1" t="s">
        <v>171</v>
      </c>
      <c r="H22" s="1" t="s">
        <v>61</v>
      </c>
      <c r="I22" s="1" t="s">
        <v>4</v>
      </c>
      <c r="J22" s="5">
        <v>1800</v>
      </c>
      <c r="K22" s="6">
        <v>44806</v>
      </c>
      <c r="L22" s="6">
        <v>44926</v>
      </c>
      <c r="M22" s="1" t="s">
        <v>311</v>
      </c>
    </row>
    <row r="23" spans="1:13" x14ac:dyDescent="0.25">
      <c r="A23" s="4">
        <v>19</v>
      </c>
      <c r="B23" s="2" t="str">
        <f>HYPERLINK("https://my.zakupki.prom.ua/remote/dispatcher/state_purchase_view/41462772", "UA-2023-03-16-009703-a")</f>
        <v>UA-2023-03-16-009703-a</v>
      </c>
      <c r="C23" s="1" t="s">
        <v>218</v>
      </c>
      <c r="D23" s="1" t="s">
        <v>219</v>
      </c>
      <c r="E23" s="1" t="s">
        <v>13</v>
      </c>
      <c r="F23" s="1" t="s">
        <v>197</v>
      </c>
      <c r="G23" s="1" t="s">
        <v>236</v>
      </c>
      <c r="H23" s="1" t="s">
        <v>85</v>
      </c>
      <c r="I23" s="1" t="s">
        <v>79</v>
      </c>
      <c r="J23" s="5">
        <v>18461.04</v>
      </c>
      <c r="K23" s="6">
        <v>44831</v>
      </c>
      <c r="L23" s="6">
        <v>44926</v>
      </c>
      <c r="M23" s="1" t="s">
        <v>312</v>
      </c>
    </row>
    <row r="24" spans="1:13" x14ac:dyDescent="0.25">
      <c r="A24" s="4">
        <v>20</v>
      </c>
      <c r="B24" s="2" t="str">
        <f>HYPERLINK("https://my.zakupki.prom.ua/remote/dispatcher/state_purchase_view/40682947", "UA-2023-02-07-015637-a")</f>
        <v>UA-2023-02-07-015637-a</v>
      </c>
      <c r="C24" s="1" t="s">
        <v>238</v>
      </c>
      <c r="D24" s="1" t="s">
        <v>238</v>
      </c>
      <c r="E24" s="1" t="s">
        <v>56</v>
      </c>
      <c r="F24" s="1" t="s">
        <v>197</v>
      </c>
      <c r="G24" s="1" t="s">
        <v>156</v>
      </c>
      <c r="H24" s="1" t="s">
        <v>41</v>
      </c>
      <c r="I24" s="1" t="s">
        <v>136</v>
      </c>
      <c r="J24" s="5">
        <v>1345.66</v>
      </c>
      <c r="K24" s="6">
        <v>44900</v>
      </c>
      <c r="L24" s="6">
        <v>44926</v>
      </c>
      <c r="M24" s="1" t="s">
        <v>311</v>
      </c>
    </row>
    <row r="25" spans="1:13" x14ac:dyDescent="0.25">
      <c r="A25" s="4">
        <v>21</v>
      </c>
      <c r="B25" s="2" t="str">
        <f>HYPERLINK("https://my.zakupki.prom.ua/remote/dispatcher/state_purchase_view/40565548", "UA-2023-02-02-013675-a")</f>
        <v>UA-2023-02-02-013675-a</v>
      </c>
      <c r="C25" s="1" t="s">
        <v>246</v>
      </c>
      <c r="D25" s="1" t="s">
        <v>246</v>
      </c>
      <c r="E25" s="1" t="s">
        <v>30</v>
      </c>
      <c r="F25" s="1" t="s">
        <v>197</v>
      </c>
      <c r="G25" s="1" t="s">
        <v>212</v>
      </c>
      <c r="H25" s="1" t="s">
        <v>50</v>
      </c>
      <c r="I25" s="1" t="s">
        <v>112</v>
      </c>
      <c r="J25" s="5">
        <v>1701.5</v>
      </c>
      <c r="K25" s="6">
        <v>44862</v>
      </c>
      <c r="L25" s="6">
        <v>44926</v>
      </c>
      <c r="M25" s="1" t="s">
        <v>312</v>
      </c>
    </row>
    <row r="26" spans="1:13" x14ac:dyDescent="0.25">
      <c r="A26" s="4">
        <v>22</v>
      </c>
      <c r="B26" s="2" t="str">
        <f>HYPERLINK("https://my.zakupki.prom.ua/remote/dispatcher/state_purchase_view/38086853", "UA-2022-10-20-011936-a")</f>
        <v>UA-2022-10-20-011936-a</v>
      </c>
      <c r="C26" s="1" t="s">
        <v>207</v>
      </c>
      <c r="D26" s="1" t="s">
        <v>208</v>
      </c>
      <c r="E26" s="1" t="s">
        <v>58</v>
      </c>
      <c r="F26" s="1" t="s">
        <v>197</v>
      </c>
      <c r="G26" s="1" t="s">
        <v>233</v>
      </c>
      <c r="H26" s="1" t="s">
        <v>77</v>
      </c>
      <c r="I26" s="1" t="s">
        <v>110</v>
      </c>
      <c r="J26" s="5">
        <v>12420</v>
      </c>
      <c r="K26" s="6">
        <v>44858</v>
      </c>
      <c r="L26" s="6">
        <v>44926</v>
      </c>
      <c r="M26" s="1" t="s">
        <v>312</v>
      </c>
    </row>
    <row r="27" spans="1:13" x14ac:dyDescent="0.25">
      <c r="A27" s="4">
        <v>23</v>
      </c>
      <c r="B27" s="2" t="str">
        <f>HYPERLINK("https://my.zakupki.prom.ua/remote/dispatcher/state_purchase_view/37869882", "UA-2022-10-06-011757-a")</f>
        <v>UA-2022-10-06-011757-a</v>
      </c>
      <c r="C27" s="1" t="s">
        <v>154</v>
      </c>
      <c r="D27" s="1" t="s">
        <v>154</v>
      </c>
      <c r="E27" s="1" t="s">
        <v>68</v>
      </c>
      <c r="F27" s="1" t="s">
        <v>197</v>
      </c>
      <c r="G27" s="1" t="s">
        <v>231</v>
      </c>
      <c r="H27" s="1" t="s">
        <v>38</v>
      </c>
      <c r="I27" s="1" t="s">
        <v>81</v>
      </c>
      <c r="J27" s="5">
        <v>4496</v>
      </c>
      <c r="K27" s="6">
        <v>44831</v>
      </c>
      <c r="L27" s="6">
        <v>44926</v>
      </c>
      <c r="M27" s="1" t="s">
        <v>312</v>
      </c>
    </row>
    <row r="28" spans="1:13" x14ac:dyDescent="0.25">
      <c r="A28" s="4">
        <v>24</v>
      </c>
      <c r="B28" s="2" t="str">
        <f>HYPERLINK("https://my.zakupki.prom.ua/remote/dispatcher/state_purchase_view/38446805", "UA-2022-11-09-007084-a")</f>
        <v>UA-2022-11-09-007084-a</v>
      </c>
      <c r="C28" s="1" t="s">
        <v>158</v>
      </c>
      <c r="D28" s="1" t="s">
        <v>158</v>
      </c>
      <c r="E28" s="1" t="s">
        <v>107</v>
      </c>
      <c r="F28" s="1" t="s">
        <v>197</v>
      </c>
      <c r="G28" s="1" t="s">
        <v>212</v>
      </c>
      <c r="H28" s="1" t="s">
        <v>50</v>
      </c>
      <c r="I28" s="1" t="s">
        <v>127</v>
      </c>
      <c r="J28" s="5">
        <v>37099.519999999997</v>
      </c>
      <c r="K28" s="6">
        <v>44872</v>
      </c>
      <c r="L28" s="6">
        <v>44926</v>
      </c>
      <c r="M28" s="1" t="s">
        <v>312</v>
      </c>
    </row>
    <row r="29" spans="1:13" x14ac:dyDescent="0.25">
      <c r="A29" s="4">
        <v>25</v>
      </c>
      <c r="B29" s="2" t="str">
        <f>HYPERLINK("https://my.zakupki.prom.ua/remote/dispatcher/state_purchase_view/38284171", "UA-2022-11-01-011769-a")</f>
        <v>UA-2022-11-01-011769-a</v>
      </c>
      <c r="C29" s="1" t="s">
        <v>181</v>
      </c>
      <c r="D29" s="1" t="s">
        <v>181</v>
      </c>
      <c r="E29" s="1" t="s">
        <v>150</v>
      </c>
      <c r="F29" s="1" t="s">
        <v>170</v>
      </c>
      <c r="G29" s="1" t="s">
        <v>266</v>
      </c>
      <c r="H29" s="1" t="s">
        <v>69</v>
      </c>
      <c r="I29" s="1" t="s">
        <v>129</v>
      </c>
      <c r="J29" s="5">
        <v>364500</v>
      </c>
      <c r="K29" s="6">
        <v>44881</v>
      </c>
      <c r="L29" s="6">
        <v>44926</v>
      </c>
      <c r="M29" s="1" t="s">
        <v>312</v>
      </c>
    </row>
    <row r="30" spans="1:13" x14ac:dyDescent="0.25">
      <c r="A30" s="4">
        <v>26</v>
      </c>
      <c r="B30" s="2" t="str">
        <f>HYPERLINK("https://my.zakupki.prom.ua/remote/dispatcher/state_purchase_view/36584134", "UA-2022-07-06-004951-a")</f>
        <v>UA-2022-07-06-004951-a</v>
      </c>
      <c r="C30" s="1" t="s">
        <v>188</v>
      </c>
      <c r="D30" s="1" t="s">
        <v>188</v>
      </c>
      <c r="E30" s="1" t="s">
        <v>150</v>
      </c>
      <c r="F30" s="1" t="s">
        <v>197</v>
      </c>
      <c r="G30" s="1" t="s">
        <v>265</v>
      </c>
      <c r="H30" s="1" t="s">
        <v>71</v>
      </c>
      <c r="I30" s="1" t="s">
        <v>15</v>
      </c>
      <c r="J30" s="5">
        <v>109000</v>
      </c>
      <c r="K30" s="6">
        <v>44743</v>
      </c>
      <c r="L30" s="6">
        <v>44926</v>
      </c>
      <c r="M30" s="1" t="s">
        <v>312</v>
      </c>
    </row>
    <row r="31" spans="1:13" x14ac:dyDescent="0.25">
      <c r="A31" s="4">
        <v>27</v>
      </c>
      <c r="B31" s="2" t="str">
        <f>HYPERLINK("https://my.zakupki.prom.ua/remote/dispatcher/state_purchase_view/39662365", "UA-2022-12-22-022831-a")</f>
        <v>UA-2022-12-22-022831-a</v>
      </c>
      <c r="C31" s="1" t="s">
        <v>204</v>
      </c>
      <c r="D31" s="1" t="s">
        <v>204</v>
      </c>
      <c r="E31" s="1" t="s">
        <v>140</v>
      </c>
      <c r="F31" s="1" t="s">
        <v>197</v>
      </c>
      <c r="G31" s="1" t="s">
        <v>162</v>
      </c>
      <c r="H31" s="1" t="s">
        <v>52</v>
      </c>
      <c r="I31" s="1" t="s">
        <v>142</v>
      </c>
      <c r="J31" s="5">
        <v>99770</v>
      </c>
      <c r="K31" s="6">
        <v>44917</v>
      </c>
      <c r="L31" s="6">
        <v>44926</v>
      </c>
      <c r="M31" s="1" t="s">
        <v>312</v>
      </c>
    </row>
    <row r="32" spans="1:13" x14ac:dyDescent="0.25">
      <c r="A32" s="4">
        <v>28</v>
      </c>
      <c r="B32" s="2" t="str">
        <f>HYPERLINK("https://my.zakupki.prom.ua/remote/dispatcher/state_purchase_view/41300851", "UA-2023-03-08-007502-a")</f>
        <v>UA-2023-03-08-007502-a</v>
      </c>
      <c r="C32" s="1" t="s">
        <v>206</v>
      </c>
      <c r="D32" s="1" t="s">
        <v>206</v>
      </c>
      <c r="E32" s="1" t="s">
        <v>58</v>
      </c>
      <c r="F32" s="1" t="s">
        <v>197</v>
      </c>
      <c r="G32" s="1" t="s">
        <v>284</v>
      </c>
      <c r="H32" s="1" t="s">
        <v>25</v>
      </c>
      <c r="I32" s="1" t="s">
        <v>135</v>
      </c>
      <c r="J32" s="5">
        <v>3250.38</v>
      </c>
      <c r="K32" s="6">
        <v>44896</v>
      </c>
      <c r="L32" s="6">
        <v>44926</v>
      </c>
      <c r="M32" s="1" t="s">
        <v>312</v>
      </c>
    </row>
    <row r="33" spans="1:13" x14ac:dyDescent="0.25">
      <c r="A33" s="4">
        <v>29</v>
      </c>
      <c r="B33" s="2" t="str">
        <f>HYPERLINK("https://my.zakupki.prom.ua/remote/dispatcher/state_purchase_view/41461825", "UA-2023-03-16-009196-a")</f>
        <v>UA-2023-03-16-009196-a</v>
      </c>
      <c r="C33" s="1" t="s">
        <v>166</v>
      </c>
      <c r="D33" s="1" t="s">
        <v>167</v>
      </c>
      <c r="E33" s="1" t="s">
        <v>6</v>
      </c>
      <c r="F33" s="1" t="s">
        <v>197</v>
      </c>
      <c r="G33" s="1" t="s">
        <v>299</v>
      </c>
      <c r="H33" s="1" t="s">
        <v>24</v>
      </c>
      <c r="I33" s="1" t="s">
        <v>42</v>
      </c>
      <c r="J33" s="5">
        <v>6440</v>
      </c>
      <c r="K33" s="6">
        <v>44809</v>
      </c>
      <c r="L33" s="6">
        <v>44926</v>
      </c>
      <c r="M33" s="1" t="s">
        <v>312</v>
      </c>
    </row>
    <row r="34" spans="1:13" x14ac:dyDescent="0.25">
      <c r="A34" s="4">
        <v>30</v>
      </c>
      <c r="B34" s="2" t="str">
        <f>HYPERLINK("https://my.zakupki.prom.ua/remote/dispatcher/state_purchase_view/40849068", "UA-2023-02-14-011573-a")</f>
        <v>UA-2023-02-14-011573-a</v>
      </c>
      <c r="C34" s="1" t="s">
        <v>215</v>
      </c>
      <c r="D34" s="1" t="s">
        <v>216</v>
      </c>
      <c r="E34" s="1" t="s">
        <v>153</v>
      </c>
      <c r="F34" s="1" t="s">
        <v>197</v>
      </c>
      <c r="G34" s="1" t="s">
        <v>175</v>
      </c>
      <c r="H34" s="1" t="s">
        <v>86</v>
      </c>
      <c r="I34" s="1" t="s">
        <v>141</v>
      </c>
      <c r="J34" s="5">
        <v>10000</v>
      </c>
      <c r="K34" s="6">
        <v>44917</v>
      </c>
      <c r="L34" s="6">
        <v>44926</v>
      </c>
      <c r="M34" s="1" t="s">
        <v>312</v>
      </c>
    </row>
    <row r="35" spans="1:13" x14ac:dyDescent="0.25">
      <c r="A35" s="4">
        <v>31</v>
      </c>
      <c r="B35" s="2" t="str">
        <f>HYPERLINK("https://my.zakupki.prom.ua/remote/dispatcher/state_purchase_view/38285082", "UA-2022-11-01-012173-a")</f>
        <v>UA-2022-11-01-012173-a</v>
      </c>
      <c r="C35" s="1" t="s">
        <v>180</v>
      </c>
      <c r="D35" s="1" t="s">
        <v>180</v>
      </c>
      <c r="E35" s="1" t="s">
        <v>150</v>
      </c>
      <c r="F35" s="1" t="s">
        <v>170</v>
      </c>
      <c r="G35" s="1" t="s">
        <v>266</v>
      </c>
      <c r="H35" s="1" t="s">
        <v>69</v>
      </c>
      <c r="I35" s="1" t="s">
        <v>130</v>
      </c>
      <c r="J35" s="5">
        <v>389000</v>
      </c>
      <c r="K35" s="6">
        <v>44881</v>
      </c>
      <c r="L35" s="6">
        <v>44926</v>
      </c>
      <c r="M35" s="1" t="s">
        <v>312</v>
      </c>
    </row>
    <row r="36" spans="1:13" x14ac:dyDescent="0.25">
      <c r="A36" s="4">
        <v>32</v>
      </c>
      <c r="B36" s="2" t="str">
        <f>HYPERLINK("https://my.zakupki.prom.ua/remote/dispatcher/state_purchase_view/40567449", "UA-2023-02-02-014679-a")</f>
        <v>UA-2023-02-02-014679-a</v>
      </c>
      <c r="C36" s="1" t="s">
        <v>195</v>
      </c>
      <c r="D36" s="1" t="s">
        <v>195</v>
      </c>
      <c r="E36" s="1" t="s">
        <v>17</v>
      </c>
      <c r="F36" s="1" t="s">
        <v>197</v>
      </c>
      <c r="G36" s="1" t="s">
        <v>300</v>
      </c>
      <c r="H36" s="1" t="s">
        <v>45</v>
      </c>
      <c r="I36" s="1" t="s">
        <v>22</v>
      </c>
      <c r="J36" s="5">
        <v>6200</v>
      </c>
      <c r="K36" s="6">
        <v>44867</v>
      </c>
      <c r="L36" s="6">
        <v>44926</v>
      </c>
      <c r="M36" s="1" t="s">
        <v>312</v>
      </c>
    </row>
    <row r="37" spans="1:13" x14ac:dyDescent="0.25">
      <c r="A37" s="4">
        <v>33</v>
      </c>
      <c r="B37" s="2" t="str">
        <f>HYPERLINK("https://my.zakupki.prom.ua/remote/dispatcher/state_purchase_view/37527387", "UA-2022-09-15-005475-a")</f>
        <v>UA-2022-09-15-005475-a</v>
      </c>
      <c r="C37" s="1" t="s">
        <v>248</v>
      </c>
      <c r="D37" s="1" t="s">
        <v>248</v>
      </c>
      <c r="E37" s="1" t="s">
        <v>75</v>
      </c>
      <c r="F37" s="1" t="s">
        <v>269</v>
      </c>
      <c r="G37" s="1" t="s">
        <v>277</v>
      </c>
      <c r="H37" s="1" t="s">
        <v>114</v>
      </c>
      <c r="I37" s="1" t="s">
        <v>103</v>
      </c>
      <c r="J37" s="5">
        <v>4799</v>
      </c>
      <c r="K37" s="6">
        <v>44852</v>
      </c>
      <c r="L37" s="6">
        <v>44926</v>
      </c>
      <c r="M37" s="1" t="s">
        <v>312</v>
      </c>
    </row>
    <row r="38" spans="1:13" x14ac:dyDescent="0.25">
      <c r="A38" s="4">
        <v>34</v>
      </c>
      <c r="B38" s="2" t="str">
        <f>HYPERLINK("https://my.zakupki.prom.ua/remote/dispatcher/state_purchase_view/38151035", "UA-2022-10-25-006811-a")</f>
        <v>UA-2022-10-25-006811-a</v>
      </c>
      <c r="C38" s="1" t="s">
        <v>222</v>
      </c>
      <c r="D38" s="1" t="s">
        <v>222</v>
      </c>
      <c r="E38" s="1" t="s">
        <v>76</v>
      </c>
      <c r="F38" s="1" t="s">
        <v>197</v>
      </c>
      <c r="G38" s="1" t="s">
        <v>282</v>
      </c>
      <c r="H38" s="1" t="s">
        <v>36</v>
      </c>
      <c r="I38" s="1" t="s">
        <v>70</v>
      </c>
      <c r="J38" s="5">
        <v>1472.64</v>
      </c>
      <c r="K38" s="6">
        <v>44831</v>
      </c>
      <c r="L38" s="6">
        <v>44926</v>
      </c>
      <c r="M38" s="1" t="s">
        <v>312</v>
      </c>
    </row>
    <row r="39" spans="1:13" x14ac:dyDescent="0.25">
      <c r="A39" s="4">
        <v>35</v>
      </c>
      <c r="B39" s="2" t="str">
        <f>HYPERLINK("https://my.zakupki.prom.ua/remote/dispatcher/state_purchase_view/41464822", "UA-2023-03-16-010550-a")</f>
        <v>UA-2023-03-16-010550-a</v>
      </c>
      <c r="C39" s="1" t="s">
        <v>271</v>
      </c>
      <c r="D39" s="1" t="s">
        <v>271</v>
      </c>
      <c r="E39" s="1" t="s">
        <v>104</v>
      </c>
      <c r="F39" s="1" t="s">
        <v>197</v>
      </c>
      <c r="G39" s="1" t="s">
        <v>290</v>
      </c>
      <c r="H39" s="1" t="s">
        <v>93</v>
      </c>
      <c r="I39" s="1" t="s">
        <v>151</v>
      </c>
      <c r="J39" s="5">
        <v>10000</v>
      </c>
      <c r="K39" s="6">
        <v>44861</v>
      </c>
      <c r="L39" s="6">
        <v>44926</v>
      </c>
      <c r="M39" s="1" t="s">
        <v>312</v>
      </c>
    </row>
    <row r="40" spans="1:13" x14ac:dyDescent="0.25">
      <c r="A40" s="4">
        <v>36</v>
      </c>
      <c r="B40" s="2" t="str">
        <f>HYPERLINK("https://my.zakupki.prom.ua/remote/dispatcher/state_purchase_view/40683902", "UA-2023-02-07-016107-a")</f>
        <v>UA-2023-02-07-016107-a</v>
      </c>
      <c r="C40" s="1" t="s">
        <v>249</v>
      </c>
      <c r="D40" s="1" t="s">
        <v>249</v>
      </c>
      <c r="E40" s="1" t="s">
        <v>95</v>
      </c>
      <c r="F40" s="1" t="s">
        <v>197</v>
      </c>
      <c r="G40" s="1" t="s">
        <v>307</v>
      </c>
      <c r="H40" s="1" t="s">
        <v>35</v>
      </c>
      <c r="I40" s="1" t="s">
        <v>137</v>
      </c>
      <c r="J40" s="5">
        <v>5528.21</v>
      </c>
      <c r="K40" s="6">
        <v>44912</v>
      </c>
      <c r="L40" s="6">
        <v>44926</v>
      </c>
      <c r="M40" s="1" t="s">
        <v>311</v>
      </c>
    </row>
    <row r="41" spans="1:13" x14ac:dyDescent="0.25">
      <c r="A41" s="4">
        <v>37</v>
      </c>
      <c r="B41" s="2" t="str">
        <f>HYPERLINK("https://my.zakupki.prom.ua/remote/dispatcher/state_purchase_view/34383997", "UA-2022-01-24-016567-b")</f>
        <v>UA-2022-01-24-016567-b</v>
      </c>
      <c r="C41" s="1" t="s">
        <v>227</v>
      </c>
      <c r="D41" s="1" t="s">
        <v>228</v>
      </c>
      <c r="E41" s="1" t="s">
        <v>56</v>
      </c>
      <c r="F41" s="1" t="s">
        <v>197</v>
      </c>
      <c r="G41" s="1" t="s">
        <v>275</v>
      </c>
      <c r="H41" s="1" t="s">
        <v>97</v>
      </c>
      <c r="I41" s="1" t="s">
        <v>178</v>
      </c>
      <c r="J41" s="5">
        <v>17100</v>
      </c>
      <c r="K41" s="6">
        <v>44586</v>
      </c>
      <c r="L41" s="6">
        <v>44926</v>
      </c>
      <c r="M41" s="1" t="s">
        <v>312</v>
      </c>
    </row>
    <row r="42" spans="1:13" x14ac:dyDescent="0.25">
      <c r="A42" s="4">
        <v>38</v>
      </c>
      <c r="B42" s="2" t="str">
        <f>HYPERLINK("https://my.zakupki.prom.ua/remote/dispatcher/state_purchase_view/34887978", "UA-2022-02-07-005130-b")</f>
        <v>UA-2022-02-07-005130-b</v>
      </c>
      <c r="C42" s="1" t="s">
        <v>227</v>
      </c>
      <c r="D42" s="1" t="s">
        <v>228</v>
      </c>
      <c r="E42" s="1" t="s">
        <v>56</v>
      </c>
      <c r="F42" s="1" t="s">
        <v>197</v>
      </c>
      <c r="G42" s="1" t="s">
        <v>275</v>
      </c>
      <c r="H42" s="1" t="s">
        <v>97</v>
      </c>
      <c r="I42" s="1" t="s">
        <v>177</v>
      </c>
      <c r="J42" s="5">
        <v>4275</v>
      </c>
      <c r="K42" s="6">
        <v>44600</v>
      </c>
      <c r="L42" s="6">
        <v>44926</v>
      </c>
      <c r="M42" s="1" t="s">
        <v>312</v>
      </c>
    </row>
    <row r="43" spans="1:13" x14ac:dyDescent="0.25">
      <c r="A43" s="4">
        <v>39</v>
      </c>
      <c r="B43" s="2" t="str">
        <f>HYPERLINK("https://my.zakupki.prom.ua/remote/dispatcher/state_purchase_view/34429132", "UA-2022-01-25-013796-b")</f>
        <v>UA-2022-01-25-013796-b</v>
      </c>
      <c r="C43" s="1" t="s">
        <v>220</v>
      </c>
      <c r="D43" s="1" t="s">
        <v>220</v>
      </c>
      <c r="E43" s="1" t="s">
        <v>13</v>
      </c>
      <c r="F43" s="1" t="s">
        <v>269</v>
      </c>
      <c r="G43" s="1" t="s">
        <v>225</v>
      </c>
      <c r="H43" s="1" t="s">
        <v>102</v>
      </c>
      <c r="I43" s="1" t="s">
        <v>3</v>
      </c>
      <c r="J43" s="5">
        <v>13500</v>
      </c>
      <c r="K43" s="6">
        <v>44615</v>
      </c>
      <c r="L43" s="6">
        <v>44926</v>
      </c>
      <c r="M43" s="1" t="s">
        <v>312</v>
      </c>
    </row>
    <row r="44" spans="1:13" x14ac:dyDescent="0.25">
      <c r="A44" s="4">
        <v>40</v>
      </c>
      <c r="B44" s="2" t="str">
        <f>HYPERLINK("https://my.zakupki.prom.ua/remote/dispatcher/state_purchase_view/37870017", "UA-2022-10-06-011823-a")</f>
        <v>UA-2022-10-06-011823-a</v>
      </c>
      <c r="C44" s="1" t="s">
        <v>176</v>
      </c>
      <c r="D44" s="1" t="s">
        <v>176</v>
      </c>
      <c r="E44" s="1" t="s">
        <v>125</v>
      </c>
      <c r="F44" s="1" t="s">
        <v>197</v>
      </c>
      <c r="G44" s="1" t="s">
        <v>165</v>
      </c>
      <c r="H44" s="1" t="s">
        <v>47</v>
      </c>
      <c r="I44" s="1" t="s">
        <v>63</v>
      </c>
      <c r="J44" s="5">
        <v>5033.9799999999996</v>
      </c>
      <c r="K44" s="6">
        <v>44831</v>
      </c>
      <c r="L44" s="6">
        <v>44926</v>
      </c>
      <c r="M44" s="1" t="s">
        <v>312</v>
      </c>
    </row>
    <row r="45" spans="1:13" x14ac:dyDescent="0.25">
      <c r="A45" s="4">
        <v>41</v>
      </c>
      <c r="B45" s="2" t="str">
        <f>HYPERLINK("https://my.zakupki.prom.ua/remote/dispatcher/state_purchase_view/36334135", "UA-2022-06-09-003632-a")</f>
        <v>UA-2022-06-09-003632-a</v>
      </c>
      <c r="C45" s="1" t="s">
        <v>226</v>
      </c>
      <c r="D45" s="1" t="s">
        <v>226</v>
      </c>
      <c r="E45" s="1" t="s">
        <v>146</v>
      </c>
      <c r="F45" s="1" t="s">
        <v>197</v>
      </c>
      <c r="G45" s="1" t="s">
        <v>287</v>
      </c>
      <c r="H45" s="1" t="s">
        <v>78</v>
      </c>
      <c r="I45" s="1" t="s">
        <v>1</v>
      </c>
      <c r="J45" s="5">
        <v>527083.19999999995</v>
      </c>
      <c r="K45" s="6">
        <v>44713</v>
      </c>
      <c r="L45" s="6">
        <v>44926</v>
      </c>
      <c r="M45" s="1" t="s">
        <v>311</v>
      </c>
    </row>
    <row r="46" spans="1:13" x14ac:dyDescent="0.25">
      <c r="A46" s="4">
        <v>42</v>
      </c>
      <c r="B46" s="2" t="str">
        <f>HYPERLINK("https://my.zakupki.prom.ua/remote/dispatcher/state_purchase_view/35113115", "UA-2022-02-11-013113-b")</f>
        <v>UA-2022-02-11-013113-b</v>
      </c>
      <c r="C46" s="1" t="s">
        <v>244</v>
      </c>
      <c r="D46" s="1" t="s">
        <v>244</v>
      </c>
      <c r="E46" s="1" t="s">
        <v>133</v>
      </c>
      <c r="F46" s="1" t="s">
        <v>197</v>
      </c>
      <c r="G46" s="1" t="s">
        <v>160</v>
      </c>
      <c r="H46" s="1" t="s">
        <v>43</v>
      </c>
      <c r="I46" s="1" t="s">
        <v>2</v>
      </c>
      <c r="J46" s="5">
        <v>2990</v>
      </c>
      <c r="K46" s="6">
        <v>44602</v>
      </c>
      <c r="L46" s="6">
        <v>44926</v>
      </c>
      <c r="M46" s="1" t="s">
        <v>312</v>
      </c>
    </row>
    <row r="47" spans="1:13" x14ac:dyDescent="0.25">
      <c r="A47" s="4">
        <v>43</v>
      </c>
      <c r="B47" s="2" t="str">
        <f>HYPERLINK("https://my.zakupki.prom.ua/remote/dispatcher/state_purchase_view/36497909", "UA-2022-06-27-006690-a")</f>
        <v>UA-2022-06-27-006690-a</v>
      </c>
      <c r="C47" s="1" t="s">
        <v>254</v>
      </c>
      <c r="D47" s="1" t="s">
        <v>254</v>
      </c>
      <c r="E47" s="1" t="s">
        <v>108</v>
      </c>
      <c r="F47" s="1" t="s">
        <v>197</v>
      </c>
      <c r="G47" s="1" t="s">
        <v>164</v>
      </c>
      <c r="H47" s="1" t="s">
        <v>34</v>
      </c>
      <c r="I47" s="1" t="s">
        <v>12</v>
      </c>
      <c r="J47" s="5">
        <v>75600</v>
      </c>
      <c r="K47" s="6">
        <v>44732</v>
      </c>
      <c r="L47" s="6">
        <v>44926</v>
      </c>
      <c r="M47" s="1" t="s">
        <v>312</v>
      </c>
    </row>
    <row r="48" spans="1:13" x14ac:dyDescent="0.25">
      <c r="A48" s="4">
        <v>44</v>
      </c>
      <c r="B48" s="2" t="str">
        <f>HYPERLINK("https://my.zakupki.prom.ua/remote/dispatcher/state_purchase_view/37077221", "UA-2022-08-15-009783-a")</f>
        <v>UA-2022-08-15-009783-a</v>
      </c>
      <c r="C48" s="1" t="s">
        <v>252</v>
      </c>
      <c r="D48" s="1" t="s">
        <v>252</v>
      </c>
      <c r="E48" s="1" t="s">
        <v>100</v>
      </c>
      <c r="F48" s="1" t="s">
        <v>269</v>
      </c>
      <c r="G48" s="1" t="s">
        <v>278</v>
      </c>
      <c r="H48" s="1" t="s">
        <v>94</v>
      </c>
      <c r="I48" s="1" t="s">
        <v>48</v>
      </c>
      <c r="J48" s="5">
        <v>39750.5</v>
      </c>
      <c r="K48" s="6">
        <v>44816</v>
      </c>
      <c r="L48" s="6">
        <v>44926</v>
      </c>
      <c r="M48" s="1" t="s">
        <v>312</v>
      </c>
    </row>
    <row r="49" spans="1:13" x14ac:dyDescent="0.25">
      <c r="A49" s="4">
        <v>45</v>
      </c>
      <c r="B49" s="2" t="str">
        <f>HYPERLINK("https://my.zakupki.prom.ua/remote/dispatcher/state_purchase_view/37878455", "UA-2022-10-07-003560-a")</f>
        <v>UA-2022-10-07-003560-a</v>
      </c>
      <c r="C49" s="1" t="s">
        <v>305</v>
      </c>
      <c r="D49" s="1" t="s">
        <v>306</v>
      </c>
      <c r="E49" s="1" t="s">
        <v>55</v>
      </c>
      <c r="F49" s="1" t="s">
        <v>197</v>
      </c>
      <c r="G49" s="1" t="s">
        <v>274</v>
      </c>
      <c r="H49" s="1" t="s">
        <v>118</v>
      </c>
      <c r="I49" s="1" t="s">
        <v>90</v>
      </c>
      <c r="J49" s="5">
        <v>5440</v>
      </c>
      <c r="K49" s="6">
        <v>44844</v>
      </c>
      <c r="L49" s="6">
        <v>44926</v>
      </c>
      <c r="M49" s="1" t="s">
        <v>312</v>
      </c>
    </row>
    <row r="50" spans="1:13" x14ac:dyDescent="0.25">
      <c r="A50" s="4">
        <v>46</v>
      </c>
      <c r="B50" s="2" t="str">
        <f>HYPERLINK("https://my.zakupki.prom.ua/remote/dispatcher/state_purchase_view/37616231", "UA-2022-09-21-004482-a")</f>
        <v>UA-2022-09-21-004482-a</v>
      </c>
      <c r="C50" s="1" t="s">
        <v>267</v>
      </c>
      <c r="D50" s="1" t="s">
        <v>267</v>
      </c>
      <c r="E50" s="1" t="s">
        <v>57</v>
      </c>
      <c r="F50" s="1" t="s">
        <v>269</v>
      </c>
      <c r="G50" s="1" t="s">
        <v>179</v>
      </c>
      <c r="H50" s="1" t="s">
        <v>59</v>
      </c>
      <c r="I50" s="1" t="s">
        <v>111</v>
      </c>
      <c r="J50" s="5">
        <v>40800</v>
      </c>
      <c r="K50" s="6">
        <v>44858</v>
      </c>
      <c r="L50" s="6">
        <v>44926</v>
      </c>
      <c r="M50" s="1" t="s">
        <v>312</v>
      </c>
    </row>
    <row r="51" spans="1:13" x14ac:dyDescent="0.25">
      <c r="A51" s="4">
        <v>47</v>
      </c>
      <c r="B51" s="2" t="str">
        <f>HYPERLINK("https://my.zakupki.prom.ua/remote/dispatcher/state_purchase_view/40571987", "UA-2023-02-02-016920-a")</f>
        <v>UA-2023-02-02-016920-a</v>
      </c>
      <c r="C51" s="1" t="s">
        <v>213</v>
      </c>
      <c r="D51" s="1" t="s">
        <v>213</v>
      </c>
      <c r="E51" s="1" t="s">
        <v>115</v>
      </c>
      <c r="F51" s="1" t="s">
        <v>197</v>
      </c>
      <c r="G51" s="1" t="s">
        <v>283</v>
      </c>
      <c r="H51" s="1" t="s">
        <v>91</v>
      </c>
      <c r="I51" s="1" t="s">
        <v>128</v>
      </c>
      <c r="J51" s="5">
        <v>1216</v>
      </c>
      <c r="K51" s="6">
        <v>44872</v>
      </c>
      <c r="L51" s="6">
        <v>44926</v>
      </c>
      <c r="M51" s="1" t="s">
        <v>312</v>
      </c>
    </row>
    <row r="52" spans="1:13" x14ac:dyDescent="0.25">
      <c r="A52" s="4">
        <v>48</v>
      </c>
      <c r="B52" s="2" t="str">
        <f>HYPERLINK("https://my.zakupki.prom.ua/remote/dispatcher/state_purchase_view/41460900", "UA-2023-03-16-008848-a")</f>
        <v>UA-2023-03-16-008848-a</v>
      </c>
      <c r="C52" s="1" t="s">
        <v>303</v>
      </c>
      <c r="D52" s="1" t="s">
        <v>304</v>
      </c>
      <c r="E52" s="1" t="s">
        <v>124</v>
      </c>
      <c r="F52" s="1" t="s">
        <v>197</v>
      </c>
      <c r="G52" s="1" t="s">
        <v>235</v>
      </c>
      <c r="H52" s="1" t="s">
        <v>101</v>
      </c>
      <c r="I52" s="1" t="s">
        <v>37</v>
      </c>
      <c r="J52" s="5">
        <v>11150.16</v>
      </c>
      <c r="K52" s="6">
        <v>44809</v>
      </c>
      <c r="L52" s="6">
        <v>44926</v>
      </c>
      <c r="M52" s="1" t="s">
        <v>312</v>
      </c>
    </row>
    <row r="53" spans="1:13" x14ac:dyDescent="0.25">
      <c r="A53" s="4">
        <v>49</v>
      </c>
      <c r="B53" s="2" t="str">
        <f>HYPERLINK("https://my.zakupki.prom.ua/remote/dispatcher/state_purchase_view/36274068", "UA-2022-06-02-006666-a")</f>
        <v>UA-2022-06-02-006666-a</v>
      </c>
      <c r="C53" s="1" t="s">
        <v>186</v>
      </c>
      <c r="D53" s="1" t="s">
        <v>186</v>
      </c>
      <c r="E53" s="1" t="s">
        <v>150</v>
      </c>
      <c r="F53" s="1" t="s">
        <v>197</v>
      </c>
      <c r="G53" s="1" t="s">
        <v>265</v>
      </c>
      <c r="H53" s="1" t="s">
        <v>71</v>
      </c>
      <c r="I53" s="1" t="s">
        <v>8</v>
      </c>
      <c r="J53" s="5">
        <v>52750</v>
      </c>
      <c r="K53" s="6">
        <v>44712</v>
      </c>
      <c r="L53" s="6">
        <v>44926</v>
      </c>
      <c r="M53" s="1" t="s">
        <v>312</v>
      </c>
    </row>
    <row r="54" spans="1:13" x14ac:dyDescent="0.25">
      <c r="A54" s="4">
        <v>50</v>
      </c>
      <c r="B54" s="2" t="str">
        <f>HYPERLINK("https://my.zakupki.prom.ua/remote/dispatcher/state_purchase_view/40155363", "UA-2023-01-18-014206-a")</f>
        <v>UA-2023-01-18-014206-a</v>
      </c>
      <c r="C54" s="1" t="s">
        <v>196</v>
      </c>
      <c r="D54" s="1" t="s">
        <v>196</v>
      </c>
      <c r="E54" s="1" t="s">
        <v>20</v>
      </c>
      <c r="F54" s="1" t="s">
        <v>197</v>
      </c>
      <c r="G54" s="1" t="s">
        <v>171</v>
      </c>
      <c r="H54" s="1" t="s">
        <v>61</v>
      </c>
      <c r="I54" s="1" t="s">
        <v>4</v>
      </c>
      <c r="J54" s="5">
        <v>14312.5</v>
      </c>
      <c r="K54" s="6">
        <v>44806</v>
      </c>
      <c r="L54" s="6">
        <v>44926</v>
      </c>
      <c r="M54" s="1" t="s">
        <v>311</v>
      </c>
    </row>
    <row r="55" spans="1:13" x14ac:dyDescent="0.25">
      <c r="A55" s="4">
        <v>51</v>
      </c>
      <c r="B55" s="2" t="str">
        <f>HYPERLINK("https://my.zakupki.prom.ua/remote/dispatcher/state_purchase_view/37869503", "UA-2022-10-06-011562-a")</f>
        <v>UA-2022-10-06-011562-a</v>
      </c>
      <c r="C55" s="1" t="s">
        <v>210</v>
      </c>
      <c r="D55" s="1" t="s">
        <v>210</v>
      </c>
      <c r="E55" s="1" t="s">
        <v>122</v>
      </c>
      <c r="F55" s="1" t="s">
        <v>197</v>
      </c>
      <c r="G55" s="1" t="s">
        <v>171</v>
      </c>
      <c r="H55" s="1" t="s">
        <v>61</v>
      </c>
      <c r="I55" s="1" t="s">
        <v>46</v>
      </c>
      <c r="J55" s="5">
        <v>750</v>
      </c>
      <c r="K55" s="6">
        <v>44812</v>
      </c>
      <c r="L55" s="6">
        <v>44926</v>
      </c>
      <c r="M55" s="1" t="s">
        <v>312</v>
      </c>
    </row>
    <row r="56" spans="1:13" x14ac:dyDescent="0.25">
      <c r="A56" s="4">
        <v>52</v>
      </c>
      <c r="B56" s="2" t="str">
        <f>HYPERLINK("https://my.zakupki.prom.ua/remote/dispatcher/state_purchase_view/37326231", "UA-2022-09-02-003882-a")</f>
        <v>UA-2022-09-02-003882-a</v>
      </c>
      <c r="C56" s="1" t="s">
        <v>161</v>
      </c>
      <c r="D56" s="1" t="s">
        <v>161</v>
      </c>
      <c r="E56" s="1" t="s">
        <v>74</v>
      </c>
      <c r="F56" s="1" t="s">
        <v>269</v>
      </c>
      <c r="G56" s="1" t="s">
        <v>278</v>
      </c>
      <c r="H56" s="1" t="s">
        <v>94</v>
      </c>
      <c r="I56" s="1" t="s">
        <v>87</v>
      </c>
      <c r="J56" s="5">
        <v>19318</v>
      </c>
      <c r="K56" s="6">
        <v>44838</v>
      </c>
      <c r="L56" s="6">
        <v>44926</v>
      </c>
      <c r="M56" s="1" t="s">
        <v>312</v>
      </c>
    </row>
    <row r="57" spans="1:13" x14ac:dyDescent="0.25">
      <c r="A57" s="4">
        <v>53</v>
      </c>
      <c r="B57" s="2" t="str">
        <f>HYPERLINK("https://my.zakupki.prom.ua/remote/dispatcher/state_purchase_view/39017645", "UA-2022-12-05-004512-a")</f>
        <v>UA-2022-12-05-004512-a</v>
      </c>
      <c r="C57" s="1" t="s">
        <v>251</v>
      </c>
      <c r="D57" s="1" t="s">
        <v>251</v>
      </c>
      <c r="E57" s="1" t="s">
        <v>131</v>
      </c>
      <c r="F57" s="1" t="s">
        <v>197</v>
      </c>
      <c r="G57" s="1" t="s">
        <v>285</v>
      </c>
      <c r="H57" s="1" t="s">
        <v>92</v>
      </c>
      <c r="I57" s="1" t="s">
        <v>132</v>
      </c>
      <c r="J57" s="5">
        <v>17658.96</v>
      </c>
      <c r="K57" s="6">
        <v>44895</v>
      </c>
      <c r="L57" s="6">
        <v>44926</v>
      </c>
      <c r="M57" s="1" t="s">
        <v>312</v>
      </c>
    </row>
    <row r="58" spans="1:13" x14ac:dyDescent="0.25">
      <c r="A58" s="4">
        <v>54</v>
      </c>
      <c r="B58" s="2" t="str">
        <f>HYPERLINK("https://my.zakupki.prom.ua/remote/dispatcher/state_purchase_view/39369867", "UA-2022-12-14-022586-a")</f>
        <v>UA-2022-12-14-022586-a</v>
      </c>
      <c r="C58" s="1" t="s">
        <v>227</v>
      </c>
      <c r="D58" s="1" t="s">
        <v>230</v>
      </c>
      <c r="E58" s="1" t="s">
        <v>56</v>
      </c>
      <c r="F58" s="1" t="s">
        <v>197</v>
      </c>
      <c r="G58" s="1" t="s">
        <v>276</v>
      </c>
      <c r="H58" s="1" t="s">
        <v>19</v>
      </c>
      <c r="I58" s="1" t="s">
        <v>139</v>
      </c>
      <c r="J58" s="5">
        <v>2869.14</v>
      </c>
      <c r="K58" s="6">
        <v>44914</v>
      </c>
      <c r="L58" s="6">
        <v>44926</v>
      </c>
      <c r="M58" s="1" t="s">
        <v>312</v>
      </c>
    </row>
    <row r="59" spans="1:13" x14ac:dyDescent="0.25">
      <c r="A59" s="4">
        <v>55</v>
      </c>
      <c r="B59" s="2" t="str">
        <f>HYPERLINK("https://my.zakupki.prom.ua/remote/dispatcher/state_purchase_view/39369751", "UA-2022-12-14-022539-a")</f>
        <v>UA-2022-12-14-022539-a</v>
      </c>
      <c r="C59" s="1" t="s">
        <v>308</v>
      </c>
      <c r="D59" s="1" t="s">
        <v>309</v>
      </c>
      <c r="E59" s="1" t="s">
        <v>31</v>
      </c>
      <c r="F59" s="1" t="s">
        <v>197</v>
      </c>
      <c r="G59" s="1" t="s">
        <v>276</v>
      </c>
      <c r="H59" s="1" t="s">
        <v>19</v>
      </c>
      <c r="I59" s="1" t="s">
        <v>138</v>
      </c>
      <c r="J59" s="5">
        <v>948.6</v>
      </c>
      <c r="K59" s="6">
        <v>44914</v>
      </c>
      <c r="L59" s="6">
        <v>44926</v>
      </c>
      <c r="M59" s="1" t="s">
        <v>312</v>
      </c>
    </row>
    <row r="60" spans="1:13" x14ac:dyDescent="0.25">
      <c r="A60" s="4">
        <v>56</v>
      </c>
      <c r="B60" s="2" t="str">
        <f>HYPERLINK("https://my.zakupki.prom.ua/remote/dispatcher/state_purchase_view/41301220", "UA-2023-03-08-007637-a")</f>
        <v>UA-2023-03-08-007637-a</v>
      </c>
      <c r="C60" s="1" t="s">
        <v>168</v>
      </c>
      <c r="D60" s="1" t="s">
        <v>168</v>
      </c>
      <c r="E60" s="1" t="s">
        <v>119</v>
      </c>
      <c r="F60" s="1" t="s">
        <v>197</v>
      </c>
      <c r="G60" s="1" t="s">
        <v>286</v>
      </c>
      <c r="H60" s="1" t="s">
        <v>60</v>
      </c>
      <c r="I60" s="1" t="s">
        <v>258</v>
      </c>
      <c r="J60" s="5">
        <v>3390.96</v>
      </c>
      <c r="K60" s="6">
        <v>44922</v>
      </c>
      <c r="L60" s="6">
        <v>44922</v>
      </c>
      <c r="M60" s="1" t="s">
        <v>312</v>
      </c>
    </row>
    <row r="61" spans="1:13" x14ac:dyDescent="0.25">
      <c r="A61" s="4">
        <v>57</v>
      </c>
      <c r="B61" s="2" t="str">
        <f>HYPERLINK("https://my.zakupki.prom.ua/remote/dispatcher/state_purchase_view/41301254", "UA-2023-03-08-007655-a")</f>
        <v>UA-2023-03-08-007655-a</v>
      </c>
      <c r="C61" s="1" t="s">
        <v>261</v>
      </c>
      <c r="D61" s="1" t="s">
        <v>262</v>
      </c>
      <c r="E61" s="1" t="s">
        <v>126</v>
      </c>
      <c r="F61" s="1" t="s">
        <v>197</v>
      </c>
      <c r="G61" s="1" t="s">
        <v>286</v>
      </c>
      <c r="H61" s="1" t="s">
        <v>60</v>
      </c>
      <c r="I61" s="1" t="s">
        <v>259</v>
      </c>
      <c r="J61" s="5">
        <v>939.12</v>
      </c>
      <c r="K61" s="6">
        <v>44922</v>
      </c>
      <c r="L61" s="6">
        <v>44922</v>
      </c>
      <c r="M61" s="1" t="s">
        <v>312</v>
      </c>
    </row>
    <row r="62" spans="1:13" x14ac:dyDescent="0.25">
      <c r="A62" s="4">
        <v>58</v>
      </c>
      <c r="B62" s="2" t="str">
        <f>HYPERLINK("https://my.zakupki.prom.ua/remote/dispatcher/state_purchase_view/41301101", "UA-2023-03-08-007607-a")</f>
        <v>UA-2023-03-08-007607-a</v>
      </c>
      <c r="C62" s="1" t="s">
        <v>241</v>
      </c>
      <c r="D62" s="1" t="s">
        <v>242</v>
      </c>
      <c r="E62" s="1" t="s">
        <v>29</v>
      </c>
      <c r="F62" s="1" t="s">
        <v>197</v>
      </c>
      <c r="G62" s="1" t="s">
        <v>174</v>
      </c>
      <c r="H62" s="1" t="s">
        <v>82</v>
      </c>
      <c r="I62" s="1" t="s">
        <v>148</v>
      </c>
      <c r="J62" s="5">
        <v>1260</v>
      </c>
      <c r="K62" s="6">
        <v>44908</v>
      </c>
      <c r="L62" s="6">
        <v>44908</v>
      </c>
      <c r="M62" s="1" t="s">
        <v>312</v>
      </c>
    </row>
    <row r="63" spans="1:13" x14ac:dyDescent="0.25">
      <c r="A63" s="4">
        <v>59</v>
      </c>
      <c r="B63" s="2" t="str">
        <f>HYPERLINK("https://my.zakupki.prom.ua/remote/dispatcher/state_purchase_view/38016414", "UA-2022-10-17-011460-a")</f>
        <v>UA-2022-10-17-011460-a</v>
      </c>
      <c r="C63" s="1" t="s">
        <v>243</v>
      </c>
      <c r="D63" s="1" t="s">
        <v>243</v>
      </c>
      <c r="E63" s="1" t="s">
        <v>134</v>
      </c>
      <c r="F63" s="1" t="s">
        <v>197</v>
      </c>
      <c r="G63" s="1" t="s">
        <v>281</v>
      </c>
      <c r="H63" s="1" t="s">
        <v>89</v>
      </c>
      <c r="I63" s="1" t="s">
        <v>96</v>
      </c>
      <c r="J63" s="5">
        <v>730</v>
      </c>
      <c r="K63" s="6">
        <v>44851</v>
      </c>
      <c r="L63" s="6">
        <v>44883</v>
      </c>
      <c r="M63" s="1" t="s">
        <v>312</v>
      </c>
    </row>
    <row r="64" spans="1:13" x14ac:dyDescent="0.25">
      <c r="A64" s="4">
        <v>60</v>
      </c>
      <c r="B64" s="2" t="str">
        <f>HYPERLINK("https://my.zakupki.prom.ua/remote/dispatcher/state_purchase_view/41300066", "UA-2023-03-08-007110-a")</f>
        <v>UA-2023-03-08-007110-a</v>
      </c>
      <c r="C64" s="1" t="s">
        <v>268</v>
      </c>
      <c r="D64" s="1" t="s">
        <v>268</v>
      </c>
      <c r="E64" s="1" t="s">
        <v>123</v>
      </c>
      <c r="F64" s="1" t="s">
        <v>197</v>
      </c>
      <c r="G64" s="1" t="s">
        <v>201</v>
      </c>
      <c r="H64" s="1" t="s">
        <v>62</v>
      </c>
      <c r="I64" s="1" t="s">
        <v>132</v>
      </c>
      <c r="J64" s="5">
        <v>712</v>
      </c>
      <c r="K64" s="6">
        <v>44868</v>
      </c>
      <c r="L64" s="6">
        <v>44868</v>
      </c>
      <c r="M64" s="1" t="s">
        <v>312</v>
      </c>
    </row>
    <row r="65" spans="1:13" x14ac:dyDescent="0.25">
      <c r="A65" s="4">
        <v>61</v>
      </c>
      <c r="B65" s="2" t="str">
        <f>HYPERLINK("https://my.zakupki.prom.ua/remote/dispatcher/state_purchase_view/41298512", "UA-2023-03-08-006400-a")</f>
        <v>UA-2023-03-08-006400-a</v>
      </c>
      <c r="C65" s="1" t="s">
        <v>214</v>
      </c>
      <c r="D65" s="1" t="s">
        <v>214</v>
      </c>
      <c r="E65" s="1" t="s">
        <v>99</v>
      </c>
      <c r="F65" s="1" t="s">
        <v>197</v>
      </c>
      <c r="G65" s="1" t="s">
        <v>163</v>
      </c>
      <c r="H65" s="1" t="s">
        <v>49</v>
      </c>
      <c r="I65" s="1" t="s">
        <v>159</v>
      </c>
      <c r="J65" s="5">
        <v>495</v>
      </c>
      <c r="K65" s="6">
        <v>44862</v>
      </c>
      <c r="L65" s="6">
        <v>44862</v>
      </c>
      <c r="M65" s="1" t="s">
        <v>312</v>
      </c>
    </row>
    <row r="66" spans="1:13" x14ac:dyDescent="0.25">
      <c r="A66" s="4">
        <v>62</v>
      </c>
      <c r="B66" s="2" t="str">
        <f>HYPERLINK("https://my.zakupki.prom.ua/remote/dispatcher/state_purchase_view/41299655", "UA-2023-03-08-006931-a")</f>
        <v>UA-2023-03-08-006931-a</v>
      </c>
      <c r="C66" s="1" t="s">
        <v>310</v>
      </c>
      <c r="D66" s="1" t="s">
        <v>310</v>
      </c>
      <c r="E66" s="1" t="s">
        <v>64</v>
      </c>
      <c r="F66" s="1" t="s">
        <v>197</v>
      </c>
      <c r="G66" s="1" t="s">
        <v>163</v>
      </c>
      <c r="H66" s="1" t="s">
        <v>49</v>
      </c>
      <c r="I66" s="1" t="s">
        <v>159</v>
      </c>
      <c r="J66" s="5">
        <v>510</v>
      </c>
      <c r="K66" s="6">
        <v>44862</v>
      </c>
      <c r="L66" s="6">
        <v>44862</v>
      </c>
      <c r="M66" s="1" t="s">
        <v>312</v>
      </c>
    </row>
    <row r="67" spans="1:13" x14ac:dyDescent="0.25">
      <c r="A67" s="4">
        <v>63</v>
      </c>
      <c r="B67" s="2" t="str">
        <f>HYPERLINK("https://my.zakupki.prom.ua/remote/dispatcher/state_purchase_view/41294134", "UA-2023-03-08-004347-a")</f>
        <v>UA-2023-03-08-004347-a</v>
      </c>
      <c r="C67" s="1" t="s">
        <v>169</v>
      </c>
      <c r="D67" s="1" t="s">
        <v>169</v>
      </c>
      <c r="E67" s="1" t="s">
        <v>65</v>
      </c>
      <c r="F67" s="1" t="s">
        <v>197</v>
      </c>
      <c r="G67" s="1" t="s">
        <v>231</v>
      </c>
      <c r="H67" s="1" t="s">
        <v>38</v>
      </c>
      <c r="I67" s="1" t="s">
        <v>293</v>
      </c>
      <c r="J67" s="5">
        <v>87</v>
      </c>
      <c r="K67" s="6">
        <v>44839</v>
      </c>
      <c r="L67" s="6">
        <v>44839</v>
      </c>
      <c r="M67" s="1" t="s">
        <v>312</v>
      </c>
    </row>
    <row r="68" spans="1:13" x14ac:dyDescent="0.25">
      <c r="A68" s="4">
        <v>64</v>
      </c>
      <c r="B68" s="2" t="str">
        <f>HYPERLINK("https://my.zakupki.prom.ua/remote/dispatcher/state_purchase_view/41294510", "UA-2023-03-08-004492-a")</f>
        <v>UA-2023-03-08-004492-a</v>
      </c>
      <c r="C68" s="1" t="s">
        <v>202</v>
      </c>
      <c r="D68" s="1" t="s">
        <v>202</v>
      </c>
      <c r="E68" s="1" t="s">
        <v>66</v>
      </c>
      <c r="F68" s="1" t="s">
        <v>197</v>
      </c>
      <c r="G68" s="1" t="s">
        <v>231</v>
      </c>
      <c r="H68" s="1" t="s">
        <v>38</v>
      </c>
      <c r="I68" s="1" t="s">
        <v>293</v>
      </c>
      <c r="J68" s="5">
        <v>525</v>
      </c>
      <c r="K68" s="6">
        <v>44839</v>
      </c>
      <c r="L68" s="6">
        <v>44839</v>
      </c>
      <c r="M68" s="1" t="s">
        <v>312</v>
      </c>
    </row>
    <row r="69" spans="1:13" x14ac:dyDescent="0.25">
      <c r="A69" s="4">
        <v>65</v>
      </c>
      <c r="B69" s="2" t="str">
        <f>HYPERLINK("https://my.zakupki.prom.ua/remote/dispatcher/state_purchase_view/41283501", "UA-2023-03-07-012053-a")</f>
        <v>UA-2023-03-07-012053-a</v>
      </c>
      <c r="C69" s="1" t="s">
        <v>199</v>
      </c>
      <c r="D69" s="1" t="s">
        <v>200</v>
      </c>
      <c r="E69" s="1" t="s">
        <v>120</v>
      </c>
      <c r="F69" s="1" t="s">
        <v>197</v>
      </c>
      <c r="G69" s="1" t="s">
        <v>234</v>
      </c>
      <c r="H69" s="1" t="s">
        <v>33</v>
      </c>
      <c r="I69" s="1" t="s">
        <v>21</v>
      </c>
      <c r="J69" s="5">
        <v>381.9</v>
      </c>
      <c r="K69" s="6">
        <v>44812</v>
      </c>
      <c r="L69" s="6">
        <v>44812</v>
      </c>
      <c r="M69" s="1" t="s">
        <v>311</v>
      </c>
    </row>
    <row r="70" spans="1:13" x14ac:dyDescent="0.25">
      <c r="A70" s="4">
        <v>66</v>
      </c>
      <c r="B70" s="2" t="str">
        <f>HYPERLINK("https://my.zakupki.prom.ua/remote/dispatcher/state_purchase_view/41283232", "UA-2023-03-07-011936-a")</f>
        <v>UA-2023-03-07-011936-a</v>
      </c>
      <c r="C70" s="1" t="s">
        <v>263</v>
      </c>
      <c r="D70" s="1" t="s">
        <v>263</v>
      </c>
      <c r="E70" s="1" t="s">
        <v>16</v>
      </c>
      <c r="F70" s="1" t="s">
        <v>197</v>
      </c>
      <c r="G70" s="1" t="s">
        <v>286</v>
      </c>
      <c r="H70" s="1" t="s">
        <v>60</v>
      </c>
      <c r="I70" s="1" t="s">
        <v>255</v>
      </c>
      <c r="J70" s="5">
        <v>446.4</v>
      </c>
      <c r="K70" s="6">
        <v>44809</v>
      </c>
      <c r="L70" s="6">
        <v>44809</v>
      </c>
      <c r="M70" s="1" t="s">
        <v>312</v>
      </c>
    </row>
    <row r="71" spans="1:13" x14ac:dyDescent="0.25">
      <c r="A71" s="4">
        <v>67</v>
      </c>
      <c r="B71" s="2" t="str">
        <f>HYPERLINK("https://my.zakupki.prom.ua/remote/dispatcher/state_purchase_view/41283064", "UA-2023-03-07-011859-a")</f>
        <v>UA-2023-03-07-011859-a</v>
      </c>
      <c r="C71" s="1" t="s">
        <v>264</v>
      </c>
      <c r="D71" s="1" t="s">
        <v>264</v>
      </c>
      <c r="E71" s="1" t="s">
        <v>16</v>
      </c>
      <c r="F71" s="1" t="s">
        <v>197</v>
      </c>
      <c r="G71" s="1" t="s">
        <v>286</v>
      </c>
      <c r="H71" s="1" t="s">
        <v>60</v>
      </c>
      <c r="I71" s="1" t="s">
        <v>256</v>
      </c>
      <c r="J71" s="5">
        <v>145.08000000000001</v>
      </c>
      <c r="K71" s="6">
        <v>44809</v>
      </c>
      <c r="L71" s="6">
        <v>44809</v>
      </c>
      <c r="M71" s="1" t="s">
        <v>312</v>
      </c>
    </row>
    <row r="72" spans="1:13" x14ac:dyDescent="0.25">
      <c r="A72" s="4">
        <v>68</v>
      </c>
      <c r="B72" s="2" t="str">
        <f>HYPERLINK("https://my.zakupki.prom.ua/remote/dispatcher/state_purchase_view/41281530", "UA-2023-03-07-011133-a")</f>
        <v>UA-2023-03-07-011133-a</v>
      </c>
      <c r="C72" s="1" t="s">
        <v>260</v>
      </c>
      <c r="D72" s="1" t="s">
        <v>260</v>
      </c>
      <c r="E72" s="1" t="s">
        <v>126</v>
      </c>
      <c r="F72" s="1" t="s">
        <v>197</v>
      </c>
      <c r="G72" s="1" t="s">
        <v>286</v>
      </c>
      <c r="H72" s="1" t="s">
        <v>60</v>
      </c>
      <c r="I72" s="1" t="s">
        <v>256</v>
      </c>
      <c r="J72" s="5">
        <v>631.85</v>
      </c>
      <c r="K72" s="6">
        <v>44809</v>
      </c>
      <c r="L72" s="6">
        <v>44809</v>
      </c>
      <c r="M72" s="1" t="s">
        <v>312</v>
      </c>
    </row>
    <row r="73" spans="1:13" x14ac:dyDescent="0.25">
      <c r="A73" s="4">
        <v>69</v>
      </c>
      <c r="B73" s="2" t="str">
        <f>HYPERLINK("https://my.zakupki.prom.ua/remote/dispatcher/state_purchase_view/41282132", "UA-2023-03-07-011410-a")</f>
        <v>UA-2023-03-07-011410-a</v>
      </c>
      <c r="C73" s="1" t="s">
        <v>223</v>
      </c>
      <c r="D73" s="1" t="s">
        <v>223</v>
      </c>
      <c r="E73" s="1" t="s">
        <v>121</v>
      </c>
      <c r="F73" s="1" t="s">
        <v>197</v>
      </c>
      <c r="G73" s="1" t="s">
        <v>286</v>
      </c>
      <c r="H73" s="1" t="s">
        <v>60</v>
      </c>
      <c r="I73" s="1" t="s">
        <v>256</v>
      </c>
      <c r="J73" s="5">
        <v>379.48</v>
      </c>
      <c r="K73" s="6">
        <v>44809</v>
      </c>
      <c r="L73" s="6">
        <v>44809</v>
      </c>
      <c r="M73" s="1" t="s">
        <v>312</v>
      </c>
    </row>
    <row r="74" spans="1:13" x14ac:dyDescent="0.25">
      <c r="A74" s="4">
        <v>70</v>
      </c>
      <c r="B74" s="2" t="str">
        <f>HYPERLINK("https://my.zakupki.prom.ua/remote/dispatcher/state_purchase_view/41279948", "UA-2023-03-07-010396-a")</f>
        <v>UA-2023-03-07-010396-a</v>
      </c>
      <c r="C74" s="1" t="s">
        <v>272</v>
      </c>
      <c r="D74" s="1" t="s">
        <v>272</v>
      </c>
      <c r="E74" s="1" t="s">
        <v>116</v>
      </c>
      <c r="F74" s="1" t="s">
        <v>197</v>
      </c>
      <c r="G74" s="1" t="s">
        <v>286</v>
      </c>
      <c r="H74" s="1" t="s">
        <v>60</v>
      </c>
      <c r="I74" s="1" t="s">
        <v>257</v>
      </c>
      <c r="J74" s="5">
        <v>1395.12</v>
      </c>
      <c r="K74" s="6">
        <v>44809</v>
      </c>
      <c r="L74" s="6">
        <v>44809</v>
      </c>
      <c r="M74" s="1" t="s">
        <v>312</v>
      </c>
    </row>
    <row r="75" spans="1:13" x14ac:dyDescent="0.25">
      <c r="A75" s="4">
        <v>71</v>
      </c>
      <c r="B75" s="2" t="str">
        <f>HYPERLINK("https://my.zakupki.prom.ua/remote/dispatcher/state_purchase_view/41282812", "UA-2023-03-07-011751-a")</f>
        <v>UA-2023-03-07-011751-a</v>
      </c>
      <c r="C75" s="1" t="s">
        <v>239</v>
      </c>
      <c r="D75" s="1" t="s">
        <v>239</v>
      </c>
      <c r="E75" s="1" t="s">
        <v>106</v>
      </c>
      <c r="F75" s="1" t="s">
        <v>197</v>
      </c>
      <c r="G75" s="1" t="s">
        <v>286</v>
      </c>
      <c r="H75" s="1" t="s">
        <v>60</v>
      </c>
      <c r="I75" s="1" t="s">
        <v>256</v>
      </c>
      <c r="J75" s="5">
        <v>195.34</v>
      </c>
      <c r="K75" s="6">
        <v>44809</v>
      </c>
      <c r="L75" s="6">
        <v>44809</v>
      </c>
      <c r="M75" s="1" t="s">
        <v>312</v>
      </c>
    </row>
    <row r="76" spans="1:13" x14ac:dyDescent="0.25">
      <c r="A76" s="4">
        <v>72</v>
      </c>
      <c r="B76" s="2" t="str">
        <f>HYPERLINK("https://my.zakupki.prom.ua/remote/dispatcher/state_purchase_view/36915361", "UA-2022-08-03-008292-a")</f>
        <v>UA-2022-08-03-008292-a</v>
      </c>
      <c r="C76" s="1" t="s">
        <v>185</v>
      </c>
      <c r="D76" s="1" t="s">
        <v>185</v>
      </c>
      <c r="E76" s="1" t="s">
        <v>150</v>
      </c>
      <c r="F76" s="1" t="s">
        <v>197</v>
      </c>
      <c r="G76" s="1" t="s">
        <v>265</v>
      </c>
      <c r="H76" s="1" t="s">
        <v>71</v>
      </c>
      <c r="I76" s="1" t="s">
        <v>23</v>
      </c>
      <c r="J76" s="5">
        <v>49900</v>
      </c>
      <c r="K76" s="6">
        <v>44771</v>
      </c>
      <c r="L76" s="6">
        <v>44796</v>
      </c>
      <c r="M76" s="1" t="s">
        <v>312</v>
      </c>
    </row>
    <row r="77" spans="1:13" x14ac:dyDescent="0.25">
      <c r="A77" s="4">
        <v>73</v>
      </c>
      <c r="B77" s="2" t="str">
        <f>HYPERLINK("https://my.zakupki.prom.ua/remote/dispatcher/state_purchase_view/36782965", "UA-2022-07-22-007692-a")</f>
        <v>UA-2022-07-22-007692-a</v>
      </c>
      <c r="C77" s="1" t="s">
        <v>182</v>
      </c>
      <c r="D77" s="1" t="s">
        <v>182</v>
      </c>
      <c r="E77" s="1" t="s">
        <v>150</v>
      </c>
      <c r="F77" s="1" t="s">
        <v>269</v>
      </c>
      <c r="G77" s="1" t="s">
        <v>266</v>
      </c>
      <c r="H77" s="1" t="s">
        <v>69</v>
      </c>
      <c r="I77" s="1" t="s">
        <v>26</v>
      </c>
      <c r="J77" s="5">
        <v>125000</v>
      </c>
      <c r="K77" s="6">
        <v>44777</v>
      </c>
      <c r="L77" s="6">
        <v>44796</v>
      </c>
      <c r="M77" s="1" t="s">
        <v>312</v>
      </c>
    </row>
    <row r="78" spans="1:13" x14ac:dyDescent="0.25">
      <c r="A78" s="4">
        <v>74</v>
      </c>
      <c r="B78" s="2" t="str">
        <f>HYPERLINK("https://my.zakupki.prom.ua/remote/dispatcher/state_purchase_view/36605096", "UA-2022-07-07-007673-a")</f>
        <v>UA-2022-07-07-007673-a</v>
      </c>
      <c r="C78" s="1" t="s">
        <v>190</v>
      </c>
      <c r="D78" s="1" t="s">
        <v>190</v>
      </c>
      <c r="E78" s="1" t="s">
        <v>150</v>
      </c>
      <c r="F78" s="1" t="s">
        <v>269</v>
      </c>
      <c r="G78" s="1" t="s">
        <v>298</v>
      </c>
      <c r="H78" s="1" t="s">
        <v>39</v>
      </c>
      <c r="I78" s="1" t="s">
        <v>18</v>
      </c>
      <c r="J78" s="5">
        <v>965000</v>
      </c>
      <c r="K78" s="6">
        <v>44763</v>
      </c>
      <c r="L78" s="6">
        <v>44796</v>
      </c>
      <c r="M78" s="1" t="s">
        <v>312</v>
      </c>
    </row>
    <row r="79" spans="1:13" x14ac:dyDescent="0.25">
      <c r="A79" s="4">
        <v>75</v>
      </c>
      <c r="B79" s="2" t="str">
        <f>HYPERLINK("https://my.zakupki.prom.ua/remote/dispatcher/state_purchase_view/36898392", "UA-2022-08-02-009191-a")</f>
        <v>UA-2022-08-02-009191-a</v>
      </c>
      <c r="C79" s="1" t="s">
        <v>183</v>
      </c>
      <c r="D79" s="1" t="s">
        <v>183</v>
      </c>
      <c r="E79" s="1" t="s">
        <v>149</v>
      </c>
      <c r="F79" s="1" t="s">
        <v>269</v>
      </c>
      <c r="G79" s="1" t="s">
        <v>298</v>
      </c>
      <c r="H79" s="1" t="s">
        <v>39</v>
      </c>
      <c r="I79" s="1" t="s">
        <v>32</v>
      </c>
      <c r="J79" s="5">
        <v>198000</v>
      </c>
      <c r="K79" s="6">
        <v>44785</v>
      </c>
      <c r="L79" s="6">
        <v>44796</v>
      </c>
      <c r="M79" s="1" t="s">
        <v>312</v>
      </c>
    </row>
    <row r="80" spans="1:13" x14ac:dyDescent="0.25">
      <c r="A80" s="4">
        <v>76</v>
      </c>
      <c r="B80" s="2" t="str">
        <f>HYPERLINK("https://my.zakupki.prom.ua/remote/dispatcher/state_purchase_view/33979443", "UA-2022-01-10-002440-c")</f>
        <v>UA-2022-01-10-002440-c</v>
      </c>
      <c r="C80" s="1" t="s">
        <v>226</v>
      </c>
      <c r="D80" s="1" t="s">
        <v>226</v>
      </c>
      <c r="E80" s="1" t="s">
        <v>146</v>
      </c>
      <c r="F80" s="1" t="s">
        <v>197</v>
      </c>
      <c r="G80" s="1" t="s">
        <v>296</v>
      </c>
      <c r="H80" s="1" t="s">
        <v>105</v>
      </c>
      <c r="I80" s="1" t="s">
        <v>0</v>
      </c>
      <c r="J80" s="5">
        <v>903571.2</v>
      </c>
      <c r="K80" s="6">
        <v>44565</v>
      </c>
      <c r="L80" s="6">
        <v>44592</v>
      </c>
      <c r="M80" s="1" t="s">
        <v>311</v>
      </c>
    </row>
    <row r="81" spans="1:1" x14ac:dyDescent="0.25">
      <c r="A81" s="1" t="s">
        <v>198</v>
      </c>
    </row>
  </sheetData>
  <autoFilter ref="A4:M80" xr:uid="{00000000-0009-0000-0000-000000000000}"/>
  <hyperlinks>
    <hyperlink ref="B5" r:id="rId1" display="https://my.zakupki.prom.ua/remote/dispatcher/state_purchase_view/34606820" xr:uid="{00000000-0004-0000-0000-000001000000}"/>
    <hyperlink ref="B6" r:id="rId2" display="https://my.zakupki.prom.ua/remote/dispatcher/state_purchase_view/36526546" xr:uid="{00000000-0004-0000-0000-000003000000}"/>
    <hyperlink ref="B7" r:id="rId3" display="https://my.zakupki.prom.ua/remote/dispatcher/state_purchase_view/36177075" xr:uid="{00000000-0004-0000-0000-000005000000}"/>
    <hyperlink ref="B8" r:id="rId4" display="https://my.zakupki.prom.ua/remote/dispatcher/state_purchase_view/41301338" xr:uid="{00000000-0004-0000-0000-000007000000}"/>
    <hyperlink ref="B9" r:id="rId5" display="https://my.zakupki.prom.ua/remote/dispatcher/state_purchase_view/37015984" xr:uid="{00000000-0004-0000-0000-000009000000}"/>
    <hyperlink ref="B10" r:id="rId6" display="https://my.zakupki.prom.ua/remote/dispatcher/state_purchase_view/37869779" xr:uid="{00000000-0004-0000-0000-00000B000000}"/>
    <hyperlink ref="B11" r:id="rId7" display="https://my.zakupki.prom.ua/remote/dispatcher/state_purchase_view/35210482" xr:uid="{00000000-0004-0000-0000-00000D000000}"/>
    <hyperlink ref="B12" r:id="rId8" display="https://my.zakupki.prom.ua/remote/dispatcher/state_purchase_view/38150518" xr:uid="{00000000-0004-0000-0000-00000F000000}"/>
    <hyperlink ref="B13" r:id="rId9" display="https://my.zakupki.prom.ua/remote/dispatcher/state_purchase_view/38150865" xr:uid="{00000000-0004-0000-0000-000011000000}"/>
    <hyperlink ref="B14" r:id="rId10" display="https://my.zakupki.prom.ua/remote/dispatcher/state_purchase_view/40570361" xr:uid="{00000000-0004-0000-0000-000013000000}"/>
    <hyperlink ref="B15" r:id="rId11" display="https://my.zakupki.prom.ua/remote/dispatcher/state_purchase_view/40534437" xr:uid="{00000000-0004-0000-0000-000015000000}"/>
    <hyperlink ref="B16" r:id="rId12" display="https://my.zakupki.prom.ua/remote/dispatcher/state_purchase_view/41301328" xr:uid="{00000000-0004-0000-0000-000017000000}"/>
    <hyperlink ref="B17" r:id="rId13" display="https://my.zakupki.prom.ua/remote/dispatcher/state_purchase_view/36512401" xr:uid="{00000000-0004-0000-0000-000019000000}"/>
    <hyperlink ref="B18" r:id="rId14" display="https://my.zakupki.prom.ua/remote/dispatcher/state_purchase_view/36373499" xr:uid="{00000000-0004-0000-0000-00001B000000}"/>
    <hyperlink ref="B19" r:id="rId15" display="https://my.zakupki.prom.ua/remote/dispatcher/state_purchase_view/40682018" xr:uid="{00000000-0004-0000-0000-00001D000000}"/>
    <hyperlink ref="B20" r:id="rId16" display="https://my.zakupki.prom.ua/remote/dispatcher/state_purchase_view/36441677" xr:uid="{00000000-0004-0000-0000-00001F000000}"/>
    <hyperlink ref="B21" r:id="rId17" display="https://my.zakupki.prom.ua/remote/dispatcher/state_purchase_view/39662790" xr:uid="{00000000-0004-0000-0000-000021000000}"/>
    <hyperlink ref="B22" r:id="rId18" display="https://my.zakupki.prom.ua/remote/dispatcher/state_purchase_view/40155725" xr:uid="{00000000-0004-0000-0000-000023000000}"/>
    <hyperlink ref="B23" r:id="rId19" display="https://my.zakupki.prom.ua/remote/dispatcher/state_purchase_view/41462772" xr:uid="{00000000-0004-0000-0000-000025000000}"/>
    <hyperlink ref="B24" r:id="rId20" display="https://my.zakupki.prom.ua/remote/dispatcher/state_purchase_view/40682947" xr:uid="{00000000-0004-0000-0000-000027000000}"/>
    <hyperlink ref="B25" r:id="rId21" display="https://my.zakupki.prom.ua/remote/dispatcher/state_purchase_view/40565548" xr:uid="{00000000-0004-0000-0000-000029000000}"/>
    <hyperlink ref="B26" r:id="rId22" display="https://my.zakupki.prom.ua/remote/dispatcher/state_purchase_view/38086853" xr:uid="{00000000-0004-0000-0000-00002B000000}"/>
    <hyperlink ref="B27" r:id="rId23" display="https://my.zakupki.prom.ua/remote/dispatcher/state_purchase_view/37869882" xr:uid="{00000000-0004-0000-0000-00002D000000}"/>
    <hyperlink ref="B28" r:id="rId24" display="https://my.zakupki.prom.ua/remote/dispatcher/state_purchase_view/38446805" xr:uid="{00000000-0004-0000-0000-00002F000000}"/>
    <hyperlink ref="B29" r:id="rId25" display="https://my.zakupki.prom.ua/remote/dispatcher/state_purchase_view/38284171" xr:uid="{00000000-0004-0000-0000-000031000000}"/>
    <hyperlink ref="B30" r:id="rId26" display="https://my.zakupki.prom.ua/remote/dispatcher/state_purchase_view/36584134" xr:uid="{00000000-0004-0000-0000-000034000000}"/>
    <hyperlink ref="B31" r:id="rId27" display="https://my.zakupki.prom.ua/remote/dispatcher/state_purchase_view/39662365" xr:uid="{00000000-0004-0000-0000-000036000000}"/>
    <hyperlink ref="B32" r:id="rId28" display="https://my.zakupki.prom.ua/remote/dispatcher/state_purchase_view/41300851" xr:uid="{00000000-0004-0000-0000-000038000000}"/>
    <hyperlink ref="B33" r:id="rId29" display="https://my.zakupki.prom.ua/remote/dispatcher/state_purchase_view/41461825" xr:uid="{00000000-0004-0000-0000-00003A000000}"/>
    <hyperlink ref="B34" r:id="rId30" display="https://my.zakupki.prom.ua/remote/dispatcher/state_purchase_view/40849068" xr:uid="{00000000-0004-0000-0000-00003C000000}"/>
    <hyperlink ref="B35" r:id="rId31" display="https://my.zakupki.prom.ua/remote/dispatcher/state_purchase_view/38285082" xr:uid="{00000000-0004-0000-0000-00003E000000}"/>
    <hyperlink ref="B36" r:id="rId32" display="https://my.zakupki.prom.ua/remote/dispatcher/state_purchase_view/40567449" xr:uid="{00000000-0004-0000-0000-000041000000}"/>
    <hyperlink ref="B37" r:id="rId33" display="https://my.zakupki.prom.ua/remote/dispatcher/state_purchase_view/37527387" xr:uid="{00000000-0004-0000-0000-000043000000}"/>
    <hyperlink ref="B38" r:id="rId34" display="https://my.zakupki.prom.ua/remote/dispatcher/state_purchase_view/38151035" xr:uid="{00000000-0004-0000-0000-000045000000}"/>
    <hyperlink ref="B39" r:id="rId35" display="https://my.zakupki.prom.ua/remote/dispatcher/state_purchase_view/41464822" xr:uid="{00000000-0004-0000-0000-000047000000}"/>
    <hyperlink ref="B40" r:id="rId36" display="https://my.zakupki.prom.ua/remote/dispatcher/state_purchase_view/40683902" xr:uid="{00000000-0004-0000-0000-000049000000}"/>
    <hyperlink ref="B41" r:id="rId37" display="https://my.zakupki.prom.ua/remote/dispatcher/state_purchase_view/34383997" xr:uid="{00000000-0004-0000-0000-00004B000000}"/>
    <hyperlink ref="B42" r:id="rId38" display="https://my.zakupki.prom.ua/remote/dispatcher/state_purchase_view/34887978" xr:uid="{00000000-0004-0000-0000-00004D000000}"/>
    <hyperlink ref="B43" r:id="rId39" display="https://my.zakupki.prom.ua/remote/dispatcher/state_purchase_view/34429132" xr:uid="{00000000-0004-0000-0000-00004F000000}"/>
    <hyperlink ref="B44" r:id="rId40" display="https://my.zakupki.prom.ua/remote/dispatcher/state_purchase_view/37870017" xr:uid="{00000000-0004-0000-0000-000051000000}"/>
    <hyperlink ref="B45" r:id="rId41" display="https://my.zakupki.prom.ua/remote/dispatcher/state_purchase_view/36334135" xr:uid="{00000000-0004-0000-0000-000053000000}"/>
    <hyperlink ref="B46" r:id="rId42" display="https://my.zakupki.prom.ua/remote/dispatcher/state_purchase_view/35113115" xr:uid="{00000000-0004-0000-0000-000055000000}"/>
    <hyperlink ref="B47" r:id="rId43" display="https://my.zakupki.prom.ua/remote/dispatcher/state_purchase_view/36497909" xr:uid="{00000000-0004-0000-0000-000057000000}"/>
    <hyperlink ref="B48" r:id="rId44" display="https://my.zakupki.prom.ua/remote/dispatcher/state_purchase_view/37077221" xr:uid="{00000000-0004-0000-0000-000059000000}"/>
    <hyperlink ref="B49" r:id="rId45" display="https://my.zakupki.prom.ua/remote/dispatcher/state_purchase_view/37878455" xr:uid="{00000000-0004-0000-0000-00005B000000}"/>
    <hyperlink ref="B50" r:id="rId46" display="https://my.zakupki.prom.ua/remote/dispatcher/state_purchase_view/37616231" xr:uid="{00000000-0004-0000-0000-00005D000000}"/>
    <hyperlink ref="B51" r:id="rId47" display="https://my.zakupki.prom.ua/remote/dispatcher/state_purchase_view/40571987" xr:uid="{00000000-0004-0000-0000-00005F000000}"/>
    <hyperlink ref="B52" r:id="rId48" display="https://my.zakupki.prom.ua/remote/dispatcher/state_purchase_view/41460900" xr:uid="{00000000-0004-0000-0000-000061000000}"/>
    <hyperlink ref="B53" r:id="rId49" display="https://my.zakupki.prom.ua/remote/dispatcher/state_purchase_view/36274068" xr:uid="{00000000-0004-0000-0000-000063000000}"/>
    <hyperlink ref="B54" r:id="rId50" display="https://my.zakupki.prom.ua/remote/dispatcher/state_purchase_view/40155363" xr:uid="{00000000-0004-0000-0000-000065000000}"/>
    <hyperlink ref="B55" r:id="rId51" display="https://my.zakupki.prom.ua/remote/dispatcher/state_purchase_view/37869503" xr:uid="{00000000-0004-0000-0000-000067000000}"/>
    <hyperlink ref="B56" r:id="rId52" display="https://my.zakupki.prom.ua/remote/dispatcher/state_purchase_view/37326231" xr:uid="{00000000-0004-0000-0000-000069000000}"/>
    <hyperlink ref="B57" r:id="rId53" display="https://my.zakupki.prom.ua/remote/dispatcher/state_purchase_view/39017645" xr:uid="{00000000-0004-0000-0000-00006B000000}"/>
    <hyperlink ref="B58" r:id="rId54" display="https://my.zakupki.prom.ua/remote/dispatcher/state_purchase_view/39369867" xr:uid="{00000000-0004-0000-0000-00006D000000}"/>
    <hyperlink ref="B59" r:id="rId55" display="https://my.zakupki.prom.ua/remote/dispatcher/state_purchase_view/39369751" xr:uid="{00000000-0004-0000-0000-00006F000000}"/>
    <hyperlink ref="B60" r:id="rId56" display="https://my.zakupki.prom.ua/remote/dispatcher/state_purchase_view/41301220" xr:uid="{00000000-0004-0000-0000-000071000000}"/>
    <hyperlink ref="B61" r:id="rId57" display="https://my.zakupki.prom.ua/remote/dispatcher/state_purchase_view/41301254" xr:uid="{00000000-0004-0000-0000-000073000000}"/>
    <hyperlink ref="B62" r:id="rId58" display="https://my.zakupki.prom.ua/remote/dispatcher/state_purchase_view/41301101" xr:uid="{00000000-0004-0000-0000-000075000000}"/>
    <hyperlink ref="B63" r:id="rId59" display="https://my.zakupki.prom.ua/remote/dispatcher/state_purchase_view/38016414" xr:uid="{00000000-0004-0000-0000-000077000000}"/>
    <hyperlink ref="B64" r:id="rId60" display="https://my.zakupki.prom.ua/remote/dispatcher/state_purchase_view/41300066" xr:uid="{00000000-0004-0000-0000-000079000000}"/>
    <hyperlink ref="B65" r:id="rId61" display="https://my.zakupki.prom.ua/remote/dispatcher/state_purchase_view/41298512" xr:uid="{00000000-0004-0000-0000-00007B000000}"/>
    <hyperlink ref="B66" r:id="rId62" display="https://my.zakupki.prom.ua/remote/dispatcher/state_purchase_view/41299655" xr:uid="{00000000-0004-0000-0000-00007D000000}"/>
    <hyperlink ref="B67" r:id="rId63" display="https://my.zakupki.prom.ua/remote/dispatcher/state_purchase_view/41294134" xr:uid="{00000000-0004-0000-0000-00007F000000}"/>
    <hyperlink ref="B68" r:id="rId64" display="https://my.zakupki.prom.ua/remote/dispatcher/state_purchase_view/41294510" xr:uid="{00000000-0004-0000-0000-000081000000}"/>
    <hyperlink ref="B69" r:id="rId65" display="https://my.zakupki.prom.ua/remote/dispatcher/state_purchase_view/41283501" xr:uid="{00000000-0004-0000-0000-000083000000}"/>
    <hyperlink ref="B70" r:id="rId66" display="https://my.zakupki.prom.ua/remote/dispatcher/state_purchase_view/41283232" xr:uid="{00000000-0004-0000-0000-000085000000}"/>
    <hyperlink ref="B71" r:id="rId67" display="https://my.zakupki.prom.ua/remote/dispatcher/state_purchase_view/41283064" xr:uid="{00000000-0004-0000-0000-000087000000}"/>
    <hyperlink ref="B72" r:id="rId68" display="https://my.zakupki.prom.ua/remote/dispatcher/state_purchase_view/41281530" xr:uid="{00000000-0004-0000-0000-000089000000}"/>
    <hyperlink ref="B73" r:id="rId69" display="https://my.zakupki.prom.ua/remote/dispatcher/state_purchase_view/41282132" xr:uid="{00000000-0004-0000-0000-00008B000000}"/>
    <hyperlink ref="B74" r:id="rId70" display="https://my.zakupki.prom.ua/remote/dispatcher/state_purchase_view/41279948" xr:uid="{00000000-0004-0000-0000-00008D000000}"/>
    <hyperlink ref="B75" r:id="rId71" display="https://my.zakupki.prom.ua/remote/dispatcher/state_purchase_view/41282812" xr:uid="{00000000-0004-0000-0000-00008F000000}"/>
    <hyperlink ref="B76" r:id="rId72" display="https://my.zakupki.prom.ua/remote/dispatcher/state_purchase_view/36915361" xr:uid="{00000000-0004-0000-0000-000091000000}"/>
    <hyperlink ref="B77" r:id="rId73" display="https://my.zakupki.prom.ua/remote/dispatcher/state_purchase_view/36782965" xr:uid="{00000000-0004-0000-0000-000093000000}"/>
    <hyperlink ref="B78" r:id="rId74" display="https://my.zakupki.prom.ua/remote/dispatcher/state_purchase_view/36605096" xr:uid="{00000000-0004-0000-0000-000095000000}"/>
    <hyperlink ref="B79" r:id="rId75" display="https://my.zakupki.prom.ua/remote/dispatcher/state_purchase_view/36898392" xr:uid="{00000000-0004-0000-0000-000097000000}"/>
    <hyperlink ref="B80" r:id="rId76" display="https://my.zakupki.prom.ua/remote/dispatcher/state_purchase_view/33979443" xr:uid="{00000000-0004-0000-0000-000099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2023-06-01T10:28:44Z</dcterms:created>
  <dcterms:modified xsi:type="dcterms:W3CDTF">2023-06-01T07:37:44Z</dcterms:modified>
  <cp:category/>
</cp:coreProperties>
</file>