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Договора\"/>
    </mc:Choice>
  </mc:AlternateContent>
  <bookViews>
    <workbookView xWindow="0" yWindow="0" windowWidth="25200" windowHeight="11895"/>
  </bookViews>
  <sheets>
    <sheet name="Sheet" sheetId="1" r:id="rId1"/>
  </sheets>
  <definedNames>
    <definedName name="_xlnm._FilterDatabase" localSheetId="0" hidden="1">Sheet!$A$1:$P$29</definedName>
  </definedNames>
  <calcPr calcId="162913"/>
</workbook>
</file>

<file path=xl/calcChain.xml><?xml version="1.0" encoding="utf-8"?>
<calcChain xmlns="http://schemas.openxmlformats.org/spreadsheetml/2006/main">
  <c r="D8" i="1" l="1"/>
  <c r="B8" i="1"/>
  <c r="D6" i="1"/>
  <c r="B6" i="1"/>
  <c r="D9" i="1"/>
  <c r="B9" i="1"/>
  <c r="D2" i="1"/>
  <c r="B2" i="1"/>
  <c r="D21" i="1"/>
  <c r="B21" i="1"/>
  <c r="D7" i="1"/>
  <c r="B7" i="1"/>
  <c r="D3" i="1"/>
  <c r="B3" i="1"/>
  <c r="D18" i="1"/>
  <c r="B18" i="1"/>
  <c r="D14" i="1"/>
  <c r="B14" i="1"/>
  <c r="D4" i="1"/>
  <c r="B4" i="1"/>
  <c r="D11" i="1"/>
  <c r="B11" i="1"/>
  <c r="D25" i="1"/>
  <c r="B25" i="1"/>
  <c r="D27" i="1"/>
  <c r="B27" i="1"/>
  <c r="D16" i="1"/>
  <c r="B16" i="1"/>
  <c r="D17" i="1"/>
  <c r="B17" i="1"/>
  <c r="D20" i="1"/>
  <c r="B20" i="1"/>
  <c r="D19" i="1"/>
  <c r="B19" i="1"/>
  <c r="D15" i="1"/>
  <c r="B15" i="1"/>
  <c r="D12" i="1"/>
  <c r="B12" i="1"/>
  <c r="D29" i="1"/>
  <c r="B29" i="1"/>
  <c r="D23" i="1"/>
  <c r="B23" i="1"/>
  <c r="D10" i="1"/>
  <c r="B10" i="1"/>
  <c r="D5" i="1"/>
  <c r="B5" i="1"/>
  <c r="D24" i="1"/>
  <c r="B24" i="1"/>
  <c r="D22" i="1"/>
  <c r="B22" i="1"/>
  <c r="D28" i="1"/>
  <c r="B28" i="1"/>
  <c r="D13" i="1"/>
  <c r="B13" i="1"/>
  <c r="D26" i="1"/>
  <c r="B26" i="1"/>
</calcChain>
</file>

<file path=xl/sharedStrings.xml><?xml version="1.0" encoding="utf-8"?>
<sst xmlns="http://schemas.openxmlformats.org/spreadsheetml/2006/main" count="296" uniqueCount="187">
  <si>
    <t>(послуги з профілактичної дератизації та дезінсекції приміщень) за адресою: 49051 м.Дніпро, проспект Слобожанський, 36Д.</t>
  </si>
  <si>
    <t>010653</t>
  </si>
  <si>
    <t>02-12-31</t>
  </si>
  <si>
    <t>03341305</t>
  </si>
  <si>
    <t>09/202</t>
  </si>
  <si>
    <t>09310000-5 Електрична енергія</t>
  </si>
  <si>
    <t>09320000-8 Пара, гаряча вода та пов’язана продукція</t>
  </si>
  <si>
    <t>09f7a96738d04abfa28e3d939f705b7e</t>
  </si>
  <si>
    <t>0c8485a258914217bc23242b9958e2a8</t>
  </si>
  <si>
    <t>1</t>
  </si>
  <si>
    <t>11201c</t>
  </si>
  <si>
    <t>11201в</t>
  </si>
  <si>
    <t>133/10-14-28</t>
  </si>
  <si>
    <t>13460921</t>
  </si>
  <si>
    <t>15</t>
  </si>
  <si>
    <t>18</t>
  </si>
  <si>
    <t>19087191</t>
  </si>
  <si>
    <t>19095374</t>
  </si>
  <si>
    <t>1cd20d1558dc408a900fbac81d892201</t>
  </si>
  <si>
    <t>20259332</t>
  </si>
  <si>
    <t>21</t>
  </si>
  <si>
    <t>21/2021</t>
  </si>
  <si>
    <t>2251.27</t>
  </si>
  <si>
    <t>23</t>
  </si>
  <si>
    <t>23359034</t>
  </si>
  <si>
    <t>2396709117</t>
  </si>
  <si>
    <t>24450000-3 Агрохімічна продукція</t>
  </si>
  <si>
    <t>25</t>
  </si>
  <si>
    <t>26</t>
  </si>
  <si>
    <t>2727410297</t>
  </si>
  <si>
    <t>2789106313</t>
  </si>
  <si>
    <t>2908112534</t>
  </si>
  <si>
    <t>2c8756af56bc4ce497323af972ea092b</t>
  </si>
  <si>
    <t>31576854</t>
  </si>
  <si>
    <t>3206414961</t>
  </si>
  <si>
    <t>32688148</t>
  </si>
  <si>
    <t>33190000-8 Медичне обладнання та вироби медичного призначення різні</t>
  </si>
  <si>
    <t>33580257</t>
  </si>
  <si>
    <t>34359094</t>
  </si>
  <si>
    <t>36216548</t>
  </si>
  <si>
    <t>367c7e1c2c5f4526a7ed90d52cac8f0f</t>
  </si>
  <si>
    <t>36865753</t>
  </si>
  <si>
    <t>37410000-5 Інвентар для спортивних ігор на відкритому повітрі</t>
  </si>
  <si>
    <t>38754377</t>
  </si>
  <si>
    <t>39200703</t>
  </si>
  <si>
    <t>39520000-3 Готові текстильні вироби</t>
  </si>
  <si>
    <t>39830000-9 Продукція для чищення</t>
  </si>
  <si>
    <t>39942877</t>
  </si>
  <si>
    <t>3be2b6562e42431ba551b3092ec1a723</t>
  </si>
  <si>
    <t>40948924</t>
  </si>
  <si>
    <t>42082379</t>
  </si>
  <si>
    <t>42353652</t>
  </si>
  <si>
    <t>48440000-4 Пакети програмного забезпечення для фінансового аналізу та бухгалтерського обліку</t>
  </si>
  <si>
    <t>495eaa7aeda9469ba401c669babff506</t>
  </si>
  <si>
    <t>50313200-4 Послуги з технічного обслуговування фотокопіювальних пристроїв</t>
  </si>
  <si>
    <t>50410000-2 Послуги з ремонту і технічного обслуговування вимірювальних, випробувальних і контрольних приладів</t>
  </si>
  <si>
    <t>50413200-5 Послуги з ремонту і технічного обслуговування протипожежного обладнання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</si>
  <si>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</si>
  <si>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</si>
  <si>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521000055490</t>
  </si>
  <si>
    <t>55490</t>
  </si>
  <si>
    <t>56248aa6926f4444b3c0acb683b02827</t>
  </si>
  <si>
    <t>59-П/2021</t>
  </si>
  <si>
    <t>5ae5056878a0405cb3cef97dd484b351</t>
  </si>
  <si>
    <t>62-394/11/10</t>
  </si>
  <si>
    <t>65110000-7 Розподіл води</t>
  </si>
  <si>
    <t>65310000-9 Розподіл електричної енергії</t>
  </si>
  <si>
    <t>68c08f79f90d4b46af3bf1048952d2c6</t>
  </si>
  <si>
    <t>7</t>
  </si>
  <si>
    <t>70330000-3 Послуги з управління нерухомістю, надавані на платній основі чи на договірних засадах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</si>
  <si>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</si>
  <si>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</si>
  <si>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</si>
  <si>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73-Р/ПС</t>
  </si>
  <si>
    <t>73-ТО/ПС</t>
  </si>
  <si>
    <t>76b1ae5a1050450f9fa264530d787853</t>
  </si>
  <si>
    <t>793bf72ce804457d850be7ce9725d3e4</t>
  </si>
  <si>
    <t>79711000-1 Послуги з моніторингу сигналів тривоги, що надходять з пристроїв охоронної сигналізації</t>
  </si>
  <si>
    <t>79980000-7 Послуги з передплати друкованих видань</t>
  </si>
  <si>
    <t>90430000-0 Послуги з відведення стічних вод</t>
  </si>
  <si>
    <t>90510000-5 Утилізація/видалення сміття та поводження зі сміттям</t>
  </si>
  <si>
    <t>90920000-2 Послуги із санітарно-гігієнічної обробки приміщень</t>
  </si>
  <si>
    <t>96c684653322462184d5a7a0793c505e</t>
  </si>
  <si>
    <t>9944b9e5f6a04f26bb2f594973db916a</t>
  </si>
  <si>
    <t>9e0d5cac96ac4e159e63dd0de85feeb7</t>
  </si>
  <si>
    <t>ID контракту</t>
  </si>
  <si>
    <t>M/55/01/2021</t>
  </si>
  <si>
    <t>MEIS-2656</t>
  </si>
  <si>
    <t>a0bc5b1e42b24bfc9cb7bc2740d1432a</t>
  </si>
  <si>
    <t>a5a52e76cc994fcda816e5825765acb2</t>
  </si>
  <si>
    <t>aa836c43e7cf4a499bd5e2ebbe8415e4</t>
  </si>
  <si>
    <t>b9e787b97aed477f9ce5a9ccf9238d96</t>
  </si>
  <si>
    <t>c40bd714f19c4213a87955bb269d7d0b</t>
  </si>
  <si>
    <t>d390bf8f510940ce9c18fd336be0cce6</t>
  </si>
  <si>
    <t>d40ac985c1d243cd817f58b2d9373913</t>
  </si>
  <si>
    <t>d56c3b8f95004cbc91ee4da096512b40</t>
  </si>
  <si>
    <t>e80f6934542c4bd6beff61c8d9055758</t>
  </si>
  <si>
    <t>ede3f942eb104ababc6ff932a0a07a40</t>
  </si>
  <si>
    <t>fa393c6be6e54d3b8d10769c19508331</t>
  </si>
  <si>
    <t>fa91241e2eb541c69af5757bda029873</t>
  </si>
  <si>
    <t>fd7380c5cd384f28b386d16646a56832</t>
  </si>
  <si>
    <t>ЄДРПОУ переможця</t>
  </si>
  <si>
    <t>Ідентифікатор договору (Використовується при звітуванні у E-data)</t>
  </si>
  <si>
    <t>Ідентифікатор закупівлі</t>
  </si>
  <si>
    <t>Ідентифікатор лота</t>
  </si>
  <si>
    <t>Інвентар для спортивних ігор на відкритому повітрі (сітка огороджувальна для спортивного майданчику та матеріали для її встановлення)</t>
  </si>
  <si>
    <t>АКЦІОНЕРНЕ ТОВАРИСТВО "ДТЕК ДНІПРОВСЬКІ ЕЛЕКТРОМЕРЕЖІ"</t>
  </si>
  <si>
    <t>Активна електрична енергія</t>
  </si>
  <si>
    <t>Ативна електрична енергія</t>
  </si>
  <si>
    <t>БОГАТИР ДМИТРО ЄВГЕНОВИЧ</t>
  </si>
  <si>
    <t>ВДОВІЧЕНКО ДАР'Я ОЛЕКСІЇВНА</t>
  </si>
  <si>
    <t>Відкриті торги</t>
  </si>
  <si>
    <t>ГОРЄЛКО СЕРГІЙ ОПАНАСОВИЧ</t>
  </si>
  <si>
    <t>ДГДО-00000006</t>
  </si>
  <si>
    <t>ДГП-422</t>
  </si>
  <si>
    <t xml:space="preserve">ДК 021:2015: 09310000-5 Електрична енергія (Електрична енергія - ДК 021:2015: 09310000-5 Електрична енергія) </t>
  </si>
  <si>
    <t>ДНІПРОВСЬКІ ЕНЕРГЕТИЧНІ ПОСЛУГИ</t>
  </si>
  <si>
    <t>Дата закінчення договору:</t>
  </si>
  <si>
    <t>Дата підписання договору:</t>
  </si>
  <si>
    <t>Електрична енергія</t>
  </si>
  <si>
    <t>Закупівля без використання електронної системи</t>
  </si>
  <si>
    <t>КАРАКАШ ВЯЧЕСЛАВ МИКОЛАЙОВИЧ</t>
  </si>
  <si>
    <t>КОМУНАЛЬНЕ ПІДПРИЄМСТВО "ДНІПРОВОДОКАНАЛ" ДНІПРОВСЬКОЇ МІСЬКОЇ РАДИ</t>
  </si>
  <si>
    <t>КОМУНАЛЬНЕ ПІДПРИЄМСТВО "ТЕПЛОЕНЕРГО" ДНІПРОВСЬКОЇ МІСЬКОЇ РАДИ</t>
  </si>
  <si>
    <t>Код CPV</t>
  </si>
  <si>
    <t>Медичне обладнання та вироби медичного призначення різні</t>
  </si>
  <si>
    <t>Медичні препарати та вироби медичного призначення</t>
  </si>
  <si>
    <t>Немає лотів</t>
  </si>
  <si>
    <t>Номер договору</t>
  </si>
  <si>
    <t xml:space="preserve">Охоронні послуги </t>
  </si>
  <si>
    <t>ПРИВАТНЕ ПІДПРИЄМСТВО "СПЕЦАВТОМАТИКА-К"</t>
  </si>
  <si>
    <t>ПРИВАТНЕ ПІДПРИЄМСТВО ВИРОБНИЧО-КОМЕРЦІЙНА ФІРМА "ДЕЗСОЮЗ "АСТРАЛ Н"</t>
  </si>
  <si>
    <t>Переговорна процедура, скорочена</t>
  </si>
  <si>
    <t>Переможець (назва)</t>
  </si>
  <si>
    <t>Послуги з ремонту і технічного обслуговування електричного і механічного устаткування будівель</t>
  </si>
  <si>
    <t>Послуги з технічного обслуговування фотокопіювальних пристроїв</t>
  </si>
  <si>
    <t>Послуги по виконанню незалежної оцінки вартості нерухомого майна та рецензування звіта для розрахунку орендної плати</t>
  </si>
  <si>
    <t>Послуги по виконанню незалежної оцінки вартості нерухомого майна та рецензування звіта для розрахунку орендної плати за адресою м.Дніпро, проспект Слобожанський, 36Д</t>
  </si>
  <si>
    <t xml:space="preserve">Послуги, пов’язані із системами та підтримкою </t>
  </si>
  <si>
    <t>Предмет закупівлі</t>
  </si>
  <si>
    <t>Серветки господарські, ганчірки для миття підлоги</t>
  </si>
  <si>
    <t>Спрощена закупівля</t>
  </si>
  <si>
    <t>Статус договору</t>
  </si>
  <si>
    <t>Сума договору</t>
  </si>
  <si>
    <t>ТОВАРИСТВО З ОБМЕЖЕНОЮ ВІДПОВІДАЛЬНІСТЮ "БТІ ГРУП"</t>
  </si>
  <si>
    <t>ТОВАРИСТВО З ОБМЕЖЕНОЮ ВІДПОВІДАЛЬНІСТЮ "ГАЗЕТА "НАШЕ МІСТО"</t>
  </si>
  <si>
    <t>ТОВАРИСТВО З ОБМЕЖЕНОЮ ВІДПОВІДАЛЬНІСТЮ "ЕКОЛОГІЯ-Д"</t>
  </si>
  <si>
    <t>ТОВАРИСТВО З ОБМЕЖЕНОЮ ВІДПОВІДАЛЬНІСТЮ "ЗСК-БУД"ТОВ</t>
  </si>
  <si>
    <t>ТОВАРИСТВО З ОБМЕЖЕНОЮ ВІДПОВІДАЛЬНІСТЮ "МЕНДЕЛЄЄВ ЛАБ"</t>
  </si>
  <si>
    <t>ТОВАРИСТВО З ОБМЕЖЕНОЮ ВІДПОВІДАЛЬНІСТЮ "НАДІЯ СТРОЙ"</t>
  </si>
  <si>
    <t>ТОВАРИСТВО З ОБМЕЖЕНОЮ ВІДПОВІДАЛЬНІСТЮ "ПУЛЬТ ПОЖЕЖНОЇ ОХОРОНИ"</t>
  </si>
  <si>
    <t>ТОВАРИСТВО З ОБМЕЖЕНОЮ ВІДПОВІДАЛЬНІСТЮ "СЕРВІС ПРО"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</si>
  <si>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</si>
  <si>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"ЦЕНТР СЕРТИФІКАЦІЇ КЛЮЧІВ "УКРАЇНА"</t>
  </si>
  <si>
    <t>ТОВАРИСТВО З ОБМЕЖЕНОЮ ВІДПОВІДАЛЬНІСТЮ "ШЕРІ ПЛЮС"</t>
  </si>
  <si>
    <t>ТРИГУБ ОЛЕКСАНДР АНАТОЛІЙОВИЧ</t>
  </si>
  <si>
    <t>Тип процедури</t>
  </si>
  <si>
    <t>Узагальнена назва закупівлі</t>
  </si>
  <si>
    <t xml:space="preserve">Утилізація сміття та поводження зі сміттям </t>
  </si>
  <si>
    <t>активний</t>
  </si>
  <si>
    <t>дезінфекційні засоби</t>
  </si>
  <si>
    <t>дезінфікуючий засіб для обробки рук і шкіри, дезінфікуючий засіб для обробки поверхонь</t>
  </si>
  <si>
    <t>закритий</t>
  </si>
  <si>
    <t>миючи засоби</t>
  </si>
  <si>
    <t>отримання сертифікатуцифрового відкритого ключа</t>
  </si>
  <si>
    <t>пара, гаряча вода та пов'язана продукція (послуги з постачання теплової енергії)</t>
  </si>
  <si>
    <t>передплата періодичного видання - газета "Наше Місто" з додатками</t>
  </si>
  <si>
    <t>послуги з відведення стічних вод</t>
  </si>
  <si>
    <t>послуги з заміни акумуляторної батареї протипожежної сигналізації</t>
  </si>
  <si>
    <t>послуги з передплати друкованих видань</t>
  </si>
  <si>
    <t>послуги з поводження з побутовими відходами</t>
  </si>
  <si>
    <t>послуги з повірки вузлу обліку теплової енергії</t>
  </si>
  <si>
    <t>послуги з постачання теплової енергії</t>
  </si>
  <si>
    <t>послуги з технічного обслуговування системи пожежної сигналізації</t>
  </si>
  <si>
    <t>послуги з централізованого водовідведення</t>
  </si>
  <si>
    <t>послуги по постачанню пакетів ПЗ для фінансового аналізу та бухгалтерського обліку (програмний комплекс «ІС-Про»)</t>
  </si>
  <si>
    <t>послуги по постачанню пакетів програмного забезпечення для фінансового аналізу та бухгалтерського обліку  (програмний комплекс «ІС-Про»)</t>
  </si>
  <si>
    <t>послуги спостереження та передачі тривожних повідомлень про спрацювання пожежної сигналізації</t>
  </si>
  <si>
    <t>послуги із забезпечення перетікань реактивної електроенергії</t>
  </si>
  <si>
    <t>послуги із санітарно-гігієнічної обробки приміщення</t>
  </si>
  <si>
    <t>постійний технічний супровід комп'ютерної програми "Єдина інформаційна система управління місцевим бюджетом" ("ЄІСУБ для місцевого бюджету")</t>
  </si>
  <si>
    <t>промивання та гідравлічні випробування системи опалення</t>
  </si>
  <si>
    <t>розподіл води</t>
  </si>
  <si>
    <t>сітка огороджувальна віч. 100х100, 24 вер. (4,5мм)</t>
  </si>
  <si>
    <t>технічного обслуговування фотокопіювальний пристрій XEROX Phaser 3140</t>
  </si>
  <si>
    <t>інформаційно-консультативні послуги з супроводження ПЗ "M.E.Doc"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</si>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</sst>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ivli.pro/remote/dispatcher/state_purchase_view/25536191" TargetMode="External"/><Relationship Id="rId18" Type="http://schemas.openxmlformats.org/officeDocument/2006/relationships/hyperlink" Target="https://my.zakupivli.pro/remote/dispatcher/state_contracting_view/12027411" TargetMode="External"/><Relationship Id="rId26" Type="http://schemas.openxmlformats.org/officeDocument/2006/relationships/hyperlink" Target="https://my.zakupivli.pro/remote/dispatcher/state_contracting_view/11657355" TargetMode="External"/><Relationship Id="rId39" Type="http://schemas.openxmlformats.org/officeDocument/2006/relationships/hyperlink" Target="https://my.zakupivli.pro/remote/dispatcher/state_purchase_view/27414792" TargetMode="External"/><Relationship Id="rId21" Type="http://schemas.openxmlformats.org/officeDocument/2006/relationships/hyperlink" Target="https://my.zakupivli.pro/remote/dispatcher/state_purchase_view/28113470" TargetMode="External"/><Relationship Id="rId34" Type="http://schemas.openxmlformats.org/officeDocument/2006/relationships/hyperlink" Target="https://my.zakupivli.pro/remote/dispatcher/state_contracting_view/11891286" TargetMode="External"/><Relationship Id="rId42" Type="http://schemas.openxmlformats.org/officeDocument/2006/relationships/hyperlink" Target="https://my.zakupivli.pro/remote/dispatcher/state_contracting_view/10532498" TargetMode="External"/><Relationship Id="rId47" Type="http://schemas.openxmlformats.org/officeDocument/2006/relationships/hyperlink" Target="https://my.zakupivli.pro/remote/dispatcher/state_purchase_view/32565645" TargetMode="External"/><Relationship Id="rId50" Type="http://schemas.openxmlformats.org/officeDocument/2006/relationships/hyperlink" Target="https://my.zakupivli.pro/remote/dispatcher/state_contracting_view/7248985" TargetMode="External"/><Relationship Id="rId55" Type="http://schemas.openxmlformats.org/officeDocument/2006/relationships/hyperlink" Target="https://my.zakupivli.pro/remote/dispatcher/state_purchase_view/25038160" TargetMode="External"/><Relationship Id="rId7" Type="http://schemas.openxmlformats.org/officeDocument/2006/relationships/hyperlink" Target="https://my.zakupivli.pro/remote/dispatcher/state_purchase_view/32827879" TargetMode="External"/><Relationship Id="rId12" Type="http://schemas.openxmlformats.org/officeDocument/2006/relationships/hyperlink" Target="https://my.zakupivli.pro/remote/dispatcher/state_contracting_view/8058069" TargetMode="External"/><Relationship Id="rId17" Type="http://schemas.openxmlformats.org/officeDocument/2006/relationships/hyperlink" Target="https://my.zakupivli.pro/remote/dispatcher/state_purchase_view/33296605" TargetMode="External"/><Relationship Id="rId25" Type="http://schemas.openxmlformats.org/officeDocument/2006/relationships/hyperlink" Target="https://my.zakupivli.pro/remote/dispatcher/state_purchase_view/32514464" TargetMode="External"/><Relationship Id="rId33" Type="http://schemas.openxmlformats.org/officeDocument/2006/relationships/hyperlink" Target="https://my.zakupivli.pro/remote/dispatcher/state_purchase_view/33011872" TargetMode="External"/><Relationship Id="rId38" Type="http://schemas.openxmlformats.org/officeDocument/2006/relationships/hyperlink" Target="https://my.zakupivli.pro/remote/dispatcher/state_contracting_view/8057481" TargetMode="External"/><Relationship Id="rId46" Type="http://schemas.openxmlformats.org/officeDocument/2006/relationships/hyperlink" Target="https://my.zakupivli.pro/remote/dispatcher/state_contracting_view/8127693" TargetMode="External"/><Relationship Id="rId2" Type="http://schemas.openxmlformats.org/officeDocument/2006/relationships/hyperlink" Target="https://my.zakupivli.pro/remote/dispatcher/state_contracting_view/12566344" TargetMode="External"/><Relationship Id="rId16" Type="http://schemas.openxmlformats.org/officeDocument/2006/relationships/hyperlink" Target="https://my.zakupivli.pro/remote/dispatcher/state_contracting_view/11886268" TargetMode="External"/><Relationship Id="rId20" Type="http://schemas.openxmlformats.org/officeDocument/2006/relationships/hyperlink" Target="https://my.zakupivli.pro/remote/dispatcher/state_contracting_view/9007579" TargetMode="External"/><Relationship Id="rId29" Type="http://schemas.openxmlformats.org/officeDocument/2006/relationships/hyperlink" Target="https://my.zakupivli.pro/remote/dispatcher/state_purchase_view/29869075" TargetMode="External"/><Relationship Id="rId41" Type="http://schemas.openxmlformats.org/officeDocument/2006/relationships/hyperlink" Target="https://my.zakupivli.pro/remote/dispatcher/state_purchase_view/30069784" TargetMode="External"/><Relationship Id="rId54" Type="http://schemas.openxmlformats.org/officeDocument/2006/relationships/hyperlink" Target="https://my.zakupivli.pro/remote/dispatcher/state_contracting_view/8058817" TargetMode="External"/><Relationship Id="rId1" Type="http://schemas.openxmlformats.org/officeDocument/2006/relationships/hyperlink" Target="https://my.zakupivli.pro/remote/dispatcher/state_purchase_view/33159119" TargetMode="External"/><Relationship Id="rId6" Type="http://schemas.openxmlformats.org/officeDocument/2006/relationships/hyperlink" Target="https://my.zakupivli.pro/remote/dispatcher/state_contracting_view/12007146" TargetMode="External"/><Relationship Id="rId11" Type="http://schemas.openxmlformats.org/officeDocument/2006/relationships/hyperlink" Target="https://my.zakupivli.pro/remote/dispatcher/state_purchase_view/24836623" TargetMode="External"/><Relationship Id="rId24" Type="http://schemas.openxmlformats.org/officeDocument/2006/relationships/hyperlink" Target="https://my.zakupivli.pro/remote/dispatcher/state_contracting_view/10794647" TargetMode="External"/><Relationship Id="rId32" Type="http://schemas.openxmlformats.org/officeDocument/2006/relationships/hyperlink" Target="https://my.zakupivli.pro/remote/dispatcher/state_contracting_view/12005883" TargetMode="External"/><Relationship Id="rId37" Type="http://schemas.openxmlformats.org/officeDocument/2006/relationships/hyperlink" Target="https://my.zakupivli.pro/remote/dispatcher/state_purchase_view/24834889" TargetMode="External"/><Relationship Id="rId40" Type="http://schemas.openxmlformats.org/officeDocument/2006/relationships/hyperlink" Target="https://my.zakupivli.pro/remote/dispatcher/state_contracting_view/9287928" TargetMode="External"/><Relationship Id="rId45" Type="http://schemas.openxmlformats.org/officeDocument/2006/relationships/hyperlink" Target="https://my.zakupivli.pro/remote/dispatcher/state_purchase_view/24978886" TargetMode="External"/><Relationship Id="rId53" Type="http://schemas.openxmlformats.org/officeDocument/2006/relationships/hyperlink" Target="https://my.zakupivli.pro/remote/dispatcher/state_purchase_view/24837948" TargetMode="External"/><Relationship Id="rId5" Type="http://schemas.openxmlformats.org/officeDocument/2006/relationships/hyperlink" Target="https://my.zakupivli.pro/remote/dispatcher/state_purchase_view/33255189" TargetMode="External"/><Relationship Id="rId15" Type="http://schemas.openxmlformats.org/officeDocument/2006/relationships/hyperlink" Target="https://my.zakupivli.pro/remote/dispatcher/state_purchase_view/33000915" TargetMode="External"/><Relationship Id="rId23" Type="http://schemas.openxmlformats.org/officeDocument/2006/relationships/hyperlink" Target="https://my.zakupivli.pro/remote/dispatcher/state_purchase_view/30639017" TargetMode="External"/><Relationship Id="rId28" Type="http://schemas.openxmlformats.org/officeDocument/2006/relationships/hyperlink" Target="https://my.zakupivli.pro/remote/dispatcher/state_contracting_view/10441556" TargetMode="External"/><Relationship Id="rId36" Type="http://schemas.openxmlformats.org/officeDocument/2006/relationships/hyperlink" Target="https://my.zakupivli.pro/remote/dispatcher/state_contracting_view/8549487" TargetMode="External"/><Relationship Id="rId49" Type="http://schemas.openxmlformats.org/officeDocument/2006/relationships/hyperlink" Target="https://my.zakupivli.pro/remote/dispatcher/state_purchase_view/22171735" TargetMode="External"/><Relationship Id="rId10" Type="http://schemas.openxmlformats.org/officeDocument/2006/relationships/hyperlink" Target="https://my.zakupivli.pro/remote/dispatcher/state_contracting_view/11889299" TargetMode="External"/><Relationship Id="rId19" Type="http://schemas.openxmlformats.org/officeDocument/2006/relationships/hyperlink" Target="https://my.zakupivli.pro/remote/dispatcher/state_purchase_view/26818057" TargetMode="External"/><Relationship Id="rId31" Type="http://schemas.openxmlformats.org/officeDocument/2006/relationships/hyperlink" Target="https://my.zakupivli.pro/remote/dispatcher/state_purchase_view/33223810" TargetMode="External"/><Relationship Id="rId44" Type="http://schemas.openxmlformats.org/officeDocument/2006/relationships/hyperlink" Target="https://my.zakupivli.pro/remote/dispatcher/state_contracting_view/8127863" TargetMode="External"/><Relationship Id="rId52" Type="http://schemas.openxmlformats.org/officeDocument/2006/relationships/hyperlink" Target="https://my.zakupivli.pro/remote/dispatcher/state_contracting_view/8393843" TargetMode="External"/><Relationship Id="rId4" Type="http://schemas.openxmlformats.org/officeDocument/2006/relationships/hyperlink" Target="https://my.zakupivli.pro/remote/dispatcher/state_contracting_view/9287917" TargetMode="External"/><Relationship Id="rId9" Type="http://schemas.openxmlformats.org/officeDocument/2006/relationships/hyperlink" Target="https://my.zakupivli.pro/remote/dispatcher/state_purchase_view/33006319" TargetMode="External"/><Relationship Id="rId14" Type="http://schemas.openxmlformats.org/officeDocument/2006/relationships/hyperlink" Target="https://my.zakupivli.pro/remote/dispatcher/state_contracting_view/8392868" TargetMode="External"/><Relationship Id="rId22" Type="http://schemas.openxmlformats.org/officeDocument/2006/relationships/hyperlink" Target="https://my.zakupivli.pro/remote/dispatcher/state_contracting_view/9620133" TargetMode="External"/><Relationship Id="rId27" Type="http://schemas.openxmlformats.org/officeDocument/2006/relationships/hyperlink" Target="https://my.zakupivli.pro/remote/dispatcher/state_purchase_view/29869391" TargetMode="External"/><Relationship Id="rId30" Type="http://schemas.openxmlformats.org/officeDocument/2006/relationships/hyperlink" Target="https://my.zakupivli.pro/remote/dispatcher/state_contracting_view/10441649" TargetMode="External"/><Relationship Id="rId35" Type="http://schemas.openxmlformats.org/officeDocument/2006/relationships/hyperlink" Target="https://my.zakupivli.pro/remote/dispatcher/state_purchase_view/25864598" TargetMode="External"/><Relationship Id="rId43" Type="http://schemas.openxmlformats.org/officeDocument/2006/relationships/hyperlink" Target="https://my.zakupivli.pro/remote/dispatcher/state_purchase_view/24531095" TargetMode="External"/><Relationship Id="rId48" Type="http://schemas.openxmlformats.org/officeDocument/2006/relationships/hyperlink" Target="https://my.zakupivli.pro/remote/dispatcher/state_contracting_view/11877549" TargetMode="External"/><Relationship Id="rId56" Type="http://schemas.openxmlformats.org/officeDocument/2006/relationships/hyperlink" Target="https://my.zakupivli.pro/remote/dispatcher/state_contracting_view/8158506" TargetMode="External"/><Relationship Id="rId8" Type="http://schemas.openxmlformats.org/officeDocument/2006/relationships/hyperlink" Target="https://my.zakupivli.pro/remote/dispatcher/state_contracting_view/11803978" TargetMode="External"/><Relationship Id="rId51" Type="http://schemas.openxmlformats.org/officeDocument/2006/relationships/hyperlink" Target="https://my.zakupivli.pro/remote/dispatcher/state_purchase_view/25537773" TargetMode="External"/><Relationship Id="rId3" Type="http://schemas.openxmlformats.org/officeDocument/2006/relationships/hyperlink" Target="https://my.zakupivli.pro/remote/dispatcher/state_purchase_view/27414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ySplit="1" topLeftCell="A2" activePane="bottomLeft" state="frozen"/>
      <selection pane="bottomLeft" activeCell="I7" sqref="I7"/>
    </sheetView>
  </sheetViews>
  <sheetFormatPr defaultColWidth="11.42578125" defaultRowHeight="15" x14ac:dyDescent="0.25"/>
  <cols>
    <col min="1" max="1" width="5"/>
    <col min="2" max="2" width="25"/>
    <col min="3" max="3" width="11.7109375" customWidth="1"/>
    <col min="4" max="4" width="25"/>
    <col min="5" max="5" width="33" customWidth="1"/>
    <col min="6" max="8" width="35"/>
    <col min="9" max="10" width="30"/>
    <col min="11" max="13" width="15"/>
    <col min="14" max="16" width="10"/>
  </cols>
  <sheetData>
    <row r="1" spans="1:16" ht="39" x14ac:dyDescent="0.25">
      <c r="A1" s="1" t="s">
        <v>186</v>
      </c>
      <c r="B1" s="1" t="s">
        <v>103</v>
      </c>
      <c r="C1" s="1" t="s">
        <v>104</v>
      </c>
      <c r="D1" s="1" t="s">
        <v>85</v>
      </c>
      <c r="E1" s="1" t="s">
        <v>102</v>
      </c>
      <c r="F1" s="1" t="s">
        <v>157</v>
      </c>
      <c r="G1" s="1" t="s">
        <v>139</v>
      </c>
      <c r="H1" s="1" t="s">
        <v>124</v>
      </c>
      <c r="I1" s="1" t="s">
        <v>156</v>
      </c>
      <c r="J1" s="1" t="s">
        <v>133</v>
      </c>
      <c r="K1" s="1" t="s">
        <v>101</v>
      </c>
      <c r="L1" s="1" t="s">
        <v>128</v>
      </c>
      <c r="M1" s="1" t="s">
        <v>143</v>
      </c>
      <c r="N1" s="1" t="s">
        <v>118</v>
      </c>
      <c r="O1" s="1" t="s">
        <v>117</v>
      </c>
      <c r="P1" s="1" t="s">
        <v>142</v>
      </c>
    </row>
    <row r="2" spans="1:16" s="7" customFormat="1" ht="25.5" x14ac:dyDescent="0.25">
      <c r="A2" s="2">
        <v>1</v>
      </c>
      <c r="B2" s="3" t="str">
        <f>HYPERLINK("https://my.zakupivli.pro/remote/dispatcher/state_purchase_view/22171735", "UA-2020-12-15-004930-c")</f>
        <v>UA-2020-12-15-004930-c</v>
      </c>
      <c r="C2" s="3" t="s">
        <v>127</v>
      </c>
      <c r="D2" s="3" t="str">
        <f>HYPERLINK("https://my.zakupivli.pro/remote/dispatcher/state_contracting_view/7248985", "UA-2020-12-15-004930-c-a1")</f>
        <v>UA-2020-12-15-004930-c-a1</v>
      </c>
      <c r="E2" s="4" t="s">
        <v>61</v>
      </c>
      <c r="F2" s="8" t="s">
        <v>107</v>
      </c>
      <c r="G2" s="8" t="s">
        <v>108</v>
      </c>
      <c r="H2" s="8" t="s">
        <v>5</v>
      </c>
      <c r="I2" s="8" t="s">
        <v>141</v>
      </c>
      <c r="J2" s="8" t="s">
        <v>116</v>
      </c>
      <c r="K2" s="4" t="s">
        <v>50</v>
      </c>
      <c r="L2" s="4" t="s">
        <v>59</v>
      </c>
      <c r="M2" s="5">
        <v>198000</v>
      </c>
      <c r="N2" s="6">
        <v>44210</v>
      </c>
      <c r="O2" s="6">
        <v>44561</v>
      </c>
      <c r="P2" s="4" t="s">
        <v>162</v>
      </c>
    </row>
    <row r="3" spans="1:16" s="7" customFormat="1" ht="38.25" x14ac:dyDescent="0.25">
      <c r="A3" s="2">
        <v>2</v>
      </c>
      <c r="B3" s="3" t="str">
        <f>HYPERLINK("https://my.zakupivli.pro/remote/dispatcher/state_purchase_view/24531095", "UA-2021-03-02-006961-b")</f>
        <v>UA-2021-03-02-006961-b</v>
      </c>
      <c r="C3" s="3" t="s">
        <v>127</v>
      </c>
      <c r="D3" s="3" t="str">
        <f>HYPERLINK("https://my.zakupivli.pro/remote/dispatcher/state_contracting_view/8127863", "UA-2021-03-02-006961-b-b1")</f>
        <v>UA-2021-03-02-006961-b-b1</v>
      </c>
      <c r="E3" s="4" t="s">
        <v>8</v>
      </c>
      <c r="F3" s="8" t="s">
        <v>172</v>
      </c>
      <c r="G3" s="8" t="s">
        <v>165</v>
      </c>
      <c r="H3" s="8" t="s">
        <v>6</v>
      </c>
      <c r="I3" s="8" t="s">
        <v>132</v>
      </c>
      <c r="J3" s="8" t="s">
        <v>123</v>
      </c>
      <c r="K3" s="4" t="s">
        <v>35</v>
      </c>
      <c r="L3" s="4" t="s">
        <v>1</v>
      </c>
      <c r="M3" s="5">
        <v>315280</v>
      </c>
      <c r="N3" s="6">
        <v>44272</v>
      </c>
      <c r="O3" s="6">
        <v>44561</v>
      </c>
      <c r="P3" s="4" t="s">
        <v>162</v>
      </c>
    </row>
    <row r="4" spans="1:16" s="7" customFormat="1" ht="63.75" x14ac:dyDescent="0.25">
      <c r="A4" s="2">
        <v>3</v>
      </c>
      <c r="B4" s="3" t="str">
        <f>HYPERLINK("https://my.zakupivli.pro/remote/dispatcher/state_purchase_view/24834889", "UA-2021-03-12-005228-b")</f>
        <v>UA-2021-03-12-005228-b</v>
      </c>
      <c r="C4" s="3" t="s">
        <v>127</v>
      </c>
      <c r="D4" s="3" t="str">
        <f>HYPERLINK("https://my.zakupivli.pro/remote/dispatcher/state_contracting_view/8057481", "UA-2021-03-12-005228-b-b1")</f>
        <v>UA-2021-03-12-005228-b-b1</v>
      </c>
      <c r="E4" s="4" t="s">
        <v>94</v>
      </c>
      <c r="F4" s="8" t="s">
        <v>138</v>
      </c>
      <c r="G4" s="8" t="s">
        <v>180</v>
      </c>
      <c r="H4" s="8" t="s">
        <v>70</v>
      </c>
      <c r="I4" s="8" t="s">
        <v>120</v>
      </c>
      <c r="J4" s="8" t="s">
        <v>152</v>
      </c>
      <c r="K4" s="4" t="s">
        <v>39</v>
      </c>
      <c r="L4" s="4" t="s">
        <v>21</v>
      </c>
      <c r="M4" s="5">
        <v>4800</v>
      </c>
      <c r="N4" s="6">
        <v>44266</v>
      </c>
      <c r="O4" s="6">
        <v>44561</v>
      </c>
      <c r="P4" s="4" t="s">
        <v>159</v>
      </c>
    </row>
    <row r="5" spans="1:16" s="7" customFormat="1" ht="38.25" x14ac:dyDescent="0.25">
      <c r="A5" s="2">
        <v>4</v>
      </c>
      <c r="B5" s="3" t="str">
        <f>HYPERLINK("https://my.zakupivli.pro/remote/dispatcher/state_purchase_view/24836623", "UA-2021-03-12-005712-b")</f>
        <v>UA-2021-03-12-005712-b</v>
      </c>
      <c r="C5" s="3" t="s">
        <v>127</v>
      </c>
      <c r="D5" s="3" t="str">
        <f>HYPERLINK("https://my.zakupivli.pro/remote/dispatcher/state_contracting_view/8058069", "UA-2021-03-12-005712-b-b1")</f>
        <v>UA-2021-03-12-005712-b-b1</v>
      </c>
      <c r="E5" s="4" t="s">
        <v>88</v>
      </c>
      <c r="F5" s="8" t="s">
        <v>129</v>
      </c>
      <c r="G5" s="8" t="s">
        <v>177</v>
      </c>
      <c r="H5" s="8" t="s">
        <v>77</v>
      </c>
      <c r="I5" s="8" t="s">
        <v>120</v>
      </c>
      <c r="J5" s="8" t="s">
        <v>150</v>
      </c>
      <c r="K5" s="4" t="s">
        <v>33</v>
      </c>
      <c r="L5" s="4" t="s">
        <v>113</v>
      </c>
      <c r="M5" s="5">
        <v>2904</v>
      </c>
      <c r="N5" s="6">
        <v>44267</v>
      </c>
      <c r="O5" s="6">
        <v>44561</v>
      </c>
      <c r="P5" s="4" t="s">
        <v>159</v>
      </c>
    </row>
    <row r="6" spans="1:16" s="7" customFormat="1" ht="25.5" x14ac:dyDescent="0.25">
      <c r="A6" s="2">
        <v>5</v>
      </c>
      <c r="B6" s="3" t="str">
        <f>HYPERLINK("https://my.zakupivli.pro/remote/dispatcher/state_purchase_view/24837948", "UA-2021-03-12-006069-b")</f>
        <v>UA-2021-03-12-006069-b</v>
      </c>
      <c r="C6" s="3" t="s">
        <v>127</v>
      </c>
      <c r="D6" s="3" t="str">
        <f>HYPERLINK("https://my.zakupivli.pro/remote/dispatcher/state_contracting_view/8058817", "UA-2021-03-12-006069-b-b1")</f>
        <v>UA-2021-03-12-006069-b-b1</v>
      </c>
      <c r="E6" s="4" t="s">
        <v>76</v>
      </c>
      <c r="F6" s="8" t="s">
        <v>158</v>
      </c>
      <c r="G6" s="8" t="s">
        <v>170</v>
      </c>
      <c r="H6" s="8" t="s">
        <v>80</v>
      </c>
      <c r="I6" s="8" t="s">
        <v>120</v>
      </c>
      <c r="J6" s="8" t="s">
        <v>146</v>
      </c>
      <c r="K6" s="4" t="s">
        <v>51</v>
      </c>
      <c r="L6" s="4" t="s">
        <v>86</v>
      </c>
      <c r="M6" s="5">
        <v>7516.62</v>
      </c>
      <c r="N6" s="6">
        <v>44266</v>
      </c>
      <c r="O6" s="6">
        <v>44561</v>
      </c>
      <c r="P6" s="4" t="s">
        <v>159</v>
      </c>
    </row>
    <row r="7" spans="1:16" s="7" customFormat="1" ht="51" x14ac:dyDescent="0.25">
      <c r="A7" s="2">
        <v>6</v>
      </c>
      <c r="B7" s="3" t="str">
        <f>HYPERLINK("https://my.zakupivli.pro/remote/dispatcher/state_purchase_view/24978886", "UA-2021-03-17-006602-c")</f>
        <v>UA-2021-03-17-006602-c</v>
      </c>
      <c r="C7" s="3" t="s">
        <v>127</v>
      </c>
      <c r="D7" s="3" t="str">
        <f>HYPERLINK("https://my.zakupivli.pro/remote/dispatcher/state_contracting_view/8127693", "UA-2021-03-17-006602-c-c1")</f>
        <v>UA-2021-03-17-006602-c-c1</v>
      </c>
      <c r="E7" s="4" t="s">
        <v>32</v>
      </c>
      <c r="F7" s="8" t="s">
        <v>179</v>
      </c>
      <c r="G7" s="8" t="s">
        <v>0</v>
      </c>
      <c r="H7" s="8" t="s">
        <v>81</v>
      </c>
      <c r="I7" s="8" t="s">
        <v>120</v>
      </c>
      <c r="J7" s="8" t="s">
        <v>131</v>
      </c>
      <c r="K7" s="4" t="s">
        <v>19</v>
      </c>
      <c r="L7" s="4" t="s">
        <v>15</v>
      </c>
      <c r="M7" s="5">
        <v>2510</v>
      </c>
      <c r="N7" s="6">
        <v>44272</v>
      </c>
      <c r="O7" s="6">
        <v>44561</v>
      </c>
      <c r="P7" s="4" t="s">
        <v>159</v>
      </c>
    </row>
    <row r="8" spans="1:16" s="7" customFormat="1" ht="38.25" x14ac:dyDescent="0.25">
      <c r="A8" s="2">
        <v>7</v>
      </c>
      <c r="B8" s="3" t="str">
        <f>HYPERLINK("https://my.zakupivli.pro/remote/dispatcher/state_purchase_view/25038160", "UA-2021-03-18-007695-c")</f>
        <v>UA-2021-03-18-007695-c</v>
      </c>
      <c r="C8" s="3" t="s">
        <v>127</v>
      </c>
      <c r="D8" s="3" t="str">
        <f>HYPERLINK("https://my.zakupivli.pro/remote/dispatcher/state_contracting_view/8158506", "UA-2021-03-18-007695-c-c1")</f>
        <v>UA-2021-03-18-007695-c-c1</v>
      </c>
      <c r="E8" s="4" t="s">
        <v>48</v>
      </c>
      <c r="F8" s="8" t="s">
        <v>160</v>
      </c>
      <c r="G8" s="8" t="s">
        <v>161</v>
      </c>
      <c r="H8" s="8" t="s">
        <v>26</v>
      </c>
      <c r="I8" s="8" t="s">
        <v>120</v>
      </c>
      <c r="J8" s="8" t="s">
        <v>109</v>
      </c>
      <c r="K8" s="4" t="s">
        <v>31</v>
      </c>
      <c r="L8" s="4" t="s">
        <v>68</v>
      </c>
      <c r="M8" s="5">
        <v>6852</v>
      </c>
      <c r="N8" s="6">
        <v>44273</v>
      </c>
      <c r="O8" s="6">
        <v>44561</v>
      </c>
      <c r="P8" s="4" t="s">
        <v>159</v>
      </c>
    </row>
    <row r="9" spans="1:16" s="7" customFormat="1" ht="38.25" x14ac:dyDescent="0.25">
      <c r="A9" s="2">
        <v>8</v>
      </c>
      <c r="B9" s="3" t="str">
        <f>HYPERLINK("https://my.zakupivli.pro/remote/dispatcher/state_purchase_view/25537773", "UA-2021-04-05-005984-a")</f>
        <v>UA-2021-04-05-005984-a</v>
      </c>
      <c r="C9" s="3" t="s">
        <v>127</v>
      </c>
      <c r="D9" s="3" t="str">
        <f>HYPERLINK("https://my.zakupivli.pro/remote/dispatcher/state_contracting_view/8393843", "UA-2021-04-05-005984-a-a1")</f>
        <v>UA-2021-04-05-005984-a-a1</v>
      </c>
      <c r="E9" s="4" t="s">
        <v>75</v>
      </c>
      <c r="F9" s="8" t="s">
        <v>167</v>
      </c>
      <c r="G9" s="8" t="s">
        <v>174</v>
      </c>
      <c r="H9" s="8" t="s">
        <v>79</v>
      </c>
      <c r="I9" s="8" t="s">
        <v>120</v>
      </c>
      <c r="J9" s="8" t="s">
        <v>122</v>
      </c>
      <c r="K9" s="4" t="s">
        <v>3</v>
      </c>
      <c r="L9" s="4" t="s">
        <v>10</v>
      </c>
      <c r="M9" s="5">
        <v>6194</v>
      </c>
      <c r="N9" s="6">
        <v>44284</v>
      </c>
      <c r="O9" s="6">
        <v>44561</v>
      </c>
      <c r="P9" s="4" t="s">
        <v>159</v>
      </c>
    </row>
    <row r="10" spans="1:16" s="7" customFormat="1" ht="38.25" x14ac:dyDescent="0.25">
      <c r="A10" s="2">
        <v>9</v>
      </c>
      <c r="B10" s="3" t="str">
        <f>HYPERLINK("https://my.zakupivli.pro/remote/dispatcher/state_purchase_view/25536191", "UA-2021-04-05-006357-c")</f>
        <v>UA-2021-04-05-006357-c</v>
      </c>
      <c r="C10" s="3" t="s">
        <v>127</v>
      </c>
      <c r="D10" s="3" t="str">
        <f>HYPERLINK("https://my.zakupivli.pro/remote/dispatcher/state_contracting_view/8392868", "UA-2021-04-05-006357-c-c1")</f>
        <v>UA-2021-04-05-006357-c-c1</v>
      </c>
      <c r="E10" s="4" t="s">
        <v>83</v>
      </c>
      <c r="F10" s="8" t="s">
        <v>182</v>
      </c>
      <c r="G10" s="8" t="s">
        <v>182</v>
      </c>
      <c r="H10" s="8" t="s">
        <v>65</v>
      </c>
      <c r="I10" s="8" t="s">
        <v>120</v>
      </c>
      <c r="J10" s="8" t="s">
        <v>122</v>
      </c>
      <c r="K10" s="4" t="s">
        <v>3</v>
      </c>
      <c r="L10" s="4" t="s">
        <v>11</v>
      </c>
      <c r="M10" s="5">
        <v>8929</v>
      </c>
      <c r="N10" s="6">
        <v>44284</v>
      </c>
      <c r="O10" s="6">
        <v>44561</v>
      </c>
      <c r="P10" s="4" t="s">
        <v>159</v>
      </c>
    </row>
    <row r="11" spans="1:16" s="7" customFormat="1" ht="38.25" x14ac:dyDescent="0.25">
      <c r="A11" s="2">
        <v>10</v>
      </c>
      <c r="B11" s="3" t="str">
        <f>HYPERLINK("https://my.zakupivli.pro/remote/dispatcher/state_purchase_view/25864598", "UA-2021-04-15-010597-b")</f>
        <v>UA-2021-04-15-010597-b</v>
      </c>
      <c r="C11" s="3" t="s">
        <v>127</v>
      </c>
      <c r="D11" s="3" t="str">
        <f>HYPERLINK("https://my.zakupivli.pro/remote/dispatcher/state_contracting_view/8549487", "UA-2021-04-15-010597-b-b1")</f>
        <v>UA-2021-04-15-010597-b-b1</v>
      </c>
      <c r="E11" s="4" t="s">
        <v>95</v>
      </c>
      <c r="F11" s="8" t="s">
        <v>173</v>
      </c>
      <c r="G11" s="8" t="s">
        <v>173</v>
      </c>
      <c r="H11" s="8" t="s">
        <v>56</v>
      </c>
      <c r="I11" s="8" t="s">
        <v>120</v>
      </c>
      <c r="J11" s="8" t="s">
        <v>130</v>
      </c>
      <c r="K11" s="4" t="s">
        <v>13</v>
      </c>
      <c r="L11" s="4" t="s">
        <v>74</v>
      </c>
      <c r="M11" s="5">
        <v>2999.7</v>
      </c>
      <c r="N11" s="6">
        <v>44301</v>
      </c>
      <c r="O11" s="6">
        <v>44561</v>
      </c>
      <c r="P11" s="4" t="s">
        <v>159</v>
      </c>
    </row>
    <row r="12" spans="1:16" s="7" customFormat="1" ht="38.25" x14ac:dyDescent="0.25">
      <c r="A12" s="2">
        <v>11</v>
      </c>
      <c r="B12" s="3" t="str">
        <f>HYPERLINK("https://my.zakupivli.pro/remote/dispatcher/state_purchase_view/26818057", "UA-2021-05-24-008116-b")</f>
        <v>UA-2021-05-24-008116-b</v>
      </c>
      <c r="C12" s="3" t="s">
        <v>127</v>
      </c>
      <c r="D12" s="3" t="str">
        <f>HYPERLINK("https://my.zakupivli.pro/remote/dispatcher/state_contracting_view/9007579", "UA-2021-05-24-008116-b-b1")</f>
        <v>UA-2021-05-24-008116-b-b1</v>
      </c>
      <c r="E12" s="4" t="s">
        <v>18</v>
      </c>
      <c r="F12" s="8" t="s">
        <v>135</v>
      </c>
      <c r="G12" s="8" t="s">
        <v>184</v>
      </c>
      <c r="H12" s="8" t="s">
        <v>54</v>
      </c>
      <c r="I12" s="8" t="s">
        <v>120</v>
      </c>
      <c r="J12" s="8" t="s">
        <v>155</v>
      </c>
      <c r="K12" s="4" t="s">
        <v>30</v>
      </c>
      <c r="L12" s="4" t="s">
        <v>9</v>
      </c>
      <c r="M12" s="5">
        <v>280</v>
      </c>
      <c r="N12" s="6">
        <v>44330</v>
      </c>
      <c r="O12" s="6">
        <v>44561</v>
      </c>
      <c r="P12" s="4" t="s">
        <v>159</v>
      </c>
    </row>
    <row r="13" spans="1:16" s="7" customFormat="1" ht="25.5" x14ac:dyDescent="0.25">
      <c r="A13" s="2">
        <v>12</v>
      </c>
      <c r="B13" s="3" t="str">
        <f>HYPERLINK("https://my.zakupivli.pro/remote/dispatcher/state_purchase_view/27414567", "UA-2021-06-11-010679-b")</f>
        <v>UA-2021-06-11-010679-b</v>
      </c>
      <c r="C13" s="3" t="s">
        <v>127</v>
      </c>
      <c r="D13" s="3" t="str">
        <f>HYPERLINK("https://my.zakupivli.pro/remote/dispatcher/state_contracting_view/9287917", "UA-2021-06-11-010679-b-b1")</f>
        <v>UA-2021-06-11-010679-b-b1</v>
      </c>
      <c r="E13" s="4" t="s">
        <v>89</v>
      </c>
      <c r="F13" s="8" t="s">
        <v>185</v>
      </c>
      <c r="G13" s="8" t="s">
        <v>185</v>
      </c>
      <c r="H13" s="8" t="s">
        <v>71</v>
      </c>
      <c r="I13" s="8" t="s">
        <v>120</v>
      </c>
      <c r="J13" s="8" t="s">
        <v>110</v>
      </c>
      <c r="K13" s="4" t="s">
        <v>34</v>
      </c>
      <c r="L13" s="4" t="s">
        <v>87</v>
      </c>
      <c r="M13" s="5">
        <v>1000</v>
      </c>
      <c r="N13" s="6">
        <v>44358</v>
      </c>
      <c r="O13" s="6">
        <v>44561</v>
      </c>
      <c r="P13" s="4" t="s">
        <v>159</v>
      </c>
    </row>
    <row r="14" spans="1:16" s="7" customFormat="1" ht="38.25" x14ac:dyDescent="0.25">
      <c r="A14" s="2">
        <v>13</v>
      </c>
      <c r="B14" s="3" t="str">
        <f>HYPERLINK("https://my.zakupivli.pro/remote/dispatcher/state_purchase_view/27414792", "UA-2021-06-11-010772-b")</f>
        <v>UA-2021-06-11-010772-b</v>
      </c>
      <c r="C14" s="3" t="s">
        <v>127</v>
      </c>
      <c r="D14" s="3" t="str">
        <f>HYPERLINK("https://my.zakupivli.pro/remote/dispatcher/state_contracting_view/9287928", "UA-2021-06-11-010772-b-b1")</f>
        <v>UA-2021-06-11-010772-b-b1</v>
      </c>
      <c r="E14" s="4" t="s">
        <v>100</v>
      </c>
      <c r="F14" s="8" t="s">
        <v>164</v>
      </c>
      <c r="G14" s="8" t="s">
        <v>164</v>
      </c>
      <c r="H14" s="8" t="s">
        <v>72</v>
      </c>
      <c r="I14" s="8" t="s">
        <v>120</v>
      </c>
      <c r="J14" s="8" t="s">
        <v>153</v>
      </c>
      <c r="K14" s="4" t="s">
        <v>41</v>
      </c>
      <c r="L14" s="4" t="s">
        <v>17</v>
      </c>
      <c r="M14" s="5">
        <v>993</v>
      </c>
      <c r="N14" s="6">
        <v>44358</v>
      </c>
      <c r="O14" s="6">
        <v>44561</v>
      </c>
      <c r="P14" s="4" t="s">
        <v>159</v>
      </c>
    </row>
    <row r="15" spans="1:16" s="7" customFormat="1" ht="63.75" x14ac:dyDescent="0.25">
      <c r="A15" s="2">
        <v>14</v>
      </c>
      <c r="B15" s="3" t="str">
        <f>HYPERLINK("https://my.zakupivli.pro/remote/dispatcher/state_purchase_view/28113470", "UA-2021-07-09-005112-c")</f>
        <v>UA-2021-07-09-005112-c</v>
      </c>
      <c r="C15" s="3" t="s">
        <v>127</v>
      </c>
      <c r="D15" s="3" t="str">
        <f>HYPERLINK("https://my.zakupivli.pro/remote/dispatcher/state_contracting_view/9620133", "UA-2021-07-09-005112-c-c1")</f>
        <v>UA-2021-07-09-005112-c-c1</v>
      </c>
      <c r="E15" s="4" t="s">
        <v>97</v>
      </c>
      <c r="F15" s="8" t="s">
        <v>105</v>
      </c>
      <c r="G15" s="8" t="s">
        <v>183</v>
      </c>
      <c r="H15" s="8" t="s">
        <v>42</v>
      </c>
      <c r="I15" s="8" t="s">
        <v>120</v>
      </c>
      <c r="J15" s="8" t="s">
        <v>147</v>
      </c>
      <c r="K15" s="4" t="s">
        <v>49</v>
      </c>
      <c r="L15" s="4" t="s">
        <v>12</v>
      </c>
      <c r="M15" s="5">
        <v>29983.119999999999</v>
      </c>
      <c r="N15" s="6">
        <v>44385</v>
      </c>
      <c r="O15" s="6">
        <v>44561</v>
      </c>
      <c r="P15" s="4" t="s">
        <v>159</v>
      </c>
    </row>
    <row r="16" spans="1:16" s="7" customFormat="1" ht="38.25" x14ac:dyDescent="0.25">
      <c r="A16" s="2">
        <v>15</v>
      </c>
      <c r="B16" s="3" t="str">
        <f>HYPERLINK("https://my.zakupivli.pro/remote/dispatcher/state_purchase_view/29869075", "UA-2021-09-15-003594-b")</f>
        <v>UA-2021-09-15-003594-b</v>
      </c>
      <c r="C16" s="3" t="s">
        <v>127</v>
      </c>
      <c r="D16" s="3" t="str">
        <f>HYPERLINK("https://my.zakupivli.pro/remote/dispatcher/state_contracting_view/10441649", "UA-2021-09-15-003594-b-b1")</f>
        <v>UA-2021-09-15-003594-b-b1</v>
      </c>
      <c r="E16" s="4" t="s">
        <v>92</v>
      </c>
      <c r="F16" s="8" t="s">
        <v>181</v>
      </c>
      <c r="G16" s="8" t="s">
        <v>181</v>
      </c>
      <c r="H16" s="8" t="s">
        <v>58</v>
      </c>
      <c r="I16" s="8" t="s">
        <v>120</v>
      </c>
      <c r="J16" s="8" t="s">
        <v>121</v>
      </c>
      <c r="K16" s="4" t="s">
        <v>25</v>
      </c>
      <c r="L16" s="4" t="s">
        <v>14</v>
      </c>
      <c r="M16" s="5">
        <v>2900</v>
      </c>
      <c r="N16" s="6">
        <v>44453</v>
      </c>
      <c r="O16" s="6">
        <v>44561</v>
      </c>
      <c r="P16" s="4" t="s">
        <v>159</v>
      </c>
    </row>
    <row r="17" spans="1:16" s="7" customFormat="1" ht="51" x14ac:dyDescent="0.25">
      <c r="A17" s="2">
        <v>16</v>
      </c>
      <c r="B17" s="3" t="str">
        <f>HYPERLINK("https://my.zakupivli.pro/remote/dispatcher/state_purchase_view/29869391", "UA-2021-09-15-003699-b")</f>
        <v>UA-2021-09-15-003699-b</v>
      </c>
      <c r="C17" s="3" t="s">
        <v>127</v>
      </c>
      <c r="D17" s="3" t="str">
        <f>HYPERLINK("https://my.zakupivli.pro/remote/dispatcher/state_contracting_view/10441556", "UA-2021-09-15-003699-b-b1")</f>
        <v>UA-2021-09-15-003699-b-b1</v>
      </c>
      <c r="E17" s="4" t="s">
        <v>84</v>
      </c>
      <c r="F17" s="8" t="s">
        <v>171</v>
      </c>
      <c r="G17" s="8" t="s">
        <v>171</v>
      </c>
      <c r="H17" s="8" t="s">
        <v>55</v>
      </c>
      <c r="I17" s="8" t="s">
        <v>120</v>
      </c>
      <c r="J17" s="8" t="s">
        <v>149</v>
      </c>
      <c r="K17" s="4" t="s">
        <v>47</v>
      </c>
      <c r="L17" s="4" t="s">
        <v>62</v>
      </c>
      <c r="M17" s="5">
        <v>3000</v>
      </c>
      <c r="N17" s="6">
        <v>44453</v>
      </c>
      <c r="O17" s="6">
        <v>44561</v>
      </c>
      <c r="P17" s="4" t="s">
        <v>159</v>
      </c>
    </row>
    <row r="18" spans="1:16" s="7" customFormat="1" ht="25.5" x14ac:dyDescent="0.25">
      <c r="A18" s="2">
        <v>17</v>
      </c>
      <c r="B18" s="3" t="str">
        <f>HYPERLINK("https://my.zakupivli.pro/remote/dispatcher/state_purchase_view/30069784", "UA-2021-09-21-008700-b")</f>
        <v>UA-2021-09-21-008700-b</v>
      </c>
      <c r="C18" s="3" t="s">
        <v>127</v>
      </c>
      <c r="D18" s="3" t="str">
        <f>HYPERLINK("https://my.zakupivli.pro/remote/dispatcher/state_contracting_view/10532498", "UA-2021-09-21-008700-b-b1")</f>
        <v>UA-2021-09-21-008700-b-b1</v>
      </c>
      <c r="E18" s="4" t="s">
        <v>98</v>
      </c>
      <c r="F18" s="8" t="s">
        <v>178</v>
      </c>
      <c r="G18" s="8" t="s">
        <v>178</v>
      </c>
      <c r="H18" s="8" t="s">
        <v>66</v>
      </c>
      <c r="I18" s="8" t="s">
        <v>120</v>
      </c>
      <c r="J18" s="8" t="s">
        <v>106</v>
      </c>
      <c r="K18" s="4" t="s">
        <v>24</v>
      </c>
      <c r="L18" s="4" t="s">
        <v>64</v>
      </c>
      <c r="M18" s="5">
        <v>180</v>
      </c>
      <c r="N18" s="6">
        <v>44460</v>
      </c>
      <c r="O18" s="6">
        <v>44561</v>
      </c>
      <c r="P18" s="4" t="s">
        <v>159</v>
      </c>
    </row>
    <row r="19" spans="1:16" s="7" customFormat="1" ht="51" x14ac:dyDescent="0.25">
      <c r="A19" s="2">
        <v>18</v>
      </c>
      <c r="B19" s="3" t="str">
        <f>HYPERLINK("https://my.zakupivli.pro/remote/dispatcher/state_purchase_view/30639017", "UA-2021-10-08-010224-b")</f>
        <v>UA-2021-10-08-010224-b</v>
      </c>
      <c r="C19" s="3" t="s">
        <v>127</v>
      </c>
      <c r="D19" s="3" t="str">
        <f>HYPERLINK("https://my.zakupivli.pro/remote/dispatcher/state_contracting_view/10794647", "UA-2021-10-08-010224-b-b1")</f>
        <v>UA-2021-10-08-010224-b-b1</v>
      </c>
      <c r="E19" s="4" t="s">
        <v>82</v>
      </c>
      <c r="F19" s="8" t="s">
        <v>176</v>
      </c>
      <c r="G19" s="8" t="s">
        <v>175</v>
      </c>
      <c r="H19" s="8" t="s">
        <v>52</v>
      </c>
      <c r="I19" s="8" t="s">
        <v>120</v>
      </c>
      <c r="J19" s="8" t="s">
        <v>112</v>
      </c>
      <c r="K19" s="4" t="s">
        <v>29</v>
      </c>
      <c r="L19" s="4" t="s">
        <v>4</v>
      </c>
      <c r="M19" s="5">
        <v>12840</v>
      </c>
      <c r="N19" s="6">
        <v>44477</v>
      </c>
      <c r="O19" s="6">
        <v>44561</v>
      </c>
      <c r="P19" s="4" t="s">
        <v>159</v>
      </c>
    </row>
    <row r="20" spans="1:16" s="7" customFormat="1" ht="38.25" x14ac:dyDescent="0.25">
      <c r="A20" s="2">
        <v>19</v>
      </c>
      <c r="B20" s="3" t="str">
        <f>HYPERLINK("https://my.zakupivli.pro/remote/dispatcher/state_purchase_view/32514464", "UA-2021-12-02-014278-c")</f>
        <v>UA-2021-12-02-014278-c</v>
      </c>
      <c r="C20" s="3" t="s">
        <v>127</v>
      </c>
      <c r="D20" s="3" t="str">
        <f>HYPERLINK("https://my.zakupivli.pro/remote/dispatcher/state_contracting_view/11657355", "UA-2021-12-02-014278-c-c1")</f>
        <v>UA-2021-12-02-014278-c-c1</v>
      </c>
      <c r="E20" s="4" t="s">
        <v>90</v>
      </c>
      <c r="F20" s="8" t="s">
        <v>134</v>
      </c>
      <c r="G20" s="8" t="s">
        <v>168</v>
      </c>
      <c r="H20" s="8" t="s">
        <v>57</v>
      </c>
      <c r="I20" s="8" t="s">
        <v>120</v>
      </c>
      <c r="J20" s="8" t="s">
        <v>130</v>
      </c>
      <c r="K20" s="4" t="s">
        <v>13</v>
      </c>
      <c r="L20" s="4" t="s">
        <v>73</v>
      </c>
      <c r="M20" s="5">
        <v>2100</v>
      </c>
      <c r="N20" s="6">
        <v>44532</v>
      </c>
      <c r="O20" s="6">
        <v>44561</v>
      </c>
      <c r="P20" s="4" t="s">
        <v>159</v>
      </c>
    </row>
    <row r="21" spans="1:16" s="7" customFormat="1" ht="38.25" x14ac:dyDescent="0.25">
      <c r="A21" s="2">
        <v>20</v>
      </c>
      <c r="B21" s="3" t="str">
        <f>HYPERLINK("https://my.zakupivli.pro/remote/dispatcher/state_purchase_view/32565645", "UA-2021-12-03-010762-c")</f>
        <v>UA-2021-12-03-010762-c</v>
      </c>
      <c r="C21" s="3" t="s">
        <v>127</v>
      </c>
      <c r="D21" s="3" t="str">
        <f>HYPERLINK("https://my.zakupivli.pro/remote/dispatcher/state_contracting_view/11877549", "UA-2021-12-03-010762-c-c1")</f>
        <v>UA-2021-12-03-010762-c-c1</v>
      </c>
      <c r="E21" s="4" t="s">
        <v>40</v>
      </c>
      <c r="F21" s="8" t="s">
        <v>165</v>
      </c>
      <c r="G21" s="8" t="s">
        <v>165</v>
      </c>
      <c r="H21" s="8" t="s">
        <v>6</v>
      </c>
      <c r="I21" s="8" t="s">
        <v>132</v>
      </c>
      <c r="J21" s="8" t="s">
        <v>123</v>
      </c>
      <c r="K21" s="4" t="s">
        <v>35</v>
      </c>
      <c r="L21" s="4" t="s">
        <v>1</v>
      </c>
      <c r="M21" s="5">
        <v>50000</v>
      </c>
      <c r="N21" s="6">
        <v>44543</v>
      </c>
      <c r="O21" s="6">
        <v>44561</v>
      </c>
      <c r="P21" s="4" t="s">
        <v>162</v>
      </c>
    </row>
    <row r="22" spans="1:16" s="7" customFormat="1" ht="38.25" x14ac:dyDescent="0.25">
      <c r="A22" s="2">
        <v>21</v>
      </c>
      <c r="B22" s="3" t="str">
        <f>HYPERLINK("https://my.zakupivli.pro/remote/dispatcher/state_purchase_view/32827879", "UA-2021-12-09-007014-c")</f>
        <v>UA-2021-12-09-007014-c</v>
      </c>
      <c r="C22" s="3" t="s">
        <v>127</v>
      </c>
      <c r="D22" s="3" t="str">
        <f>HYPERLINK("https://my.zakupivli.pro/remote/dispatcher/state_contracting_view/11803978", "UA-2021-12-09-007014-c-c1")</f>
        <v>UA-2021-12-09-007014-c-c1</v>
      </c>
      <c r="E22" s="4" t="s">
        <v>53</v>
      </c>
      <c r="F22" s="8" t="s">
        <v>169</v>
      </c>
      <c r="G22" s="8" t="s">
        <v>166</v>
      </c>
      <c r="H22" s="8" t="s">
        <v>78</v>
      </c>
      <c r="I22" s="8" t="s">
        <v>120</v>
      </c>
      <c r="J22" s="8" t="s">
        <v>145</v>
      </c>
      <c r="K22" s="4" t="s">
        <v>16</v>
      </c>
      <c r="L22" s="4" t="s">
        <v>114</v>
      </c>
      <c r="M22" s="5">
        <v>2772.12</v>
      </c>
      <c r="N22" s="6">
        <v>44538</v>
      </c>
      <c r="O22" s="6">
        <v>44561</v>
      </c>
      <c r="P22" s="4" t="s">
        <v>159</v>
      </c>
    </row>
    <row r="23" spans="1:16" s="7" customFormat="1" ht="25.5" x14ac:dyDescent="0.25">
      <c r="A23" s="2">
        <v>22</v>
      </c>
      <c r="B23" s="3" t="str">
        <f>HYPERLINK("https://my.zakupivli.pro/remote/dispatcher/state_purchase_view/33000915", "UA-2021-12-13-013095-c")</f>
        <v>UA-2021-12-13-013095-c</v>
      </c>
      <c r="C23" s="3" t="s">
        <v>127</v>
      </c>
      <c r="D23" s="3" t="str">
        <f>HYPERLINK("https://my.zakupivli.pro/remote/dispatcher/state_contracting_view/11886268", "UA-2021-12-13-013095-c-c1")</f>
        <v>UA-2021-12-13-013095-c-c1</v>
      </c>
      <c r="E23" s="4" t="s">
        <v>7</v>
      </c>
      <c r="F23" s="8" t="s">
        <v>140</v>
      </c>
      <c r="G23" s="8" t="s">
        <v>140</v>
      </c>
      <c r="H23" s="8" t="s">
        <v>45</v>
      </c>
      <c r="I23" s="8" t="s">
        <v>120</v>
      </c>
      <c r="J23" s="8" t="s">
        <v>151</v>
      </c>
      <c r="K23" s="4" t="s">
        <v>44</v>
      </c>
      <c r="L23" s="4" t="s">
        <v>20</v>
      </c>
      <c r="M23" s="5">
        <v>4455.12</v>
      </c>
      <c r="N23" s="6">
        <v>44543</v>
      </c>
      <c r="O23" s="6">
        <v>44561</v>
      </c>
      <c r="P23" s="4" t="s">
        <v>159</v>
      </c>
    </row>
    <row r="24" spans="1:16" s="7" customFormat="1" ht="38.25" x14ac:dyDescent="0.25">
      <c r="A24" s="2">
        <v>23</v>
      </c>
      <c r="B24" s="3" t="str">
        <f>HYPERLINK("https://my.zakupivli.pro/remote/dispatcher/state_purchase_view/33006319", "UA-2021-12-13-014724-c")</f>
        <v>UA-2021-12-13-014724-c</v>
      </c>
      <c r="C24" s="3" t="s">
        <v>127</v>
      </c>
      <c r="D24" s="3" t="str">
        <f>HYPERLINK("https://my.zakupivli.pro/remote/dispatcher/state_contracting_view/11889299", "UA-2021-12-13-014724-c-c1")</f>
        <v>UA-2021-12-13-014724-c-c1</v>
      </c>
      <c r="E24" s="4" t="s">
        <v>63</v>
      </c>
      <c r="F24" s="8" t="s">
        <v>163</v>
      </c>
      <c r="G24" s="8" t="s">
        <v>163</v>
      </c>
      <c r="H24" s="8" t="s">
        <v>46</v>
      </c>
      <c r="I24" s="8" t="s">
        <v>120</v>
      </c>
      <c r="J24" s="8" t="s">
        <v>148</v>
      </c>
      <c r="K24" s="4" t="s">
        <v>37</v>
      </c>
      <c r="L24" s="4" t="s">
        <v>2</v>
      </c>
      <c r="M24" s="5">
        <v>24996.65</v>
      </c>
      <c r="N24" s="6">
        <v>44543</v>
      </c>
      <c r="O24" s="6">
        <v>44561</v>
      </c>
      <c r="P24" s="4" t="s">
        <v>159</v>
      </c>
    </row>
    <row r="25" spans="1:16" s="7" customFormat="1" ht="25.5" x14ac:dyDescent="0.25">
      <c r="A25" s="2">
        <v>24</v>
      </c>
      <c r="B25" s="3" t="str">
        <f>HYPERLINK("https://my.zakupivli.pro/remote/dispatcher/state_purchase_view/33011872", "UA-2021-12-13-016212-c")</f>
        <v>UA-2021-12-13-016212-c</v>
      </c>
      <c r="C25" s="3" t="s">
        <v>127</v>
      </c>
      <c r="D25" s="3" t="str">
        <f>HYPERLINK("https://my.zakupivli.pro/remote/dispatcher/state_contracting_view/11891286", "UA-2021-12-13-016212-c-c1")</f>
        <v>UA-2021-12-13-016212-c-c1</v>
      </c>
      <c r="E25" s="4" t="s">
        <v>67</v>
      </c>
      <c r="F25" s="8" t="s">
        <v>125</v>
      </c>
      <c r="G25" s="8" t="s">
        <v>125</v>
      </c>
      <c r="H25" s="8" t="s">
        <v>36</v>
      </c>
      <c r="I25" s="8" t="s">
        <v>120</v>
      </c>
      <c r="J25" s="8" t="s">
        <v>154</v>
      </c>
      <c r="K25" s="4" t="s">
        <v>38</v>
      </c>
      <c r="L25" s="4" t="s">
        <v>22</v>
      </c>
      <c r="M25" s="5">
        <v>2251.27</v>
      </c>
      <c r="N25" s="6">
        <v>44543</v>
      </c>
      <c r="O25" s="6">
        <v>44561</v>
      </c>
      <c r="P25" s="4" t="s">
        <v>159</v>
      </c>
    </row>
    <row r="26" spans="1:16" s="7" customFormat="1" ht="51" x14ac:dyDescent="0.25">
      <c r="A26" s="2">
        <v>25</v>
      </c>
      <c r="B26" s="3" t="str">
        <f>HYPERLINK("https://my.zakupivli.pro/remote/dispatcher/state_purchase_view/33159119", "UA-2021-12-15-015713-c")</f>
        <v>UA-2021-12-15-015713-c</v>
      </c>
      <c r="C26" s="3" t="s">
        <v>127</v>
      </c>
      <c r="D26" s="3" t="str">
        <f>HYPERLINK("https://my.zakupivli.pro/remote/dispatcher/state_contracting_view/12566344", "UA-2021-12-15-015713-c-c1")</f>
        <v>UA-2021-12-15-015713-c-c1</v>
      </c>
      <c r="E26" s="4" t="s">
        <v>96</v>
      </c>
      <c r="F26" s="8" t="s">
        <v>119</v>
      </c>
      <c r="G26" s="8" t="s">
        <v>115</v>
      </c>
      <c r="H26" s="8" t="s">
        <v>5</v>
      </c>
      <c r="I26" s="8" t="s">
        <v>111</v>
      </c>
      <c r="J26" s="8" t="s">
        <v>116</v>
      </c>
      <c r="K26" s="4" t="s">
        <v>50</v>
      </c>
      <c r="L26" s="4" t="s">
        <v>60</v>
      </c>
      <c r="M26" s="5">
        <v>243100.44</v>
      </c>
      <c r="N26" s="6">
        <v>44587</v>
      </c>
      <c r="O26" s="6">
        <v>44926</v>
      </c>
      <c r="P26" s="4" t="s">
        <v>162</v>
      </c>
    </row>
    <row r="27" spans="1:16" s="7" customFormat="1" ht="25.5" x14ac:dyDescent="0.25">
      <c r="A27" s="2">
        <v>26</v>
      </c>
      <c r="B27" s="3" t="str">
        <f>HYPERLINK("https://my.zakupivli.pro/remote/dispatcher/state_purchase_view/33223810", "UA-2021-12-16-010824-c")</f>
        <v>UA-2021-12-16-010824-c</v>
      </c>
      <c r="C27" s="3" t="s">
        <v>127</v>
      </c>
      <c r="D27" s="3" t="str">
        <f>HYPERLINK("https://my.zakupivli.pro/remote/dispatcher/state_contracting_view/12005883", "UA-2021-12-16-010824-c-c1")</f>
        <v>UA-2021-12-16-010824-c-c1</v>
      </c>
      <c r="E27" s="4" t="s">
        <v>99</v>
      </c>
      <c r="F27" s="8" t="s">
        <v>126</v>
      </c>
      <c r="G27" s="8" t="s">
        <v>126</v>
      </c>
      <c r="H27" s="8" t="s">
        <v>36</v>
      </c>
      <c r="I27" s="8" t="s">
        <v>120</v>
      </c>
      <c r="J27" s="8" t="s">
        <v>154</v>
      </c>
      <c r="K27" s="4" t="s">
        <v>38</v>
      </c>
      <c r="L27" s="4" t="s">
        <v>27</v>
      </c>
      <c r="M27" s="5">
        <v>4997.8599999999997</v>
      </c>
      <c r="N27" s="6">
        <v>44545</v>
      </c>
      <c r="O27" s="6">
        <v>44561</v>
      </c>
      <c r="P27" s="4" t="s">
        <v>159</v>
      </c>
    </row>
    <row r="28" spans="1:16" s="7" customFormat="1" ht="63.75" x14ac:dyDescent="0.25">
      <c r="A28" s="2">
        <v>27</v>
      </c>
      <c r="B28" s="3" t="str">
        <f>HYPERLINK("https://my.zakupivli.pro/remote/dispatcher/state_purchase_view/33255189", "UA-2021-12-16-020052-c")</f>
        <v>UA-2021-12-16-020052-c</v>
      </c>
      <c r="C28" s="3" t="s">
        <v>127</v>
      </c>
      <c r="D28" s="3" t="str">
        <f>HYPERLINK("https://my.zakupivli.pro/remote/dispatcher/state_contracting_view/12007146", "UA-2021-12-16-020052-c-c1")</f>
        <v>UA-2021-12-16-020052-c-c1</v>
      </c>
      <c r="E28" s="4" t="s">
        <v>93</v>
      </c>
      <c r="F28" s="8" t="s">
        <v>136</v>
      </c>
      <c r="G28" s="8" t="s">
        <v>137</v>
      </c>
      <c r="H28" s="8" t="s">
        <v>69</v>
      </c>
      <c r="I28" s="8" t="s">
        <v>120</v>
      </c>
      <c r="J28" s="8" t="s">
        <v>144</v>
      </c>
      <c r="K28" s="4" t="s">
        <v>43</v>
      </c>
      <c r="L28" s="4" t="s">
        <v>23</v>
      </c>
      <c r="M28" s="5">
        <v>2400</v>
      </c>
      <c r="N28" s="6">
        <v>44546</v>
      </c>
      <c r="O28" s="6">
        <v>44561</v>
      </c>
      <c r="P28" s="4" t="s">
        <v>159</v>
      </c>
    </row>
    <row r="29" spans="1:16" s="7" customFormat="1" ht="25.5" x14ac:dyDescent="0.25">
      <c r="A29" s="2">
        <v>28</v>
      </c>
      <c r="B29" s="3" t="str">
        <f>HYPERLINK("https://my.zakupivli.pro/remote/dispatcher/state_purchase_view/33296605", "UA-2021-12-17-008264-c")</f>
        <v>UA-2021-12-17-008264-c</v>
      </c>
      <c r="C29" s="3" t="s">
        <v>127</v>
      </c>
      <c r="D29" s="3" t="str">
        <f>HYPERLINK("https://my.zakupivli.pro/remote/dispatcher/state_contracting_view/12027411", "UA-2021-12-17-008264-c-c1")</f>
        <v>UA-2021-12-17-008264-c-c1</v>
      </c>
      <c r="E29" s="4" t="s">
        <v>91</v>
      </c>
      <c r="F29" s="8" t="s">
        <v>125</v>
      </c>
      <c r="G29" s="8" t="s">
        <v>125</v>
      </c>
      <c r="H29" s="8" t="s">
        <v>36</v>
      </c>
      <c r="I29" s="8" t="s">
        <v>120</v>
      </c>
      <c r="J29" s="8" t="s">
        <v>154</v>
      </c>
      <c r="K29" s="4" t="s">
        <v>38</v>
      </c>
      <c r="L29" s="4" t="s">
        <v>28</v>
      </c>
      <c r="M29" s="5">
        <v>9718.84</v>
      </c>
      <c r="N29" s="6">
        <v>44546</v>
      </c>
      <c r="O29" s="6">
        <v>44561</v>
      </c>
      <c r="P29" s="4" t="s">
        <v>159</v>
      </c>
    </row>
  </sheetData>
  <autoFilter ref="A1:P29">
    <sortState ref="A5:P125">
      <sortCondition ref="B4:B124"/>
    </sortState>
  </autoFilter>
  <hyperlinks>
    <hyperlink ref="B26" r:id="rId1" display="https://my.zakupivli.pro/remote/dispatcher/state_purchase_view/33159119"/>
    <hyperlink ref="D26" r:id="rId2" display="https://my.zakupivli.pro/remote/dispatcher/state_contracting_view/12566344"/>
    <hyperlink ref="B13" r:id="rId3" display="https://my.zakupivli.pro/remote/dispatcher/state_purchase_view/27414567"/>
    <hyperlink ref="D13" r:id="rId4" display="https://my.zakupivli.pro/remote/dispatcher/state_contracting_view/9287917"/>
    <hyperlink ref="B28" r:id="rId5" display="https://my.zakupivli.pro/remote/dispatcher/state_purchase_view/33255189"/>
    <hyperlink ref="D28" r:id="rId6" display="https://my.zakupivli.pro/remote/dispatcher/state_contracting_view/12007146"/>
    <hyperlink ref="B22" r:id="rId7" display="https://my.zakupivli.pro/remote/dispatcher/state_purchase_view/32827879"/>
    <hyperlink ref="D22" r:id="rId8" display="https://my.zakupivli.pro/remote/dispatcher/state_contracting_view/11803978"/>
    <hyperlink ref="B24" r:id="rId9" display="https://my.zakupivli.pro/remote/dispatcher/state_purchase_view/33006319"/>
    <hyperlink ref="D24" r:id="rId10" display="https://my.zakupivli.pro/remote/dispatcher/state_contracting_view/11889299"/>
    <hyperlink ref="B5" r:id="rId11" display="https://my.zakupivli.pro/remote/dispatcher/state_purchase_view/24836623"/>
    <hyperlink ref="D5" r:id="rId12" display="https://my.zakupivli.pro/remote/dispatcher/state_contracting_view/8058069"/>
    <hyperlink ref="B10" r:id="rId13" display="https://my.zakupivli.pro/remote/dispatcher/state_purchase_view/25536191"/>
    <hyperlink ref="D10" r:id="rId14" display="https://my.zakupivli.pro/remote/dispatcher/state_contracting_view/8392868"/>
    <hyperlink ref="B23" r:id="rId15" display="https://my.zakupivli.pro/remote/dispatcher/state_purchase_view/33000915"/>
    <hyperlink ref="D23" r:id="rId16" display="https://my.zakupivli.pro/remote/dispatcher/state_contracting_view/11886268"/>
    <hyperlink ref="B29" r:id="rId17" display="https://my.zakupivli.pro/remote/dispatcher/state_purchase_view/33296605"/>
    <hyperlink ref="D29" r:id="rId18" display="https://my.zakupivli.pro/remote/dispatcher/state_contracting_view/12027411"/>
    <hyperlink ref="B12" r:id="rId19" display="https://my.zakupivli.pro/remote/dispatcher/state_purchase_view/26818057"/>
    <hyperlink ref="D12" r:id="rId20" display="https://my.zakupivli.pro/remote/dispatcher/state_contracting_view/9007579"/>
    <hyperlink ref="B15" r:id="rId21" display="https://my.zakupivli.pro/remote/dispatcher/state_purchase_view/28113470"/>
    <hyperlink ref="D15" r:id="rId22" display="https://my.zakupivli.pro/remote/dispatcher/state_contracting_view/9620133"/>
    <hyperlink ref="B19" r:id="rId23" display="https://my.zakupivli.pro/remote/dispatcher/state_purchase_view/30639017"/>
    <hyperlink ref="D19" r:id="rId24" display="https://my.zakupivli.pro/remote/dispatcher/state_contracting_view/10794647"/>
    <hyperlink ref="B20" r:id="rId25" display="https://my.zakupivli.pro/remote/dispatcher/state_purchase_view/32514464"/>
    <hyperlink ref="D20" r:id="rId26" display="https://my.zakupivli.pro/remote/dispatcher/state_contracting_view/11657355"/>
    <hyperlink ref="B17" r:id="rId27" display="https://my.zakupivli.pro/remote/dispatcher/state_purchase_view/29869391"/>
    <hyperlink ref="D17" r:id="rId28" display="https://my.zakupivli.pro/remote/dispatcher/state_contracting_view/10441556"/>
    <hyperlink ref="B16" r:id="rId29" display="https://my.zakupivli.pro/remote/dispatcher/state_purchase_view/29869075"/>
    <hyperlink ref="D16" r:id="rId30" display="https://my.zakupivli.pro/remote/dispatcher/state_contracting_view/10441649"/>
    <hyperlink ref="B27" r:id="rId31" display="https://my.zakupivli.pro/remote/dispatcher/state_purchase_view/33223810"/>
    <hyperlink ref="D27" r:id="rId32" display="https://my.zakupivli.pro/remote/dispatcher/state_contracting_view/12005883"/>
    <hyperlink ref="B25" r:id="rId33" display="https://my.zakupivli.pro/remote/dispatcher/state_purchase_view/33011872"/>
    <hyperlink ref="D25" r:id="rId34" display="https://my.zakupivli.pro/remote/dispatcher/state_contracting_view/11891286"/>
    <hyperlink ref="B11" r:id="rId35" display="https://my.zakupivli.pro/remote/dispatcher/state_purchase_view/25864598"/>
    <hyperlink ref="D11" r:id="rId36" display="https://my.zakupivli.pro/remote/dispatcher/state_contracting_view/8549487"/>
    <hyperlink ref="B4" r:id="rId37" display="https://my.zakupivli.pro/remote/dispatcher/state_purchase_view/24834889"/>
    <hyperlink ref="D4" r:id="rId38" display="https://my.zakupivli.pro/remote/dispatcher/state_contracting_view/8057481"/>
    <hyperlink ref="B14" r:id="rId39" display="https://my.zakupivli.pro/remote/dispatcher/state_purchase_view/27414792"/>
    <hyperlink ref="D14" r:id="rId40" display="https://my.zakupivli.pro/remote/dispatcher/state_contracting_view/9287928"/>
    <hyperlink ref="B18" r:id="rId41" display="https://my.zakupivli.pro/remote/dispatcher/state_purchase_view/30069784"/>
    <hyperlink ref="D18" r:id="rId42" display="https://my.zakupivli.pro/remote/dispatcher/state_contracting_view/10532498"/>
    <hyperlink ref="B3" r:id="rId43" display="https://my.zakupivli.pro/remote/dispatcher/state_purchase_view/24531095"/>
    <hyperlink ref="D3" r:id="rId44" display="https://my.zakupivli.pro/remote/dispatcher/state_contracting_view/8127863"/>
    <hyperlink ref="B7" r:id="rId45" display="https://my.zakupivli.pro/remote/dispatcher/state_purchase_view/24978886"/>
    <hyperlink ref="D7" r:id="rId46" display="https://my.zakupivli.pro/remote/dispatcher/state_contracting_view/8127693"/>
    <hyperlink ref="B21" r:id="rId47" display="https://my.zakupivli.pro/remote/dispatcher/state_purchase_view/32565645"/>
    <hyperlink ref="D21" r:id="rId48" display="https://my.zakupivli.pro/remote/dispatcher/state_contracting_view/11877549"/>
    <hyperlink ref="B2" r:id="rId49" display="https://my.zakupivli.pro/remote/dispatcher/state_purchase_view/22171735"/>
    <hyperlink ref="D2" r:id="rId50" display="https://my.zakupivli.pro/remote/dispatcher/state_contracting_view/7248985"/>
    <hyperlink ref="B9" r:id="rId51" display="https://my.zakupivli.pro/remote/dispatcher/state_purchase_view/25537773"/>
    <hyperlink ref="D9" r:id="rId52" display="https://my.zakupivli.pro/remote/dispatcher/state_contracting_view/8393843"/>
    <hyperlink ref="B6" r:id="rId53" display="https://my.zakupivli.pro/remote/dispatcher/state_purchase_view/24837948"/>
    <hyperlink ref="D6" r:id="rId54" display="https://my.zakupivli.pro/remote/dispatcher/state_contracting_view/8058817"/>
    <hyperlink ref="B8" r:id="rId55" display="https://my.zakupivli.pro/remote/dispatcher/state_purchase_view/25038160"/>
    <hyperlink ref="D8" r:id="rId56" display="https://my.zakupivli.pro/remote/dispatcher/state_contracting_view/815850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Пользователь</cp:lastModifiedBy>
  <dcterms:created xsi:type="dcterms:W3CDTF">2024-04-04T16:53:23Z</dcterms:created>
  <dcterms:modified xsi:type="dcterms:W3CDTF">2024-04-04T16:18:18Z</dcterms:modified>
  <cp:category/>
</cp:coreProperties>
</file>