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ІДКРИТІ ДАННІ 2023\РЕЕСТРИ ЗА 2023\"/>
    </mc:Choice>
  </mc:AlternateContent>
  <bookViews>
    <workbookView xWindow="0" yWindow="0" windowWidth="28800" windowHeight="12435"/>
  </bookViews>
  <sheets>
    <sheet name="Sheet" sheetId="1" r:id="rId1"/>
  </sheets>
  <definedNames>
    <definedName name="_xlnm._FilterDatabase" localSheetId="0" hidden="1">Sheet!$A$1:$I$149</definedName>
  </definedNames>
  <calcPr calcId="152511"/>
</workbook>
</file>

<file path=xl/calcChain.xml><?xml version="1.0" encoding="utf-8"?>
<calcChain xmlns="http://schemas.openxmlformats.org/spreadsheetml/2006/main">
  <c r="A151" i="1" l="1"/>
  <c r="A150" i="1"/>
  <c r="A149" i="1" l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<sst xmlns="http://schemas.openxmlformats.org/spreadsheetml/2006/main" count="1059" uniqueCount="384">
  <si>
    <t>01976358</t>
  </si>
  <si>
    <t>01995663</t>
  </si>
  <si>
    <t>0213-6-СК</t>
  </si>
  <si>
    <t>03341305</t>
  </si>
  <si>
    <t>03363192</t>
  </si>
  <si>
    <t>09120000-6 Газове паливо</t>
  </si>
  <si>
    <t>09130000-9 Нафта і дистиляти</t>
  </si>
  <si>
    <t>09310000-5 Електрична енергія</t>
  </si>
  <si>
    <t>09320000-8 Пара, гаряча вода та пов’язана продукція</t>
  </si>
  <si>
    <t>100</t>
  </si>
  <si>
    <t>104</t>
  </si>
  <si>
    <t>105</t>
  </si>
  <si>
    <t>110</t>
  </si>
  <si>
    <t>111</t>
  </si>
  <si>
    <t>112</t>
  </si>
  <si>
    <t>12</t>
  </si>
  <si>
    <t>13/07-23</t>
  </si>
  <si>
    <t>15880000-0 Спеціальні продукти харчування, збагачені поживними речовинами</t>
  </si>
  <si>
    <t>1695002231</t>
  </si>
  <si>
    <t>19087191</t>
  </si>
  <si>
    <t>19147295</t>
  </si>
  <si>
    <t>19312825</t>
  </si>
  <si>
    <t>19314830</t>
  </si>
  <si>
    <t>2</t>
  </si>
  <si>
    <t>2014700277</t>
  </si>
  <si>
    <t>2015300381</t>
  </si>
  <si>
    <t>20262860</t>
  </si>
  <si>
    <t>21673832</t>
  </si>
  <si>
    <t>219</t>
  </si>
  <si>
    <t>22/23</t>
  </si>
  <si>
    <t>22210000-5 Газети</t>
  </si>
  <si>
    <t>22820000-4 Бланки</t>
  </si>
  <si>
    <t>22993200-9 Термочутливі папір або картон</t>
  </si>
  <si>
    <t>23/10-23</t>
  </si>
  <si>
    <t>23359034</t>
  </si>
  <si>
    <t>2425507306</t>
  </si>
  <si>
    <t>2463618841</t>
  </si>
  <si>
    <t>2568115607</t>
  </si>
  <si>
    <t>2586310885</t>
  </si>
  <si>
    <t>2639313984</t>
  </si>
  <si>
    <t>2736409396</t>
  </si>
  <si>
    <t>2752713235</t>
  </si>
  <si>
    <t>2908112534</t>
  </si>
  <si>
    <t>2999501131</t>
  </si>
  <si>
    <t>30190000-7 Офісне устаткування та приладдя різне</t>
  </si>
  <si>
    <t>3045018815</t>
  </si>
  <si>
    <t>3074106617</t>
  </si>
  <si>
    <t>30982775</t>
  </si>
  <si>
    <t>3115711930</t>
  </si>
  <si>
    <t>31348357</t>
  </si>
  <si>
    <t>31440000-2 Акумуляторні батареї</t>
  </si>
  <si>
    <t>31510000-4 Електричні лампи розжарення</t>
  </si>
  <si>
    <t>3162220619</t>
  </si>
  <si>
    <t>31770510</t>
  </si>
  <si>
    <t>32250000-0 Мобільні телефони</t>
  </si>
  <si>
    <t>32320000-2 Телевізійне й аудіовізуальне обладнання</t>
  </si>
  <si>
    <t>32490244</t>
  </si>
  <si>
    <t>32582000-6 Носії даних</t>
  </si>
  <si>
    <t>32653295</t>
  </si>
  <si>
    <t>32688148</t>
  </si>
  <si>
    <t>3283405201</t>
  </si>
  <si>
    <t>33006821</t>
  </si>
  <si>
    <t>33120000-7 Системи реєстрації медичної інформації та дослідне обладнання</t>
  </si>
  <si>
    <t>33140000-3 Медичні матеріали</t>
  </si>
  <si>
    <t>33180000-5 Апаратура для підтримування фізіологічних функцій організму</t>
  </si>
  <si>
    <t>33190000-8 Медичне обладнання та вироби медичного призначення різні</t>
  </si>
  <si>
    <t>33600000-6 Фармацевтична продукція</t>
  </si>
  <si>
    <t>33690000-3 Лікарські засоби різні</t>
  </si>
  <si>
    <t>33700000-7 Засоби особистої гігієни</t>
  </si>
  <si>
    <t>33710000-0 Парфуми, засоби гігієни та презервативи</t>
  </si>
  <si>
    <t>33718143</t>
  </si>
  <si>
    <t>33750000-2 Засоби для догляду за малюками</t>
  </si>
  <si>
    <t>3416112436</t>
  </si>
  <si>
    <t>3500611434</t>
  </si>
  <si>
    <t>35042950</t>
  </si>
  <si>
    <t>3550502015</t>
  </si>
  <si>
    <t>36157713</t>
  </si>
  <si>
    <t>36216548</t>
  </si>
  <si>
    <t>37899694</t>
  </si>
  <si>
    <t>38199687</t>
  </si>
  <si>
    <t>38218086</t>
  </si>
  <si>
    <t>39140000-5 Меблі для дому</t>
  </si>
  <si>
    <t>39197392</t>
  </si>
  <si>
    <t>39220000-0 Кухонне приладдя, товари для дому та господарства і приладдя для закладів громадського харчування</t>
  </si>
  <si>
    <t>39224000-8 Мітли, щітки та інше господарське приладдя</t>
  </si>
  <si>
    <t>39292000-5 Шкільні грифельні чи інші дошки для писання чи малювання або приладдя до них</t>
  </si>
  <si>
    <t>39417349</t>
  </si>
  <si>
    <t>39515400-9 Жалюзі</t>
  </si>
  <si>
    <t>39710000-2 Електричні побутові прилади</t>
  </si>
  <si>
    <t>398</t>
  </si>
  <si>
    <t>39830000-9 Продукція для чищення</t>
  </si>
  <si>
    <t>39868825</t>
  </si>
  <si>
    <t>40109168</t>
  </si>
  <si>
    <t>40277858</t>
  </si>
  <si>
    <t>409</t>
  </si>
  <si>
    <t>41369085</t>
  </si>
  <si>
    <t>414</t>
  </si>
  <si>
    <t>41436140</t>
  </si>
  <si>
    <t>42031591</t>
  </si>
  <si>
    <t>42082379</t>
  </si>
  <si>
    <t>42399676</t>
  </si>
  <si>
    <t>42472703</t>
  </si>
  <si>
    <t>42648365</t>
  </si>
  <si>
    <t>43197388</t>
  </si>
  <si>
    <t>43200039</t>
  </si>
  <si>
    <t>43481656</t>
  </si>
  <si>
    <t>43808856</t>
  </si>
  <si>
    <t>43977041</t>
  </si>
  <si>
    <t>44160000-9 Магістралі, трубопроводи, труби, обсадні труби, тюбінги та супутні вироби</t>
  </si>
  <si>
    <t>44165100-5 Шланги</t>
  </si>
  <si>
    <t>44173000-3 Стрічки</t>
  </si>
  <si>
    <t>44186419</t>
  </si>
  <si>
    <t>44301056</t>
  </si>
  <si>
    <t>44319152</t>
  </si>
  <si>
    <t>44320000-9 Кабелі та супутня продукція</t>
  </si>
  <si>
    <t>44420000-0 Будівельні товари</t>
  </si>
  <si>
    <t>44421300-0 Сейфи</t>
  </si>
  <si>
    <t>44433472</t>
  </si>
  <si>
    <t>44498868</t>
  </si>
  <si>
    <t>44574166</t>
  </si>
  <si>
    <t>44907200</t>
  </si>
  <si>
    <t>45260000-7 Покрівельні роботи та інші спеціалізовані будівельні роботи</t>
  </si>
  <si>
    <t>45310000-3 Електромонтажні роботи</t>
  </si>
  <si>
    <t>45312100-8 Встановлення систем пожежної сигналізації</t>
  </si>
  <si>
    <t>45312200-9 Встановлення систем охоронної сигналізації</t>
  </si>
  <si>
    <t>45330000-9 Водопровідні та санітарно-технічні роботи</t>
  </si>
  <si>
    <t>45331200-8 Встановлення вентиляційних систем і систем кондиціонування повітря</t>
  </si>
  <si>
    <t>45331230-7 Встановлення охолоджувального обладнання</t>
  </si>
  <si>
    <t>45384767</t>
  </si>
  <si>
    <t>45400000-1 Завершальні будівельні роботи</t>
  </si>
  <si>
    <t>48810000-9 Інформаційні системи</t>
  </si>
  <si>
    <t>50310000-1 Технічне обслуговування і ремонт офісної техніки</t>
  </si>
  <si>
    <t>50340000-0 Послуги з ремонту і технічного обслуговування аудіовізуального та оптичного обладнання</t>
  </si>
  <si>
    <t>50410000-2 Послуги з ремонту і технічного обслуговування вимірювальних, випробувальних і контрольних приладів</t>
  </si>
  <si>
    <t>50411100-0 Послуги з ремонту і технічного обслуговування лічильників води</t>
  </si>
  <si>
    <t>50413200-5 Послуги з ремонту і технічного обслуговування протипожежного обладнання</t>
  </si>
  <si>
    <t>50530000-9 Послуги з ремонту і технічного обслуговування техніки</t>
  </si>
  <si>
    <t>50531100-7 Послуги з ремонту і технічного обслуговування котлів</t>
  </si>
  <si>
    <t>50710000-5 Послуги з ремонту і технічного обслуговування електричного і механічного устаткування будівель</t>
  </si>
  <si>
    <t>50720000-8 Послуги з ремонту і технічного обслуговування систем центрального опалення</t>
  </si>
  <si>
    <t>50730000-1 Послуги з ремонту і технічного обслуговування охолоджувальних установок</t>
  </si>
  <si>
    <t>50750000-7 Послуги з технічного обслуговування ліфтів</t>
  </si>
  <si>
    <t>51310000-8 Послуги зі встановлення радіо-, телевізійної, аудіо- та відеоапаратури</t>
  </si>
  <si>
    <t>56001/2024</t>
  </si>
  <si>
    <t>64210000-1 Послуги телефонного зв’язку та передачі даних</t>
  </si>
  <si>
    <t>65110000-7 Розподіл води</t>
  </si>
  <si>
    <t>65210000-8 Розподіл газу</t>
  </si>
  <si>
    <t>65310000-9 Розподіл електричної енергії</t>
  </si>
  <si>
    <t>694</t>
  </si>
  <si>
    <t>71240000-2 Архітектурні, інженерні та планувальні послуги</t>
  </si>
  <si>
    <t>71320000-7 Послуги з інженерного проектування</t>
  </si>
  <si>
    <t>71520000-9 Послуги з нагляду за виконанням будівельних робіт</t>
  </si>
  <si>
    <t>71630000-3 Послуги з технічного огляду та випробовувань</t>
  </si>
  <si>
    <t>72250000-2 Послуги, пов’язані із системами та підтримкою</t>
  </si>
  <si>
    <t>72260000-5 Послуги, пов’язані з програмним забезпеченням</t>
  </si>
  <si>
    <t>72710000-0 Послуги у сфері локальних мереж</t>
  </si>
  <si>
    <t>788</t>
  </si>
  <si>
    <t>79110000-8 Послуги з юридичного консультування та юридичного представництва</t>
  </si>
  <si>
    <t>79710000-4 Охоронні послуги</t>
  </si>
  <si>
    <t>79990000-0 Різні послуги, пов’язані з діловою сферою</t>
  </si>
  <si>
    <t>80510000-2 Послуги з професійної підготовки спеціалістів</t>
  </si>
  <si>
    <t>85110000-3 Послуги лікувальних закладів та супутні послуги</t>
  </si>
  <si>
    <t>85140000-2 Послуги у сфері охорони здоров’я різні</t>
  </si>
  <si>
    <t>90430000-0 Послуги з відведення стічних вод</t>
  </si>
  <si>
    <t>90520000-8 Послуги у сфері поводження з радіоактивними, токсичними, медичними та небезпечними відходами</t>
  </si>
  <si>
    <t>95</t>
  </si>
  <si>
    <t>96</t>
  </si>
  <si>
    <t>97</t>
  </si>
  <si>
    <t>MEIS-3590</t>
  </si>
  <si>
    <t>ЄДРПОУ організатора</t>
  </si>
  <si>
    <t>ЄДРПОУ переможця</t>
  </si>
  <si>
    <t>ІВАНЮТА ЯРОСЛАВ ОЛЕКСАНДРОВИЧ</t>
  </si>
  <si>
    <t>Ідентифікатор закупівлі</t>
  </si>
  <si>
    <t>АДВОКАТСЬКЕ ОБ'ЄДНАННЯ "ЮРЕКСІМ"</t>
  </si>
  <si>
    <t>АКЦІОНЕРНЕ ТОВАРИСТВО "ДТЕК ДНІПРОВСЬКІ ЕЛЕКТРОМЕРЕЖІ"</t>
  </si>
  <si>
    <t>АКЦІОНЕРНЕ ТОВАРИСТВО "ОПЕРАТОР ГАЗОРОЗПОДІЛЬНОЇ СИСТЕМИ "ДНІПРОГАЗ"</t>
  </si>
  <si>
    <t>БІРЮКОВ МИКОЛА ВІКТОРОВИЧ</t>
  </si>
  <si>
    <t>Бедрій Роман Олександрович</t>
  </si>
  <si>
    <t>В-241/23</t>
  </si>
  <si>
    <t>В-244/22</t>
  </si>
  <si>
    <t>ВОЄДІЛОВ ІГОР АНАТОЛІЙОВИЧ</t>
  </si>
  <si>
    <t>ВОЛОДІН АНДРІЙ СЕРГІЙОВИЧ</t>
  </si>
  <si>
    <t>Відкриті торги з особливостями</t>
  </si>
  <si>
    <t>ЖИЛЕНКО ЮРІЙ ВАСИЛЬОВИЧ</t>
  </si>
  <si>
    <t>Закупівля без використання електронної системи</t>
  </si>
  <si>
    <t>КІПРАН МАРИНА ВОЛОДИМИРІВНА</t>
  </si>
  <si>
    <t>КОМУНАЛЬНЕ НЕКОМЕРЦІЙНЕ ПІДПРИЄМСТВО "ДНІПРОВСЬКИЙ ЦЕНТР ПЕРВИННОЇ МЕДИКО-САНІТАРНОЇ ДОПОМОГИ № 5" ДНІПРОВСЬКОЇ МІСЬКОЇ РАДИ</t>
  </si>
  <si>
    <t>КОМУНАЛЬНЕ ПІДПРИЄМСТВО "АВТОПІДПРИЄМСТВО САНІТАРНОГО ТРАНСПОРТУ" ДНІПРОВСЬКОЇ МІСЬКОЇ РАДИ</t>
  </si>
  <si>
    <t>КОМУНАЛЬНЕ ПІДПРИЄМСТВО "ДНІПРОВОДОКАНАЛ" ДНІПРОВСЬКОЇ МІСЬКОЇ РАДИ</t>
  </si>
  <si>
    <t>КОМУНАЛЬНЕ ПІДПРИЄМСТВО "ДНІПРОТЕПЛОЕНЕРГО" ДНІПРОПЕТРОВСЬКОЇ ОБЛАСНОЇ РАДИ"</t>
  </si>
  <si>
    <t>КОМУНАЛЬНЕ ПІДПРИЄМСТВО "ЖИЛСЕРВІС-5" ДНІПРОВСЬКОЇ МІСЬКОЇ РАДИ</t>
  </si>
  <si>
    <t>КОМУНАЛЬНЕ ПІДПРИЄМСТВО "НАВЧАЛЬНО-КУРСОВИЙ КОМБІНАТ" ДНІПРОПЕТРОВСЬКОЇ ОБЛАСНОЇ РАДИ"</t>
  </si>
  <si>
    <t>КОМУНАЛЬНЕ ПІДПРИЄМСТВО "ТЕПЛОЕНЕРГО" ДНІПРОВСЬКОЇ МІСЬКОЇ РАДИ</t>
  </si>
  <si>
    <t>Класифікатор</t>
  </si>
  <si>
    <t>ЛОПАТЕНКО ГАННА АНАТОЛІЇВНА</t>
  </si>
  <si>
    <t>МАНДЗІЙ ВОЛОДИМИР ПЕТРОВИЧ</t>
  </si>
  <si>
    <t>Номер договору</t>
  </si>
  <si>
    <t>ОБЛАСНЕ КОМУНАЛЬНЕ ПІДПРИЄМСТВО "ФАРМАЦІЯ"</t>
  </si>
  <si>
    <t>Організатор</t>
  </si>
  <si>
    <t>ПП "Дельта-Гарантія"</t>
  </si>
  <si>
    <t>ПП «Дельта-Охорона»</t>
  </si>
  <si>
    <t>ПРИВАТНЕ АКЦІОНЕРНЕ ТОВАРИСТВО "КИЇВСТАР"</t>
  </si>
  <si>
    <t>ПРИВАТНЕ ПІДПРИЄМСТВО "ДЕЛЬТА-ОХОРОНА"</t>
  </si>
  <si>
    <t>ПРИВАТНЕ ПІДПРИЄМСТВО "МЕДІНФОСЕРВІС"</t>
  </si>
  <si>
    <t>ПРИВАТНЕ ПІДПРИЄМСТВО "СКОРПІОН-БЕЗПЕКА"</t>
  </si>
  <si>
    <t>ПРИВАТНЕ ПІДПРИЄМСТВО "ТЕХНОІНФОМЕД-2"</t>
  </si>
  <si>
    <t>ПрАТ "КИЇВСТАР"</t>
  </si>
  <si>
    <t>Приватне підприємство «Дельта-Гарантія»</t>
  </si>
  <si>
    <t>РУСНАК ІРИНА ВОЛОДИМИРІВНА</t>
  </si>
  <si>
    <t>Сума укладеного договору</t>
  </si>
  <si>
    <t>ТОВ "АВЕРС КАНЦЕЛЯРІЯ"</t>
  </si>
  <si>
    <t>ТОВ "ВінФран"</t>
  </si>
  <si>
    <t>ТОВ "ДІАГНОСТИЧНИЙ ЛАБОРАТОРНИЙ ЦЕНТР "ВІТАЛАБ"</t>
  </si>
  <si>
    <t>ТОВ "ЛОККАРД"</t>
  </si>
  <si>
    <t>ТОВ "ОЛЛ-ІТ"</t>
  </si>
  <si>
    <t>ТОВ "СИЛА ЗАХИСТУ"</t>
  </si>
  <si>
    <t>ТОВ "СТМ-Фарм"</t>
  </si>
  <si>
    <t>ТОВ "УКРСТРОЙДНІПРО"</t>
  </si>
  <si>
    <t>ТОВ АКТІЗ-ІНВЕСТ</t>
  </si>
  <si>
    <t>ТОВ ХЕЛСІМЕД</t>
  </si>
  <si>
    <t>ТОВ ЮР-ТВІН</t>
  </si>
  <si>
    <t>ТОВАРИСТВО З ОБМЕЖЕНОЮ ВІДПОВІДАЛЬНІСТЮ "А-ЕНЕРГО"</t>
  </si>
  <si>
    <t>ТОВАРИСТВО З ОБМЕЖЕНОЮ ВІДПОВІДАЛЬНІСТЮ "АМЕТРІН ФК"</t>
  </si>
  <si>
    <t>ТОВАРИСТВО З ОБМЕЖЕНОЮ ВІДПОВІДАЛЬНІСТЮ "АСАНАРА"</t>
  </si>
  <si>
    <t>ТОВАРИСТВО З ОБМЕЖЕНОЮ ВІДПОВІДАЛЬНІСТЮ "АСК"</t>
  </si>
  <si>
    <t>ТОВАРИСТВО З ОБМЕЖЕНОЮ ВІДПОВІДАЛЬНІСТЮ "ВЕТО"</t>
  </si>
  <si>
    <t>ТОВАРИСТВО З ОБМЕЖЕНОЮ ВІДПОВІДАЛЬНІСТЮ "ВИРОБНИЧО-КОМЕРЦІЙНА ФІРМА "МЕДИНА"</t>
  </si>
  <si>
    <t>ТОВАРИСТВО З ОБМЕЖЕНОЮ ВІДПОВІДАЛЬНІСТЮ "ГАЗЕТА "НАШЕ МІСТО"</t>
  </si>
  <si>
    <t>ТОВАРИСТВО З ОБМЕЖЕНОЮ ВІДПОВІДАЛЬНІСТЮ "ГАЗОПОСТАЧАЛЬНА КОМПАНІЯ "НАФТОГАЗ ТРЕЙДИНГ"</t>
  </si>
  <si>
    <t>ТОВАРИСТВО З ОБМЕЖЕНОЮ ВІДПОВІДАЛЬНІСТЮ "ГАЗОРОЗПОДІЛЬНІ МЕРЕЖІ УКРАЇНИ"</t>
  </si>
  <si>
    <t>ТОВАРИСТВО З ОБМЕЖЕНОЮ ВІДПОВІДАЛЬНІСТЮ "ДІАГНОСТИЧНИЙ ЛАБОРАТОРНИЙ ЦЕНТР "ВІТАЛАБ"</t>
  </si>
  <si>
    <t>ТОВАРИСТВО З ОБМЕЖЕНОЮ ВІДПОВІДАЛЬНІСТЮ "ДНІПРОВСЬКІ ЕНЕРГЕТИЧНІ ПОСЛУГИ"</t>
  </si>
  <si>
    <t>ТОВАРИСТВО З ОБМЕЖЕНОЮ ВІДПОВІДАЛЬНІСТЮ "ЕПІЦЕНТР К"</t>
  </si>
  <si>
    <t>ТОВАРИСТВО З ОБМЕЖЕНОЮ ВІДПОВІДАЛЬНІСТЮ "КОМПАНІЯ "ЄВРО ТЕХНОЛОГІЇ"</t>
  </si>
  <si>
    <t>ТОВАРИСТВО З ОБМЕЖЕНОЮ ВІДПОВІДАЛЬНІСТЮ "ПРЕМ'ЄРА Л ТА Л"</t>
  </si>
  <si>
    <t>ТОВАРИСТВО З ОБМЕЖЕНОЮ ВІДПОВІДАЛЬНІСТЮ "СІЕТ ХОЛДІНГ"</t>
  </si>
  <si>
    <t>ТОВАРИСТВО З ОБМЕЖЕНОЮ ВІДПОВІДАЛЬНІСТЮ "СТМ-Фарм"</t>
  </si>
  <si>
    <t>ТОВАРИСТВО З ОБМЕЖЕНОЮ ВІДПОВІДАЛЬНІСТЮ "ТЕХНОЦЕНТР "ХОЛОД"</t>
  </si>
  <si>
    <t>ТОВАРИСТВО З ОБМЕЖЕНОЮ ВІДПОВІДАЛЬНІСТЮ "ТОРГОВИЙ ДІМ "РЕЛАКС""</t>
  </si>
  <si>
    <t>ТОВАРИСТВО З ОБМЕЖЕНОЮ ВІДПОВІДАЛЬНІСТЮ "Торгово-Виробнича Група Український папір"</t>
  </si>
  <si>
    <t>ТОВАРИСТВО З ОБМЕЖЕНОЮ ВІДПОВІДАЛЬНІСТЮ "УКРПОВІРКА"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</si>
  <si>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</si>
  <si>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«МЕТРОЛОГІСТІКС»</t>
  </si>
  <si>
    <t>ТОВАРИСТВО З ОБМЕЖЕНОЮ ВІДПОВІДАЛЬНІСТЮ СПЕЦІАЛІЗОВАНЕ ПІДПРИЄМСТВО "ЛІФТРЕММОНТАЖ ДНІПРО"</t>
  </si>
  <si>
    <t>Тип процедури</t>
  </si>
  <si>
    <t>УПРАВЛІННЯ ПОЛІЦІЇ ОХОРОНИ В ДНІПРОПЕТРОВСЬКІЙ ОБЛАСТІ</t>
  </si>
  <si>
    <t>ФОП "БОРОДІН ВАДИМ ІГОРОВИЧ
"</t>
  </si>
  <si>
    <t>ФОП "ТРЕМБАЧ МАРИНА ІВАНІВНА"</t>
  </si>
  <si>
    <t>ФОП "ЧУМАК ВАЛЕРІЙ ВАСИЛЬОВИЧ "</t>
  </si>
  <si>
    <t>ФОП Іванюта</t>
  </si>
  <si>
    <t>ФОП Богатир Д.Є.</t>
  </si>
  <si>
    <t>ФОП Гребенюк Богдан Валерійович</t>
  </si>
  <si>
    <t>ФОП ЛУПИКОВ ВЛАДИСЛАВ СЕРГІЙОВИЧ</t>
  </si>
  <si>
    <t>ФОП ФЕДОТОВА КАТЕРИНА ВАЛЕРІЇВНА</t>
  </si>
  <si>
    <t>ФОП Хамаза Л.Г.</t>
  </si>
  <si>
    <t>Фактичний переможець</t>
  </si>
  <si>
    <t>ХАМАЗА ЛЮДМИЛА ГРИГОРІВНА</t>
  </si>
  <si>
    <t>ЦЕПА ІРИНА ВАЛЕРІЇВНА</t>
  </si>
  <si>
    <t>ЧЕРНИШОВ ДМИТРО ВОЛОДИМИРОВИЧ</t>
  </si>
  <si>
    <t>№ 03-4439/23-БО-Т</t>
  </si>
  <si>
    <t>№ 03-5439/24-БО-Т</t>
  </si>
  <si>
    <t>№ 05/01</t>
  </si>
  <si>
    <t>№ 050875</t>
  </si>
  <si>
    <t>№ 1</t>
  </si>
  <si>
    <t>№ 10/5-23</t>
  </si>
  <si>
    <t>№ 101</t>
  </si>
  <si>
    <t>№ 103</t>
  </si>
  <si>
    <t>№ 104</t>
  </si>
  <si>
    <t>№ 105</t>
  </si>
  <si>
    <t>№ 106</t>
  </si>
  <si>
    <t>№ 107</t>
  </si>
  <si>
    <t>№ 108</t>
  </si>
  <si>
    <t>№ 109</t>
  </si>
  <si>
    <t>№ 11/07-23</t>
  </si>
  <si>
    <t>№ 110ДП1/23</t>
  </si>
  <si>
    <t>№ 111</t>
  </si>
  <si>
    <t>№ 112</t>
  </si>
  <si>
    <t>№ 113</t>
  </si>
  <si>
    <t>№ 114</t>
  </si>
  <si>
    <t>№ 115</t>
  </si>
  <si>
    <t>№ 116</t>
  </si>
  <si>
    <t>№ 117</t>
  </si>
  <si>
    <t>№ 11786</t>
  </si>
  <si>
    <t>№ 11786В</t>
  </si>
  <si>
    <t>№ 11786С</t>
  </si>
  <si>
    <t>№ 119</t>
  </si>
  <si>
    <t>№ 12/23</t>
  </si>
  <si>
    <t>№ 120</t>
  </si>
  <si>
    <t>№ 121, 122</t>
  </si>
  <si>
    <t>№ 122</t>
  </si>
  <si>
    <t>№ 128</t>
  </si>
  <si>
    <t>№ 1290/17/201-2023</t>
  </si>
  <si>
    <t>№ 133</t>
  </si>
  <si>
    <t>№ 14/08-23</t>
  </si>
  <si>
    <t>№ 17/23</t>
  </si>
  <si>
    <t>№ 18/23</t>
  </si>
  <si>
    <t>№ 1П</t>
  </si>
  <si>
    <t>№ 2</t>
  </si>
  <si>
    <t>№ 23</t>
  </si>
  <si>
    <t>№ 23/15</t>
  </si>
  <si>
    <t>№ 25</t>
  </si>
  <si>
    <t>№ 26</t>
  </si>
  <si>
    <t>№ 27</t>
  </si>
  <si>
    <t>№ 27/11/23/2</t>
  </si>
  <si>
    <t>№ 28</t>
  </si>
  <si>
    <t xml:space="preserve">№ 29 </t>
  </si>
  <si>
    <t>№ 2П</t>
  </si>
  <si>
    <t>№ 3</t>
  </si>
  <si>
    <t>№ 30</t>
  </si>
  <si>
    <t>№ 31</t>
  </si>
  <si>
    <t>№ 33</t>
  </si>
  <si>
    <t>№ 34</t>
  </si>
  <si>
    <t>№ 36</t>
  </si>
  <si>
    <t>№ 37</t>
  </si>
  <si>
    <t>№ 38</t>
  </si>
  <si>
    <t>№ 38/23</t>
  </si>
  <si>
    <t>№ 39</t>
  </si>
  <si>
    <t>№ 3П</t>
  </si>
  <si>
    <t>№ 4</t>
  </si>
  <si>
    <t>№ 40</t>
  </si>
  <si>
    <t>№ 40/23</t>
  </si>
  <si>
    <t>№ 40109CTП</t>
  </si>
  <si>
    <t>№ 41</t>
  </si>
  <si>
    <t>№ 41/23</t>
  </si>
  <si>
    <t>№ 42АВ491-189-23</t>
  </si>
  <si>
    <t>№ 47</t>
  </si>
  <si>
    <t>№ 48</t>
  </si>
  <si>
    <t>№ 49</t>
  </si>
  <si>
    <t>№ 491-171-23</t>
  </si>
  <si>
    <t>№ 5</t>
  </si>
  <si>
    <t>№ 5/332-Б</t>
  </si>
  <si>
    <t>№ 50</t>
  </si>
  <si>
    <t>№ 51</t>
  </si>
  <si>
    <t>№ 56</t>
  </si>
  <si>
    <t>№ 56В0623-0862</t>
  </si>
  <si>
    <t xml:space="preserve">№ 57 </t>
  </si>
  <si>
    <t>№ 58</t>
  </si>
  <si>
    <t>№ 59</t>
  </si>
  <si>
    <t>№ 6</t>
  </si>
  <si>
    <t>№ 60</t>
  </si>
  <si>
    <t>№ 61</t>
  </si>
  <si>
    <t>№ 66</t>
  </si>
  <si>
    <t>№ 66-22/11/10</t>
  </si>
  <si>
    <t>№ 67</t>
  </si>
  <si>
    <t>№ 68</t>
  </si>
  <si>
    <t>№ 706/17/201-2023</t>
  </si>
  <si>
    <t>№ 70ДП1/23</t>
  </si>
  <si>
    <t>№ 73ДП1/23</t>
  </si>
  <si>
    <t>№ 76</t>
  </si>
  <si>
    <t>№ 77-ЕО</t>
  </si>
  <si>
    <t>№ 78</t>
  </si>
  <si>
    <t>№ 79 ДП1/23</t>
  </si>
  <si>
    <t>№ 8/05-23</t>
  </si>
  <si>
    <t>№ 8365816</t>
  </si>
  <si>
    <t>№ 8369816/БО_2024</t>
  </si>
  <si>
    <t>№ 85</t>
  </si>
  <si>
    <t>№ 86</t>
  </si>
  <si>
    <t>№ 87</t>
  </si>
  <si>
    <t>№ 88</t>
  </si>
  <si>
    <t>№ 89</t>
  </si>
  <si>
    <t>№ 9/05-23</t>
  </si>
  <si>
    <t>№ 90</t>
  </si>
  <si>
    <t>№ 91</t>
  </si>
  <si>
    <t>№ 92</t>
  </si>
  <si>
    <t>№ 93</t>
  </si>
  <si>
    <t>№ 94</t>
  </si>
  <si>
    <t>№ 96</t>
  </si>
  <si>
    <t>№ 97</t>
  </si>
  <si>
    <t>№ 98</t>
  </si>
  <si>
    <t>№ 98 ДП1/23</t>
  </si>
  <si>
    <t>№ 99 ДП1/23</t>
  </si>
  <si>
    <t>№ В-150/23</t>
  </si>
  <si>
    <t>№ В-87/23</t>
  </si>
  <si>
    <t>№ КНП-7</t>
  </si>
  <si>
    <t>№ Н17-2023</t>
  </si>
  <si>
    <t>№ Н78-2023</t>
  </si>
  <si>
    <t>№ ТО230323</t>
  </si>
  <si>
    <t>Контейнер для забору сечі стерильний з градуюванням, не стійкий до автоклавування, 60 мл, №1</t>
  </si>
  <si>
    <t>Пінцет отоларингологічний одноразовий, стерильний, 200 мм, №1</t>
  </si>
  <si>
    <t>Запит ціни пропозиції</t>
  </si>
  <si>
    <t>ТОВАРИСТВО З ОБМЕЖЕНОЮ ВІДПОВІДАЛЬНІСТЮ "ТАВОЛГА"</t>
  </si>
  <si>
    <t>30540001</t>
  </si>
  <si>
    <t>№ 100</t>
  </si>
  <si>
    <t>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</si>
</sst>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remote/dispatcher/state_purchase_view/46098814" TargetMode="External"/><Relationship Id="rId117" Type="http://schemas.openxmlformats.org/officeDocument/2006/relationships/hyperlink" Target="https://my.zakupivli.pro/remote/dispatcher/state_purchase_view/41540996" TargetMode="External"/><Relationship Id="rId21" Type="http://schemas.openxmlformats.org/officeDocument/2006/relationships/hyperlink" Target="https://my.zakupivli.pro/remote/dispatcher/state_purchase_view/46334498" TargetMode="External"/><Relationship Id="rId42" Type="http://schemas.openxmlformats.org/officeDocument/2006/relationships/hyperlink" Target="https://my.zakupivli.pro/remote/dispatcher/state_purchase_view/44484335" TargetMode="External"/><Relationship Id="rId47" Type="http://schemas.openxmlformats.org/officeDocument/2006/relationships/hyperlink" Target="https://my.zakupivli.pro/remote/dispatcher/state_purchase_view/44216193" TargetMode="External"/><Relationship Id="rId63" Type="http://schemas.openxmlformats.org/officeDocument/2006/relationships/hyperlink" Target="https://my.zakupivli.pro/remote/dispatcher/state_purchase_view/43672369" TargetMode="External"/><Relationship Id="rId68" Type="http://schemas.openxmlformats.org/officeDocument/2006/relationships/hyperlink" Target="https://my.zakupivli.pro/remote/dispatcher/state_purchase_view/43643700" TargetMode="External"/><Relationship Id="rId84" Type="http://schemas.openxmlformats.org/officeDocument/2006/relationships/hyperlink" Target="https://my.zakupivli.pro/remote/dispatcher/state_purchase_view/42528063" TargetMode="External"/><Relationship Id="rId89" Type="http://schemas.openxmlformats.org/officeDocument/2006/relationships/hyperlink" Target="https://my.zakupivli.pro/remote/dispatcher/state_purchase_view/42469539" TargetMode="External"/><Relationship Id="rId112" Type="http://schemas.openxmlformats.org/officeDocument/2006/relationships/hyperlink" Target="https://my.zakupivli.pro/remote/dispatcher/state_purchase_view/41628416" TargetMode="External"/><Relationship Id="rId133" Type="http://schemas.openxmlformats.org/officeDocument/2006/relationships/hyperlink" Target="https://my.zakupivli.pro/remote/dispatcher/state_purchase_view/40835196" TargetMode="External"/><Relationship Id="rId138" Type="http://schemas.openxmlformats.org/officeDocument/2006/relationships/hyperlink" Target="https://my.zakupivli.pro/remote/dispatcher/state_purchase_view/40218992" TargetMode="External"/><Relationship Id="rId16" Type="http://schemas.openxmlformats.org/officeDocument/2006/relationships/hyperlink" Target="https://my.zakupivli.pro/remote/dispatcher/state_purchase_view/46556602" TargetMode="External"/><Relationship Id="rId107" Type="http://schemas.openxmlformats.org/officeDocument/2006/relationships/hyperlink" Target="https://my.zakupivli.pro/remote/dispatcher/state_purchase_view/41792785" TargetMode="External"/><Relationship Id="rId11" Type="http://schemas.openxmlformats.org/officeDocument/2006/relationships/hyperlink" Target="https://my.zakupivli.pro/remote/dispatcher/state_purchase_view/47083234" TargetMode="External"/><Relationship Id="rId32" Type="http://schemas.openxmlformats.org/officeDocument/2006/relationships/hyperlink" Target="https://my.zakupivli.pro/remote/dispatcher/state_purchase_view/45705755" TargetMode="External"/><Relationship Id="rId37" Type="http://schemas.openxmlformats.org/officeDocument/2006/relationships/hyperlink" Target="https://my.zakupivli.pro/remote/dispatcher/state_purchase_view/45104656" TargetMode="External"/><Relationship Id="rId53" Type="http://schemas.openxmlformats.org/officeDocument/2006/relationships/hyperlink" Target="https://my.zakupivli.pro/remote/dispatcher/state_purchase_view/44039373" TargetMode="External"/><Relationship Id="rId58" Type="http://schemas.openxmlformats.org/officeDocument/2006/relationships/hyperlink" Target="https://my.zakupivli.pro/remote/dispatcher/state_purchase_view/43878886" TargetMode="External"/><Relationship Id="rId74" Type="http://schemas.openxmlformats.org/officeDocument/2006/relationships/hyperlink" Target="https://my.zakupivli.pro/remote/dispatcher/state_purchase_view/43272322" TargetMode="External"/><Relationship Id="rId79" Type="http://schemas.openxmlformats.org/officeDocument/2006/relationships/hyperlink" Target="https://my.zakupivli.pro/remote/dispatcher/state_purchase_view/42985726" TargetMode="External"/><Relationship Id="rId102" Type="http://schemas.openxmlformats.org/officeDocument/2006/relationships/hyperlink" Target="https://my.zakupivli.pro/remote/dispatcher/state_purchase_view/41851552" TargetMode="External"/><Relationship Id="rId123" Type="http://schemas.openxmlformats.org/officeDocument/2006/relationships/hyperlink" Target="https://my.zakupivli.pro/remote/dispatcher/state_purchase_view/41376850" TargetMode="External"/><Relationship Id="rId128" Type="http://schemas.openxmlformats.org/officeDocument/2006/relationships/hyperlink" Target="https://my.zakupivli.pro/remote/dispatcher/state_purchase_view/41165245" TargetMode="External"/><Relationship Id="rId144" Type="http://schemas.openxmlformats.org/officeDocument/2006/relationships/hyperlink" Target="https://my.zakupivli.pro/remote/dispatcher/state_purchase_view/39959786" TargetMode="External"/><Relationship Id="rId149" Type="http://schemas.openxmlformats.org/officeDocument/2006/relationships/hyperlink" Target="https://my.zakupivli.pro/remote/dispatcher/state_purchase_view/46135260" TargetMode="External"/><Relationship Id="rId5" Type="http://schemas.openxmlformats.org/officeDocument/2006/relationships/hyperlink" Target="https://my.zakupivli.pro/remote/dispatcher/state_purchase_view/48007246" TargetMode="External"/><Relationship Id="rId90" Type="http://schemas.openxmlformats.org/officeDocument/2006/relationships/hyperlink" Target="https://my.zakupivli.pro/remote/dispatcher/state_purchase_view/42281442" TargetMode="External"/><Relationship Id="rId95" Type="http://schemas.openxmlformats.org/officeDocument/2006/relationships/hyperlink" Target="https://my.zakupivli.pro/remote/dispatcher/state_purchase_view/42088545" TargetMode="External"/><Relationship Id="rId22" Type="http://schemas.openxmlformats.org/officeDocument/2006/relationships/hyperlink" Target="https://my.zakupivli.pro/remote/dispatcher/state_purchase_view/46254948" TargetMode="External"/><Relationship Id="rId27" Type="http://schemas.openxmlformats.org/officeDocument/2006/relationships/hyperlink" Target="https://my.zakupivli.pro/remote/dispatcher/state_purchase_view/46013413" TargetMode="External"/><Relationship Id="rId43" Type="http://schemas.openxmlformats.org/officeDocument/2006/relationships/hyperlink" Target="https://my.zakupivli.pro/remote/dispatcher/state_purchase_view/44407267" TargetMode="External"/><Relationship Id="rId48" Type="http://schemas.openxmlformats.org/officeDocument/2006/relationships/hyperlink" Target="https://my.zakupivli.pro/remote/dispatcher/state_purchase_view/44186306" TargetMode="External"/><Relationship Id="rId64" Type="http://schemas.openxmlformats.org/officeDocument/2006/relationships/hyperlink" Target="https://my.zakupivli.pro/remote/dispatcher/state_purchase_view/43657560" TargetMode="External"/><Relationship Id="rId69" Type="http://schemas.openxmlformats.org/officeDocument/2006/relationships/hyperlink" Target="https://my.zakupivli.pro/remote/dispatcher/state_purchase_view/43571399" TargetMode="External"/><Relationship Id="rId113" Type="http://schemas.openxmlformats.org/officeDocument/2006/relationships/hyperlink" Target="https://my.zakupivli.pro/remote/dispatcher/state_purchase_view/41627212" TargetMode="External"/><Relationship Id="rId118" Type="http://schemas.openxmlformats.org/officeDocument/2006/relationships/hyperlink" Target="https://my.zakupivli.pro/remote/dispatcher/state_purchase_view/41509066" TargetMode="External"/><Relationship Id="rId134" Type="http://schemas.openxmlformats.org/officeDocument/2006/relationships/hyperlink" Target="https://my.zakupivli.pro/remote/dispatcher/state_purchase_view/40854861" TargetMode="External"/><Relationship Id="rId139" Type="http://schemas.openxmlformats.org/officeDocument/2006/relationships/hyperlink" Target="https://my.zakupivli.pro/remote/dispatcher/state_purchase_view/40224157" TargetMode="External"/><Relationship Id="rId80" Type="http://schemas.openxmlformats.org/officeDocument/2006/relationships/hyperlink" Target="https://my.zakupivli.pro/remote/dispatcher/state_purchase_view/42953239" TargetMode="External"/><Relationship Id="rId85" Type="http://schemas.openxmlformats.org/officeDocument/2006/relationships/hyperlink" Target="https://my.zakupivli.pro/remote/dispatcher/state_purchase_view/42510521" TargetMode="External"/><Relationship Id="rId150" Type="http://schemas.openxmlformats.org/officeDocument/2006/relationships/hyperlink" Target="https://my.zakupivli.pro/remote/dispatcher/state_purchase_view/46136192" TargetMode="External"/><Relationship Id="rId3" Type="http://schemas.openxmlformats.org/officeDocument/2006/relationships/hyperlink" Target="https://my.zakupivli.pro/remote/dispatcher/state_purchase_view/48105979" TargetMode="External"/><Relationship Id="rId12" Type="http://schemas.openxmlformats.org/officeDocument/2006/relationships/hyperlink" Target="https://my.zakupivli.pro/remote/dispatcher/state_purchase_view/47049692" TargetMode="External"/><Relationship Id="rId17" Type="http://schemas.openxmlformats.org/officeDocument/2006/relationships/hyperlink" Target="https://my.zakupivli.pro/remote/dispatcher/state_purchase_view/46528855" TargetMode="External"/><Relationship Id="rId25" Type="http://schemas.openxmlformats.org/officeDocument/2006/relationships/hyperlink" Target="https://my.zakupivli.pro/remote/dispatcher/state_purchase_view/46172574" TargetMode="External"/><Relationship Id="rId33" Type="http://schemas.openxmlformats.org/officeDocument/2006/relationships/hyperlink" Target="https://my.zakupivli.pro/remote/dispatcher/state_purchase_view/45453299" TargetMode="External"/><Relationship Id="rId38" Type="http://schemas.openxmlformats.org/officeDocument/2006/relationships/hyperlink" Target="https://my.zakupivli.pro/remote/dispatcher/state_purchase_view/44870649" TargetMode="External"/><Relationship Id="rId46" Type="http://schemas.openxmlformats.org/officeDocument/2006/relationships/hyperlink" Target="https://my.zakupivli.pro/remote/dispatcher/state_purchase_view/44238406" TargetMode="External"/><Relationship Id="rId59" Type="http://schemas.openxmlformats.org/officeDocument/2006/relationships/hyperlink" Target="https://my.zakupivli.pro/remote/dispatcher/state_purchase_view/43880384" TargetMode="External"/><Relationship Id="rId67" Type="http://schemas.openxmlformats.org/officeDocument/2006/relationships/hyperlink" Target="https://my.zakupivli.pro/remote/dispatcher/state_purchase_view/43633743" TargetMode="External"/><Relationship Id="rId103" Type="http://schemas.openxmlformats.org/officeDocument/2006/relationships/hyperlink" Target="https://my.zakupivli.pro/remote/dispatcher/state_purchase_view/41841438" TargetMode="External"/><Relationship Id="rId108" Type="http://schemas.openxmlformats.org/officeDocument/2006/relationships/hyperlink" Target="https://my.zakupivli.pro/remote/dispatcher/state_purchase_view/41703150" TargetMode="External"/><Relationship Id="rId116" Type="http://schemas.openxmlformats.org/officeDocument/2006/relationships/hyperlink" Target="https://my.zakupivli.pro/remote/dispatcher/state_purchase_view/41549206" TargetMode="External"/><Relationship Id="rId124" Type="http://schemas.openxmlformats.org/officeDocument/2006/relationships/hyperlink" Target="https://my.zakupivli.pro/remote/dispatcher/state_purchase_view/41252827" TargetMode="External"/><Relationship Id="rId129" Type="http://schemas.openxmlformats.org/officeDocument/2006/relationships/hyperlink" Target="https://my.zakupivli.pro/remote/dispatcher/state_purchase_view/40996887" TargetMode="External"/><Relationship Id="rId137" Type="http://schemas.openxmlformats.org/officeDocument/2006/relationships/hyperlink" Target="https://my.zakupivli.pro/remote/dispatcher/state_purchase_view/40615711" TargetMode="External"/><Relationship Id="rId20" Type="http://schemas.openxmlformats.org/officeDocument/2006/relationships/hyperlink" Target="https://my.zakupivli.pro/remote/dispatcher/state_purchase_view/46410115" TargetMode="External"/><Relationship Id="rId41" Type="http://schemas.openxmlformats.org/officeDocument/2006/relationships/hyperlink" Target="https://my.zakupivli.pro/remote/dispatcher/state_purchase_view/44512264" TargetMode="External"/><Relationship Id="rId54" Type="http://schemas.openxmlformats.org/officeDocument/2006/relationships/hyperlink" Target="https://my.zakupivli.pro/remote/dispatcher/state_purchase_view/43966368" TargetMode="External"/><Relationship Id="rId62" Type="http://schemas.openxmlformats.org/officeDocument/2006/relationships/hyperlink" Target="https://my.zakupivli.pro/remote/dispatcher/state_purchase_view/43698028" TargetMode="External"/><Relationship Id="rId70" Type="http://schemas.openxmlformats.org/officeDocument/2006/relationships/hyperlink" Target="https://my.zakupivli.pro/remote/dispatcher/state_purchase_view/43538907" TargetMode="External"/><Relationship Id="rId75" Type="http://schemas.openxmlformats.org/officeDocument/2006/relationships/hyperlink" Target="https://my.zakupivli.pro/remote/dispatcher/state_purchase_view/43088395" TargetMode="External"/><Relationship Id="rId83" Type="http://schemas.openxmlformats.org/officeDocument/2006/relationships/hyperlink" Target="https://my.zakupivli.pro/remote/dispatcher/state_purchase_view/42661734" TargetMode="External"/><Relationship Id="rId88" Type="http://schemas.openxmlformats.org/officeDocument/2006/relationships/hyperlink" Target="https://my.zakupivli.pro/remote/dispatcher/state_purchase_view/42500166" TargetMode="External"/><Relationship Id="rId91" Type="http://schemas.openxmlformats.org/officeDocument/2006/relationships/hyperlink" Target="https://my.zakupivli.pro/remote/dispatcher/state_purchase_view/42252878" TargetMode="External"/><Relationship Id="rId96" Type="http://schemas.openxmlformats.org/officeDocument/2006/relationships/hyperlink" Target="https://my.zakupivli.pro/remote/dispatcher/state_purchase_view/42010877" TargetMode="External"/><Relationship Id="rId111" Type="http://schemas.openxmlformats.org/officeDocument/2006/relationships/hyperlink" Target="https://my.zakupivli.pro/remote/dispatcher/state_purchase_view/41622123" TargetMode="External"/><Relationship Id="rId132" Type="http://schemas.openxmlformats.org/officeDocument/2006/relationships/hyperlink" Target="https://my.zakupivli.pro/remote/dispatcher/state_purchase_view/40857582" TargetMode="External"/><Relationship Id="rId140" Type="http://schemas.openxmlformats.org/officeDocument/2006/relationships/hyperlink" Target="https://my.zakupivli.pro/remote/dispatcher/state_purchase_view/40221799" TargetMode="External"/><Relationship Id="rId145" Type="http://schemas.openxmlformats.org/officeDocument/2006/relationships/hyperlink" Target="https://my.zakupivli.pro/remote/dispatcher/state_purchase_view/39963489" TargetMode="External"/><Relationship Id="rId1" Type="http://schemas.openxmlformats.org/officeDocument/2006/relationships/hyperlink" Target="https://my.zakupivli.pro/remote/dispatcher/state_purchase_view/48125925" TargetMode="External"/><Relationship Id="rId6" Type="http://schemas.openxmlformats.org/officeDocument/2006/relationships/hyperlink" Target="https://my.zakupivli.pro/remote/dispatcher/state_purchase_view/47634822" TargetMode="External"/><Relationship Id="rId15" Type="http://schemas.openxmlformats.org/officeDocument/2006/relationships/hyperlink" Target="https://my.zakupivli.pro/remote/dispatcher/state_purchase_view/46637989" TargetMode="External"/><Relationship Id="rId23" Type="http://schemas.openxmlformats.org/officeDocument/2006/relationships/hyperlink" Target="https://my.zakupivli.pro/remote/dispatcher/state_purchase_view/46236141" TargetMode="External"/><Relationship Id="rId28" Type="http://schemas.openxmlformats.org/officeDocument/2006/relationships/hyperlink" Target="https://my.zakupivli.pro/remote/dispatcher/state_purchase_view/46002052" TargetMode="External"/><Relationship Id="rId36" Type="http://schemas.openxmlformats.org/officeDocument/2006/relationships/hyperlink" Target="https://my.zakupivli.pro/remote/dispatcher/state_purchase_view/45124652" TargetMode="External"/><Relationship Id="rId49" Type="http://schemas.openxmlformats.org/officeDocument/2006/relationships/hyperlink" Target="https://my.zakupivli.pro/remote/dispatcher/state_purchase_view/44188351" TargetMode="External"/><Relationship Id="rId57" Type="http://schemas.openxmlformats.org/officeDocument/2006/relationships/hyperlink" Target="https://my.zakupivli.pro/remote/dispatcher/state_purchase_view/43891451" TargetMode="External"/><Relationship Id="rId106" Type="http://schemas.openxmlformats.org/officeDocument/2006/relationships/hyperlink" Target="https://my.zakupivli.pro/remote/dispatcher/state_purchase_view/41793682" TargetMode="External"/><Relationship Id="rId114" Type="http://schemas.openxmlformats.org/officeDocument/2006/relationships/hyperlink" Target="https://my.zakupivli.pro/remote/dispatcher/state_purchase_view/41577037" TargetMode="External"/><Relationship Id="rId119" Type="http://schemas.openxmlformats.org/officeDocument/2006/relationships/hyperlink" Target="https://my.zakupivli.pro/remote/dispatcher/state_purchase_view/41446054" TargetMode="External"/><Relationship Id="rId127" Type="http://schemas.openxmlformats.org/officeDocument/2006/relationships/hyperlink" Target="https://my.zakupivli.pro/remote/dispatcher/state_purchase_view/41179347" TargetMode="External"/><Relationship Id="rId10" Type="http://schemas.openxmlformats.org/officeDocument/2006/relationships/hyperlink" Target="https://my.zakupivli.pro/remote/dispatcher/state_purchase_view/47087617" TargetMode="External"/><Relationship Id="rId31" Type="http://schemas.openxmlformats.org/officeDocument/2006/relationships/hyperlink" Target="https://my.zakupivli.pro/remote/dispatcher/state_purchase_view/45820474" TargetMode="External"/><Relationship Id="rId44" Type="http://schemas.openxmlformats.org/officeDocument/2006/relationships/hyperlink" Target="https://my.zakupivli.pro/remote/dispatcher/state_purchase_view/44344845" TargetMode="External"/><Relationship Id="rId52" Type="http://schemas.openxmlformats.org/officeDocument/2006/relationships/hyperlink" Target="https://my.zakupivli.pro/remote/dispatcher/state_purchase_view/44035646" TargetMode="External"/><Relationship Id="rId60" Type="http://schemas.openxmlformats.org/officeDocument/2006/relationships/hyperlink" Target="https://my.zakupivli.pro/remote/dispatcher/state_purchase_view/43750424" TargetMode="External"/><Relationship Id="rId65" Type="http://schemas.openxmlformats.org/officeDocument/2006/relationships/hyperlink" Target="https://my.zakupivli.pro/remote/dispatcher/state_purchase_view/43664665" TargetMode="External"/><Relationship Id="rId73" Type="http://schemas.openxmlformats.org/officeDocument/2006/relationships/hyperlink" Target="https://my.zakupivli.pro/remote/dispatcher/state_purchase_view/43530743" TargetMode="External"/><Relationship Id="rId78" Type="http://schemas.openxmlformats.org/officeDocument/2006/relationships/hyperlink" Target="https://my.zakupivli.pro/remote/dispatcher/state_purchase_view/43084440" TargetMode="External"/><Relationship Id="rId81" Type="http://schemas.openxmlformats.org/officeDocument/2006/relationships/hyperlink" Target="https://my.zakupivli.pro/remote/dispatcher/state_purchase_view/42680298" TargetMode="External"/><Relationship Id="rId86" Type="http://schemas.openxmlformats.org/officeDocument/2006/relationships/hyperlink" Target="https://my.zakupivli.pro/remote/dispatcher/state_purchase_view/42497438" TargetMode="External"/><Relationship Id="rId94" Type="http://schemas.openxmlformats.org/officeDocument/2006/relationships/hyperlink" Target="https://my.zakupivli.pro/remote/dispatcher/state_purchase_view/42099218" TargetMode="External"/><Relationship Id="rId99" Type="http://schemas.openxmlformats.org/officeDocument/2006/relationships/hyperlink" Target="https://my.zakupivli.pro/remote/dispatcher/state_purchase_view/41883765" TargetMode="External"/><Relationship Id="rId101" Type="http://schemas.openxmlformats.org/officeDocument/2006/relationships/hyperlink" Target="https://my.zakupivli.pro/remote/dispatcher/state_purchase_view/41838440" TargetMode="External"/><Relationship Id="rId122" Type="http://schemas.openxmlformats.org/officeDocument/2006/relationships/hyperlink" Target="https://my.zakupivli.pro/remote/dispatcher/state_purchase_view/41393087" TargetMode="External"/><Relationship Id="rId130" Type="http://schemas.openxmlformats.org/officeDocument/2006/relationships/hyperlink" Target="https://my.zakupivli.pro/remote/dispatcher/state_purchase_view/40861506" TargetMode="External"/><Relationship Id="rId135" Type="http://schemas.openxmlformats.org/officeDocument/2006/relationships/hyperlink" Target="https://my.zakupivli.pro/remote/dispatcher/state_purchase_view/40854570" TargetMode="External"/><Relationship Id="rId143" Type="http://schemas.openxmlformats.org/officeDocument/2006/relationships/hyperlink" Target="https://my.zakupivli.pro/remote/dispatcher/state_purchase_view/40113445" TargetMode="External"/><Relationship Id="rId148" Type="http://schemas.openxmlformats.org/officeDocument/2006/relationships/hyperlink" Target="https://my.zakupivli.pro/remote/dispatcher/state_purchase_view/39951568" TargetMode="External"/><Relationship Id="rId4" Type="http://schemas.openxmlformats.org/officeDocument/2006/relationships/hyperlink" Target="https://my.zakupivli.pro/remote/dispatcher/state_purchase_view/48049283" TargetMode="External"/><Relationship Id="rId9" Type="http://schemas.openxmlformats.org/officeDocument/2006/relationships/hyperlink" Target="https://my.zakupivli.pro/remote/dispatcher/state_purchase_view/47308419" TargetMode="External"/><Relationship Id="rId13" Type="http://schemas.openxmlformats.org/officeDocument/2006/relationships/hyperlink" Target="https://my.zakupivli.pro/remote/dispatcher/state_purchase_view/47066527" TargetMode="External"/><Relationship Id="rId18" Type="http://schemas.openxmlformats.org/officeDocument/2006/relationships/hyperlink" Target="https://my.zakupivli.pro/remote/dispatcher/state_purchase_view/46528604" TargetMode="External"/><Relationship Id="rId39" Type="http://schemas.openxmlformats.org/officeDocument/2006/relationships/hyperlink" Target="https://my.zakupivli.pro/remote/dispatcher/state_purchase_view/44715298" TargetMode="External"/><Relationship Id="rId109" Type="http://schemas.openxmlformats.org/officeDocument/2006/relationships/hyperlink" Target="https://my.zakupivli.pro/remote/dispatcher/state_purchase_view/41705567" TargetMode="External"/><Relationship Id="rId34" Type="http://schemas.openxmlformats.org/officeDocument/2006/relationships/hyperlink" Target="https://my.zakupivli.pro/remote/dispatcher/state_purchase_view/45449674" TargetMode="External"/><Relationship Id="rId50" Type="http://schemas.openxmlformats.org/officeDocument/2006/relationships/hyperlink" Target="https://my.zakupivli.pro/remote/dispatcher/state_purchase_view/44159690" TargetMode="External"/><Relationship Id="rId55" Type="http://schemas.openxmlformats.org/officeDocument/2006/relationships/hyperlink" Target="https://my.zakupivli.pro/remote/dispatcher/state_purchase_view/43967407" TargetMode="External"/><Relationship Id="rId76" Type="http://schemas.openxmlformats.org/officeDocument/2006/relationships/hyperlink" Target="https://my.zakupivli.pro/remote/dispatcher/state_purchase_view/43073834" TargetMode="External"/><Relationship Id="rId97" Type="http://schemas.openxmlformats.org/officeDocument/2006/relationships/hyperlink" Target="https://my.zakupivli.pro/remote/dispatcher/state_purchase_view/41891834" TargetMode="External"/><Relationship Id="rId104" Type="http://schemas.openxmlformats.org/officeDocument/2006/relationships/hyperlink" Target="https://my.zakupivli.pro/remote/dispatcher/state_purchase_view/41781627" TargetMode="External"/><Relationship Id="rId120" Type="http://schemas.openxmlformats.org/officeDocument/2006/relationships/hyperlink" Target="https://my.zakupivli.pro/remote/dispatcher/state_purchase_view/41437423" TargetMode="External"/><Relationship Id="rId125" Type="http://schemas.openxmlformats.org/officeDocument/2006/relationships/hyperlink" Target="https://my.zakupivli.pro/remote/dispatcher/state_purchase_view/41217503" TargetMode="External"/><Relationship Id="rId141" Type="http://schemas.openxmlformats.org/officeDocument/2006/relationships/hyperlink" Target="https://my.zakupivli.pro/remote/dispatcher/state_purchase_view/40177486" TargetMode="External"/><Relationship Id="rId146" Type="http://schemas.openxmlformats.org/officeDocument/2006/relationships/hyperlink" Target="https://my.zakupivli.pro/remote/dispatcher/state_purchase_view/39958318" TargetMode="External"/><Relationship Id="rId7" Type="http://schemas.openxmlformats.org/officeDocument/2006/relationships/hyperlink" Target="https://my.zakupivli.pro/remote/dispatcher/state_purchase_view/47468069" TargetMode="External"/><Relationship Id="rId71" Type="http://schemas.openxmlformats.org/officeDocument/2006/relationships/hyperlink" Target="https://my.zakupivli.pro/remote/dispatcher/state_purchase_view/43543021" TargetMode="External"/><Relationship Id="rId92" Type="http://schemas.openxmlformats.org/officeDocument/2006/relationships/hyperlink" Target="https://my.zakupivli.pro/remote/dispatcher/state_purchase_view/42200381" TargetMode="External"/><Relationship Id="rId2" Type="http://schemas.openxmlformats.org/officeDocument/2006/relationships/hyperlink" Target="https://my.zakupivli.pro/remote/dispatcher/state_purchase_view/48128000" TargetMode="External"/><Relationship Id="rId29" Type="http://schemas.openxmlformats.org/officeDocument/2006/relationships/hyperlink" Target="https://my.zakupivli.pro/remote/dispatcher/state_purchase_view/45929418" TargetMode="External"/><Relationship Id="rId24" Type="http://schemas.openxmlformats.org/officeDocument/2006/relationships/hyperlink" Target="https://my.zakupivli.pro/remote/dispatcher/state_purchase_view/46223009" TargetMode="External"/><Relationship Id="rId40" Type="http://schemas.openxmlformats.org/officeDocument/2006/relationships/hyperlink" Target="https://my.zakupivli.pro/remote/dispatcher/state_purchase_view/44555574" TargetMode="External"/><Relationship Id="rId45" Type="http://schemas.openxmlformats.org/officeDocument/2006/relationships/hyperlink" Target="https://my.zakupivli.pro/remote/dispatcher/state_purchase_view/44326981" TargetMode="External"/><Relationship Id="rId66" Type="http://schemas.openxmlformats.org/officeDocument/2006/relationships/hyperlink" Target="https://my.zakupivli.pro/remote/dispatcher/state_purchase_view/43655099" TargetMode="External"/><Relationship Id="rId87" Type="http://schemas.openxmlformats.org/officeDocument/2006/relationships/hyperlink" Target="https://my.zakupivli.pro/remote/dispatcher/state_purchase_view/42503017" TargetMode="External"/><Relationship Id="rId110" Type="http://schemas.openxmlformats.org/officeDocument/2006/relationships/hyperlink" Target="https://my.zakupivli.pro/remote/dispatcher/state_purchase_view/41700724" TargetMode="External"/><Relationship Id="rId115" Type="http://schemas.openxmlformats.org/officeDocument/2006/relationships/hyperlink" Target="https://my.zakupivli.pro/remote/dispatcher/state_purchase_view/41546026" TargetMode="External"/><Relationship Id="rId131" Type="http://schemas.openxmlformats.org/officeDocument/2006/relationships/hyperlink" Target="https://my.zakupivli.pro/remote/dispatcher/state_purchase_view/40867505" TargetMode="External"/><Relationship Id="rId136" Type="http://schemas.openxmlformats.org/officeDocument/2006/relationships/hyperlink" Target="https://my.zakupivli.pro/remote/dispatcher/state_purchase_view/40853009" TargetMode="External"/><Relationship Id="rId61" Type="http://schemas.openxmlformats.org/officeDocument/2006/relationships/hyperlink" Target="https://my.zakupivli.pro/remote/dispatcher/state_purchase_view/43697623" TargetMode="External"/><Relationship Id="rId82" Type="http://schemas.openxmlformats.org/officeDocument/2006/relationships/hyperlink" Target="https://my.zakupivli.pro/remote/dispatcher/state_purchase_view/42671424" TargetMode="External"/><Relationship Id="rId19" Type="http://schemas.openxmlformats.org/officeDocument/2006/relationships/hyperlink" Target="https://my.zakupivli.pro/remote/dispatcher/state_purchase_view/46414863" TargetMode="External"/><Relationship Id="rId14" Type="http://schemas.openxmlformats.org/officeDocument/2006/relationships/hyperlink" Target="https://my.zakupivli.pro/remote/dispatcher/state_purchase_view/47012857" TargetMode="External"/><Relationship Id="rId30" Type="http://schemas.openxmlformats.org/officeDocument/2006/relationships/hyperlink" Target="https://my.zakupivli.pro/remote/dispatcher/state_purchase_view/45831298" TargetMode="External"/><Relationship Id="rId35" Type="http://schemas.openxmlformats.org/officeDocument/2006/relationships/hyperlink" Target="https://my.zakupivli.pro/remote/dispatcher/state_purchase_view/45106120" TargetMode="External"/><Relationship Id="rId56" Type="http://schemas.openxmlformats.org/officeDocument/2006/relationships/hyperlink" Target="https://my.zakupivli.pro/remote/dispatcher/state_purchase_view/43901525" TargetMode="External"/><Relationship Id="rId77" Type="http://schemas.openxmlformats.org/officeDocument/2006/relationships/hyperlink" Target="https://my.zakupivli.pro/remote/dispatcher/state_purchase_view/43077422" TargetMode="External"/><Relationship Id="rId100" Type="http://schemas.openxmlformats.org/officeDocument/2006/relationships/hyperlink" Target="https://my.zakupivli.pro/remote/dispatcher/state_purchase_view/41872036" TargetMode="External"/><Relationship Id="rId105" Type="http://schemas.openxmlformats.org/officeDocument/2006/relationships/hyperlink" Target="https://my.zakupivli.pro/remote/dispatcher/state_purchase_view/41794471" TargetMode="External"/><Relationship Id="rId126" Type="http://schemas.openxmlformats.org/officeDocument/2006/relationships/hyperlink" Target="https://my.zakupivli.pro/remote/dispatcher/state_purchase_view/41208306" TargetMode="External"/><Relationship Id="rId147" Type="http://schemas.openxmlformats.org/officeDocument/2006/relationships/hyperlink" Target="https://my.zakupivli.pro/remote/dispatcher/state_purchase_view/39955112" TargetMode="External"/><Relationship Id="rId8" Type="http://schemas.openxmlformats.org/officeDocument/2006/relationships/hyperlink" Target="https://my.zakupivli.pro/remote/dispatcher/state_purchase_view/47402978" TargetMode="External"/><Relationship Id="rId51" Type="http://schemas.openxmlformats.org/officeDocument/2006/relationships/hyperlink" Target="https://my.zakupivli.pro/remote/dispatcher/state_purchase_view/44070873" TargetMode="External"/><Relationship Id="rId72" Type="http://schemas.openxmlformats.org/officeDocument/2006/relationships/hyperlink" Target="https://my.zakupivli.pro/remote/dispatcher/state_purchase_view/43537164" TargetMode="External"/><Relationship Id="rId93" Type="http://schemas.openxmlformats.org/officeDocument/2006/relationships/hyperlink" Target="https://my.zakupivli.pro/remote/dispatcher/state_purchase_view/42107429" TargetMode="External"/><Relationship Id="rId98" Type="http://schemas.openxmlformats.org/officeDocument/2006/relationships/hyperlink" Target="https://my.zakupivli.pro/remote/dispatcher/state_purchase_view/41873999" TargetMode="External"/><Relationship Id="rId121" Type="http://schemas.openxmlformats.org/officeDocument/2006/relationships/hyperlink" Target="https://my.zakupivli.pro/remote/dispatcher/state_purchase_view/41434187" TargetMode="External"/><Relationship Id="rId142" Type="http://schemas.openxmlformats.org/officeDocument/2006/relationships/hyperlink" Target="https://my.zakupivli.pro/remote/dispatcher/state_purchase_view/40115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workbookViewId="0">
      <pane ySplit="1" topLeftCell="A142" activePane="bottomLeft" state="frozen"/>
      <selection pane="bottomLeft" activeCell="J172" sqref="J171:J172"/>
    </sheetView>
  </sheetViews>
  <sheetFormatPr defaultColWidth="11.42578125" defaultRowHeight="15" x14ac:dyDescent="0.25"/>
  <cols>
    <col min="1" max="1" width="25"/>
    <col min="2" max="2" width="35"/>
    <col min="3" max="4" width="30"/>
    <col min="5" max="5" width="15"/>
    <col min="6" max="6" width="20"/>
    <col min="7" max="9" width="15"/>
  </cols>
  <sheetData>
    <row r="1" spans="1:9" ht="27" thickBot="1" x14ac:dyDescent="0.3">
      <c r="A1" s="3" t="s">
        <v>172</v>
      </c>
      <c r="B1" s="3" t="s">
        <v>193</v>
      </c>
      <c r="C1" s="3" t="s">
        <v>244</v>
      </c>
      <c r="D1" s="3" t="s">
        <v>198</v>
      </c>
      <c r="E1" s="3" t="s">
        <v>169</v>
      </c>
      <c r="F1" s="3" t="s">
        <v>255</v>
      </c>
      <c r="G1" s="3" t="s">
        <v>170</v>
      </c>
      <c r="H1" s="3" t="s">
        <v>196</v>
      </c>
      <c r="I1" s="3" t="s">
        <v>209</v>
      </c>
    </row>
    <row r="2" spans="1:9" x14ac:dyDescent="0.25">
      <c r="A2" s="2" t="str">
        <f>HYPERLINK("https://my.zakupivli.pro/remote/dispatcher/state_purchase_view/48125925", "UA-2023-12-29-006898-a")</f>
        <v>UA-2023-12-29-006898-a</v>
      </c>
      <c r="B2" s="1" t="s">
        <v>132</v>
      </c>
      <c r="C2" s="1" t="s">
        <v>184</v>
      </c>
      <c r="D2" s="1" t="s">
        <v>186</v>
      </c>
      <c r="E2" s="1" t="s">
        <v>78</v>
      </c>
      <c r="F2" s="1" t="s">
        <v>199</v>
      </c>
      <c r="G2" s="1" t="s">
        <v>128</v>
      </c>
      <c r="H2" s="1" t="s">
        <v>263</v>
      </c>
      <c r="I2" s="4">
        <v>30000</v>
      </c>
    </row>
    <row r="3" spans="1:9" x14ac:dyDescent="0.25">
      <c r="A3" s="2" t="str">
        <f>HYPERLINK("https://my.zakupivli.pro/remote/dispatcher/state_purchase_view/48128000", "UA-2023-12-29-007977-a")</f>
        <v>UA-2023-12-29-007977-a</v>
      </c>
      <c r="B3" s="1" t="s">
        <v>158</v>
      </c>
      <c r="C3" s="1" t="s">
        <v>184</v>
      </c>
      <c r="D3" s="1" t="s">
        <v>186</v>
      </c>
      <c r="E3" s="1" t="s">
        <v>78</v>
      </c>
      <c r="F3" s="1" t="s">
        <v>207</v>
      </c>
      <c r="G3" s="1" t="s">
        <v>128</v>
      </c>
      <c r="H3" s="1" t="s">
        <v>297</v>
      </c>
      <c r="I3" s="4">
        <v>60000</v>
      </c>
    </row>
    <row r="4" spans="1:9" x14ac:dyDescent="0.25">
      <c r="A4" s="2" t="str">
        <f>HYPERLINK("https://my.zakupivli.pro/remote/dispatcher/state_purchase_view/48105979", "UA-2023-12-28-009077-a")</f>
        <v>UA-2023-12-28-009077-a</v>
      </c>
      <c r="B4" s="1" t="s">
        <v>162</v>
      </c>
      <c r="C4" s="1" t="s">
        <v>184</v>
      </c>
      <c r="D4" s="1" t="s">
        <v>186</v>
      </c>
      <c r="E4" s="1" t="s">
        <v>78</v>
      </c>
      <c r="F4" s="1" t="s">
        <v>187</v>
      </c>
      <c r="G4" s="1" t="s">
        <v>1</v>
      </c>
      <c r="H4" s="1" t="s">
        <v>23</v>
      </c>
      <c r="I4" s="4">
        <v>2069909.52</v>
      </c>
    </row>
    <row r="5" spans="1:9" x14ac:dyDescent="0.25">
      <c r="A5" s="2" t="str">
        <f>HYPERLINK("https://my.zakupivli.pro/remote/dispatcher/state_purchase_view/48049283", "UA-2023-12-26-012823-a")</f>
        <v>UA-2023-12-26-012823-a</v>
      </c>
      <c r="B5" s="1" t="s">
        <v>144</v>
      </c>
      <c r="C5" s="1" t="s">
        <v>182</v>
      </c>
      <c r="D5" s="1" t="s">
        <v>186</v>
      </c>
      <c r="E5" s="1" t="s">
        <v>78</v>
      </c>
      <c r="F5" s="1" t="s">
        <v>206</v>
      </c>
      <c r="G5" s="1" t="s">
        <v>27</v>
      </c>
      <c r="H5" s="1" t="s">
        <v>354</v>
      </c>
      <c r="I5" s="4">
        <v>132020</v>
      </c>
    </row>
    <row r="6" spans="1:9" x14ac:dyDescent="0.25">
      <c r="A6" s="2" t="str">
        <f>HYPERLINK("https://my.zakupivli.pro/remote/dispatcher/state_purchase_view/48007246", "UA-2023-12-25-009001-a")</f>
        <v>UA-2023-12-25-009001-a</v>
      </c>
      <c r="B6" s="1" t="s">
        <v>5</v>
      </c>
      <c r="C6" s="1" t="s">
        <v>184</v>
      </c>
      <c r="D6" s="1" t="s">
        <v>186</v>
      </c>
      <c r="E6" s="1" t="s">
        <v>78</v>
      </c>
      <c r="F6" s="1" t="s">
        <v>228</v>
      </c>
      <c r="G6" s="1" t="s">
        <v>100</v>
      </c>
      <c r="H6" s="1" t="s">
        <v>260</v>
      </c>
      <c r="I6" s="4">
        <v>41384.730000000003</v>
      </c>
    </row>
    <row r="7" spans="1:9" x14ac:dyDescent="0.25">
      <c r="A7" s="2" t="str">
        <f>HYPERLINK("https://my.zakupivli.pro/remote/dispatcher/state_purchase_view/47634822", "UA-2023-12-14-013645-a")</f>
        <v>UA-2023-12-14-013645-a</v>
      </c>
      <c r="B7" s="1" t="s">
        <v>6</v>
      </c>
      <c r="C7" s="1" t="s">
        <v>184</v>
      </c>
      <c r="D7" s="1" t="s">
        <v>186</v>
      </c>
      <c r="E7" s="1" t="s">
        <v>78</v>
      </c>
      <c r="F7" s="1" t="s">
        <v>213</v>
      </c>
      <c r="G7" s="1" t="s">
        <v>119</v>
      </c>
      <c r="H7" s="1" t="s">
        <v>2</v>
      </c>
      <c r="I7" s="4">
        <v>89240</v>
      </c>
    </row>
    <row r="8" spans="1:9" x14ac:dyDescent="0.25">
      <c r="A8" s="2" t="str">
        <f>HYPERLINK("https://my.zakupivli.pro/remote/dispatcher/state_purchase_view/47468069", "UA-2023-12-11-009248-a")</f>
        <v>UA-2023-12-11-009248-a</v>
      </c>
      <c r="B8" s="1" t="s">
        <v>7</v>
      </c>
      <c r="C8" s="1" t="s">
        <v>182</v>
      </c>
      <c r="D8" s="1" t="s">
        <v>186</v>
      </c>
      <c r="E8" s="1" t="s">
        <v>78</v>
      </c>
      <c r="F8" s="1" t="s">
        <v>231</v>
      </c>
      <c r="G8" s="1" t="s">
        <v>99</v>
      </c>
      <c r="H8" s="1" t="s">
        <v>143</v>
      </c>
      <c r="I8" s="4">
        <v>1106700</v>
      </c>
    </row>
    <row r="9" spans="1:9" x14ac:dyDescent="0.25">
      <c r="A9" s="2" t="str">
        <f>HYPERLINK("https://my.zakupivli.pro/remote/dispatcher/state_purchase_view/47402978", "UA-2023-12-08-005088-a")</f>
        <v>UA-2023-12-08-005088-a</v>
      </c>
      <c r="B9" s="1" t="s">
        <v>150</v>
      </c>
      <c r="C9" s="1" t="s">
        <v>184</v>
      </c>
      <c r="D9" s="1" t="s">
        <v>186</v>
      </c>
      <c r="E9" s="1" t="s">
        <v>78</v>
      </c>
      <c r="F9" s="1" t="s">
        <v>234</v>
      </c>
      <c r="G9" s="1" t="s">
        <v>70</v>
      </c>
      <c r="H9" s="1" t="s">
        <v>272</v>
      </c>
      <c r="I9" s="4">
        <v>136532.01999999999</v>
      </c>
    </row>
    <row r="10" spans="1:9" x14ac:dyDescent="0.25">
      <c r="A10" s="2" t="str">
        <f>HYPERLINK("https://my.zakupivli.pro/remote/dispatcher/state_purchase_view/47308419", "UA-2023-12-06-006190-a")</f>
        <v>UA-2023-12-06-006190-a</v>
      </c>
      <c r="B10" s="1" t="s">
        <v>161</v>
      </c>
      <c r="C10" s="1" t="s">
        <v>182</v>
      </c>
      <c r="D10" s="1" t="s">
        <v>186</v>
      </c>
      <c r="E10" s="1" t="s">
        <v>78</v>
      </c>
      <c r="F10" s="1" t="s">
        <v>212</v>
      </c>
      <c r="G10" s="1" t="s">
        <v>98</v>
      </c>
      <c r="H10" s="1" t="s">
        <v>289</v>
      </c>
      <c r="I10" s="4">
        <v>177910</v>
      </c>
    </row>
    <row r="11" spans="1:9" x14ac:dyDescent="0.25">
      <c r="A11" s="2" t="str">
        <f>HYPERLINK("https://my.zakupivli.pro/remote/dispatcher/state_purchase_view/47087617", "UA-2023-11-29-006130-a")</f>
        <v>UA-2023-11-29-006130-a</v>
      </c>
      <c r="B11" s="1" t="s">
        <v>157</v>
      </c>
      <c r="C11" s="1" t="s">
        <v>184</v>
      </c>
      <c r="D11" s="1" t="s">
        <v>186</v>
      </c>
      <c r="E11" s="1" t="s">
        <v>78</v>
      </c>
      <c r="F11" s="1" t="s">
        <v>173</v>
      </c>
      <c r="G11" s="1" t="s">
        <v>95</v>
      </c>
      <c r="H11" s="1" t="s">
        <v>303</v>
      </c>
      <c r="I11" s="4">
        <v>15000</v>
      </c>
    </row>
    <row r="12" spans="1:9" x14ac:dyDescent="0.25">
      <c r="A12" s="2" t="str">
        <f>HYPERLINK("https://my.zakupivli.pro/remote/dispatcher/state_purchase_view/47083234", "UA-2023-11-29-004263-a")</f>
        <v>UA-2023-11-29-004263-a</v>
      </c>
      <c r="B12" s="1" t="s">
        <v>62</v>
      </c>
      <c r="C12" s="1" t="s">
        <v>182</v>
      </c>
      <c r="D12" s="1" t="s">
        <v>186</v>
      </c>
      <c r="E12" s="1" t="s">
        <v>78</v>
      </c>
      <c r="F12" s="1" t="s">
        <v>258</v>
      </c>
      <c r="G12" s="1" t="s">
        <v>41</v>
      </c>
      <c r="H12" s="1" t="s">
        <v>13</v>
      </c>
      <c r="I12" s="4">
        <v>140310</v>
      </c>
    </row>
    <row r="13" spans="1:9" x14ac:dyDescent="0.25">
      <c r="A13" s="2" t="str">
        <f>HYPERLINK("https://my.zakupivli.pro/remote/dispatcher/state_purchase_view/47049692", "UA-2023-11-28-006787-a")</f>
        <v>UA-2023-11-28-006787-a</v>
      </c>
      <c r="B13" s="1" t="s">
        <v>65</v>
      </c>
      <c r="C13" s="1" t="s">
        <v>182</v>
      </c>
      <c r="D13" s="1" t="s">
        <v>186</v>
      </c>
      <c r="E13" s="1" t="s">
        <v>78</v>
      </c>
      <c r="F13" s="1" t="s">
        <v>258</v>
      </c>
      <c r="G13" s="1" t="s">
        <v>41</v>
      </c>
      <c r="H13" s="1" t="s">
        <v>14</v>
      </c>
      <c r="I13" s="4">
        <v>8100</v>
      </c>
    </row>
    <row r="14" spans="1:9" x14ac:dyDescent="0.25">
      <c r="A14" s="2" t="str">
        <f>HYPERLINK("https://my.zakupivli.pro/remote/dispatcher/state_purchase_view/47066527", "UA-2023-11-28-013783-a")</f>
        <v>UA-2023-11-28-013783-a</v>
      </c>
      <c r="B14" s="1" t="s">
        <v>63</v>
      </c>
      <c r="C14" s="1" t="s">
        <v>184</v>
      </c>
      <c r="D14" s="1" t="s">
        <v>186</v>
      </c>
      <c r="E14" s="1" t="s">
        <v>78</v>
      </c>
      <c r="F14" s="1" t="s">
        <v>236</v>
      </c>
      <c r="G14" s="1" t="s">
        <v>106</v>
      </c>
      <c r="H14" s="1" t="s">
        <v>268</v>
      </c>
      <c r="I14" s="4">
        <v>15772.02</v>
      </c>
    </row>
    <row r="15" spans="1:9" x14ac:dyDescent="0.25">
      <c r="A15" s="2" t="str">
        <f>HYPERLINK("https://my.zakupivli.pro/remote/dispatcher/state_purchase_view/47012857", "UA-2023-11-27-008169-a")</f>
        <v>UA-2023-11-27-008169-a</v>
      </c>
      <c r="B15" s="1" t="s">
        <v>65</v>
      </c>
      <c r="C15" s="1" t="s">
        <v>182</v>
      </c>
      <c r="D15" s="1" t="s">
        <v>186</v>
      </c>
      <c r="E15" s="1" t="s">
        <v>78</v>
      </c>
      <c r="F15" s="1" t="s">
        <v>258</v>
      </c>
      <c r="G15" s="1" t="s">
        <v>41</v>
      </c>
      <c r="H15" s="1" t="s">
        <v>12</v>
      </c>
      <c r="I15" s="4">
        <v>18000</v>
      </c>
    </row>
    <row r="16" spans="1:9" x14ac:dyDescent="0.25">
      <c r="A16" s="2" t="str">
        <f>HYPERLINK("https://my.zakupivli.pro/remote/dispatcher/state_purchase_view/46637989", "UA-2023-11-14-007217-a")</f>
        <v>UA-2023-11-14-007217-a</v>
      </c>
      <c r="B16" s="1" t="s">
        <v>63</v>
      </c>
      <c r="C16" s="1" t="s">
        <v>182</v>
      </c>
      <c r="D16" s="1" t="s">
        <v>186</v>
      </c>
      <c r="E16" s="1" t="s">
        <v>78</v>
      </c>
      <c r="F16" s="1" t="s">
        <v>247</v>
      </c>
      <c r="G16" s="1" t="s">
        <v>36</v>
      </c>
      <c r="H16" s="1" t="s">
        <v>271</v>
      </c>
      <c r="I16" s="4">
        <v>236432.8</v>
      </c>
    </row>
    <row r="17" spans="1:9" x14ac:dyDescent="0.25">
      <c r="A17" s="2" t="str">
        <f>HYPERLINK("https://my.zakupivli.pro/remote/dispatcher/state_purchase_view/46556602", "UA-2023-11-10-004191-a")</f>
        <v>UA-2023-11-10-004191-a</v>
      </c>
      <c r="B17" s="1" t="s">
        <v>44</v>
      </c>
      <c r="C17" s="1" t="s">
        <v>182</v>
      </c>
      <c r="D17" s="1" t="s">
        <v>186</v>
      </c>
      <c r="E17" s="1" t="s">
        <v>78</v>
      </c>
      <c r="F17" s="1" t="s">
        <v>210</v>
      </c>
      <c r="G17" s="1" t="s">
        <v>86</v>
      </c>
      <c r="H17" s="1" t="s">
        <v>269</v>
      </c>
      <c r="I17" s="4">
        <v>56203.4</v>
      </c>
    </row>
    <row r="18" spans="1:9" x14ac:dyDescent="0.25">
      <c r="A18" s="2" t="str">
        <f>HYPERLINK("https://my.zakupivli.pro/remote/dispatcher/state_purchase_view/46528855", "UA-2023-11-09-008520-a")</f>
        <v>UA-2023-11-09-008520-a</v>
      </c>
      <c r="B18" s="1" t="s">
        <v>162</v>
      </c>
      <c r="C18" s="1" t="s">
        <v>184</v>
      </c>
      <c r="D18" s="1" t="s">
        <v>186</v>
      </c>
      <c r="E18" s="1" t="s">
        <v>78</v>
      </c>
      <c r="F18" s="1" t="s">
        <v>187</v>
      </c>
      <c r="G18" s="1" t="s">
        <v>1</v>
      </c>
      <c r="H18" s="1" t="s">
        <v>148</v>
      </c>
      <c r="I18" s="4">
        <v>349981.76</v>
      </c>
    </row>
    <row r="19" spans="1:9" x14ac:dyDescent="0.25">
      <c r="A19" s="2" t="str">
        <f>HYPERLINK("https://my.zakupivli.pro/remote/dispatcher/state_purchase_view/46528604", "UA-2023-11-09-008351-a")</f>
        <v>UA-2023-11-09-008351-a</v>
      </c>
      <c r="B19" s="1" t="s">
        <v>64</v>
      </c>
      <c r="C19" s="1" t="s">
        <v>184</v>
      </c>
      <c r="D19" s="1" t="s">
        <v>186</v>
      </c>
      <c r="E19" s="1" t="s">
        <v>78</v>
      </c>
      <c r="F19" s="1" t="s">
        <v>258</v>
      </c>
      <c r="G19" s="1" t="s">
        <v>41</v>
      </c>
      <c r="H19" s="1" t="s">
        <v>265</v>
      </c>
      <c r="I19" s="4">
        <v>12600</v>
      </c>
    </row>
    <row r="20" spans="1:9" x14ac:dyDescent="0.25">
      <c r="A20" s="2" t="str">
        <f>HYPERLINK("https://my.zakupivli.pro/remote/dispatcher/state_purchase_view/46414863", "UA-2023-11-06-007021-a")</f>
        <v>UA-2023-11-06-007021-a</v>
      </c>
      <c r="B20" s="1" t="s">
        <v>63</v>
      </c>
      <c r="C20" s="1" t="s">
        <v>182</v>
      </c>
      <c r="D20" s="1" t="s">
        <v>186</v>
      </c>
      <c r="E20" s="1" t="s">
        <v>78</v>
      </c>
      <c r="F20" s="1" t="s">
        <v>258</v>
      </c>
      <c r="G20" s="1" t="s">
        <v>41</v>
      </c>
      <c r="H20" s="1" t="s">
        <v>270</v>
      </c>
      <c r="I20" s="4">
        <v>31300</v>
      </c>
    </row>
    <row r="21" spans="1:9" x14ac:dyDescent="0.25">
      <c r="A21" s="2" t="str">
        <f>HYPERLINK("https://my.zakupivli.pro/remote/dispatcher/state_purchase_view/46410115", "UA-2023-11-06-005003-a")</f>
        <v>UA-2023-11-06-005003-a</v>
      </c>
      <c r="B21" s="1" t="s">
        <v>66</v>
      </c>
      <c r="C21" s="1" t="s">
        <v>182</v>
      </c>
      <c r="D21" s="1" t="s">
        <v>186</v>
      </c>
      <c r="E21" s="1" t="s">
        <v>78</v>
      </c>
      <c r="F21" s="1" t="s">
        <v>216</v>
      </c>
      <c r="G21" s="1" t="s">
        <v>106</v>
      </c>
      <c r="H21" s="1" t="s">
        <v>10</v>
      </c>
      <c r="I21" s="4">
        <v>29189.599999999999</v>
      </c>
    </row>
    <row r="22" spans="1:9" x14ac:dyDescent="0.25">
      <c r="A22" s="2" t="str">
        <f>HYPERLINK("https://my.zakupivli.pro/remote/dispatcher/state_purchase_view/46334498", "UA-2023-11-02-001762-a")</f>
        <v>UA-2023-11-02-001762-a</v>
      </c>
      <c r="B22" s="1" t="s">
        <v>160</v>
      </c>
      <c r="C22" s="1" t="s">
        <v>184</v>
      </c>
      <c r="D22" s="1" t="s">
        <v>186</v>
      </c>
      <c r="E22" s="1" t="s">
        <v>78</v>
      </c>
      <c r="F22" s="1" t="s">
        <v>191</v>
      </c>
      <c r="G22" s="1" t="s">
        <v>4</v>
      </c>
      <c r="H22" s="1" t="s">
        <v>156</v>
      </c>
      <c r="I22" s="4">
        <v>850</v>
      </c>
    </row>
    <row r="23" spans="1:9" x14ac:dyDescent="0.25">
      <c r="A23" s="2" t="str">
        <f>HYPERLINK("https://my.zakupivli.pro/remote/dispatcher/state_purchase_view/46254948", "UA-2023-10-30-005274-a")</f>
        <v>UA-2023-10-30-005274-a</v>
      </c>
      <c r="B23" s="1" t="s">
        <v>50</v>
      </c>
      <c r="C23" s="1" t="s">
        <v>184</v>
      </c>
      <c r="D23" s="1" t="s">
        <v>186</v>
      </c>
      <c r="E23" s="1" t="s">
        <v>78</v>
      </c>
      <c r="F23" s="1" t="s">
        <v>225</v>
      </c>
      <c r="G23" s="1" t="s">
        <v>58</v>
      </c>
      <c r="H23" s="1" t="s">
        <v>178</v>
      </c>
      <c r="I23" s="4">
        <v>3960</v>
      </c>
    </row>
    <row r="24" spans="1:9" x14ac:dyDescent="0.25">
      <c r="A24" s="2" t="str">
        <f>HYPERLINK("https://my.zakupivli.pro/remote/dispatcher/state_purchase_view/46236141", "UA-2023-10-27-011351-a")</f>
        <v>UA-2023-10-27-011351-a</v>
      </c>
      <c r="B24" s="1" t="s">
        <v>134</v>
      </c>
      <c r="C24" s="1" t="s">
        <v>184</v>
      </c>
      <c r="D24" s="1" t="s">
        <v>186</v>
      </c>
      <c r="E24" s="1" t="s">
        <v>78</v>
      </c>
      <c r="F24" s="1" t="s">
        <v>240</v>
      </c>
      <c r="G24" s="1" t="s">
        <v>118</v>
      </c>
      <c r="H24" s="1" t="s">
        <v>9</v>
      </c>
      <c r="I24" s="4">
        <v>4200</v>
      </c>
    </row>
    <row r="25" spans="1:9" x14ac:dyDescent="0.25">
      <c r="A25" s="2" t="str">
        <f>HYPERLINK("https://my.zakupivli.pro/remote/dispatcher/state_purchase_view/46223009", "UA-2023-10-27-005320-a")</f>
        <v>UA-2023-10-27-005320-a</v>
      </c>
      <c r="B25" s="1" t="s">
        <v>164</v>
      </c>
      <c r="C25" s="1" t="s">
        <v>184</v>
      </c>
      <c r="D25" s="1" t="s">
        <v>186</v>
      </c>
      <c r="E25" s="1" t="s">
        <v>78</v>
      </c>
      <c r="F25" s="1" t="s">
        <v>221</v>
      </c>
      <c r="G25" s="1" t="s">
        <v>93</v>
      </c>
      <c r="H25" s="1" t="s">
        <v>89</v>
      </c>
      <c r="I25" s="4">
        <v>14000</v>
      </c>
    </row>
    <row r="26" spans="1:9" x14ac:dyDescent="0.25">
      <c r="A26" s="2" t="str">
        <f>HYPERLINK("https://my.zakupivli.pro/remote/dispatcher/state_purchase_view/46172574", "UA-2023-10-25-014409-a")</f>
        <v>UA-2023-10-25-014409-a</v>
      </c>
      <c r="B26" s="1" t="s">
        <v>155</v>
      </c>
      <c r="C26" s="1" t="s">
        <v>184</v>
      </c>
      <c r="D26" s="1" t="s">
        <v>186</v>
      </c>
      <c r="E26" s="1" t="s">
        <v>78</v>
      </c>
      <c r="F26" s="1" t="s">
        <v>194</v>
      </c>
      <c r="G26" s="1" t="s">
        <v>39</v>
      </c>
      <c r="H26" s="1" t="s">
        <v>167</v>
      </c>
      <c r="I26" s="4">
        <v>99928.65</v>
      </c>
    </row>
    <row r="27" spans="1:9" x14ac:dyDescent="0.25">
      <c r="A27" s="2" t="str">
        <f>HYPERLINK("https://my.zakupivli.pro/remote/dispatcher/state_purchase_view/46098814", "UA-2023-10-23-014280-a")</f>
        <v>UA-2023-10-23-014280-a</v>
      </c>
      <c r="B27" s="1" t="s">
        <v>151</v>
      </c>
      <c r="C27" s="1" t="s">
        <v>184</v>
      </c>
      <c r="D27" s="1" t="s">
        <v>186</v>
      </c>
      <c r="E27" s="1" t="s">
        <v>78</v>
      </c>
      <c r="F27" s="1" t="s">
        <v>171</v>
      </c>
      <c r="G27" s="1" t="s">
        <v>48</v>
      </c>
      <c r="H27" s="1" t="s">
        <v>33</v>
      </c>
      <c r="I27" s="4">
        <v>15338.14</v>
      </c>
    </row>
    <row r="28" spans="1:9" x14ac:dyDescent="0.25">
      <c r="A28" s="2" t="str">
        <f>HYPERLINK("https://my.zakupivli.pro/remote/dispatcher/state_purchase_view/46013413", "UA-2023-10-19-008469-a")</f>
        <v>UA-2023-10-19-008469-a</v>
      </c>
      <c r="B28" s="1" t="s">
        <v>161</v>
      </c>
      <c r="C28" s="1" t="s">
        <v>182</v>
      </c>
      <c r="D28" s="1" t="s">
        <v>186</v>
      </c>
      <c r="E28" s="1" t="s">
        <v>78</v>
      </c>
      <c r="F28" s="1" t="s">
        <v>212</v>
      </c>
      <c r="G28" s="1" t="s">
        <v>98</v>
      </c>
      <c r="H28" s="1" t="s">
        <v>290</v>
      </c>
      <c r="I28" s="4">
        <v>40662</v>
      </c>
    </row>
    <row r="29" spans="1:9" x14ac:dyDescent="0.25">
      <c r="A29" s="2" t="str">
        <f>HYPERLINK("https://my.zakupivli.pro/remote/dispatcher/state_purchase_view/46002052", "UA-2023-10-19-003474-a")</f>
        <v>UA-2023-10-19-003474-a</v>
      </c>
      <c r="B29" s="1" t="s">
        <v>152</v>
      </c>
      <c r="C29" s="1" t="s">
        <v>182</v>
      </c>
      <c r="D29" s="1" t="s">
        <v>186</v>
      </c>
      <c r="E29" s="1" t="s">
        <v>78</v>
      </c>
      <c r="F29" s="1" t="s">
        <v>242</v>
      </c>
      <c r="G29" s="1" t="s">
        <v>111</v>
      </c>
      <c r="H29" s="1" t="s">
        <v>266</v>
      </c>
      <c r="I29" s="4">
        <v>98899.99</v>
      </c>
    </row>
    <row r="30" spans="1:9" x14ac:dyDescent="0.25">
      <c r="A30" s="2" t="str">
        <f>HYPERLINK("https://my.zakupivli.pro/remote/dispatcher/state_purchase_view/45929418", "UA-2023-10-17-003581-a")</f>
        <v>UA-2023-10-17-003581-a</v>
      </c>
      <c r="B30" s="1" t="s">
        <v>149</v>
      </c>
      <c r="C30" s="1" t="s">
        <v>184</v>
      </c>
      <c r="D30" s="1" t="s">
        <v>186</v>
      </c>
      <c r="E30" s="1" t="s">
        <v>78</v>
      </c>
      <c r="F30" s="1" t="s">
        <v>257</v>
      </c>
      <c r="G30" s="1" t="s">
        <v>37</v>
      </c>
      <c r="H30" s="1" t="s">
        <v>299</v>
      </c>
      <c r="I30" s="4">
        <v>40000</v>
      </c>
    </row>
    <row r="31" spans="1:9" x14ac:dyDescent="0.25">
      <c r="A31" s="2" t="str">
        <f>HYPERLINK("https://my.zakupivli.pro/remote/dispatcher/state_purchase_view/45831298", "UA-2023-10-12-006873-a")</f>
        <v>UA-2023-10-12-006873-a</v>
      </c>
      <c r="B31" s="1" t="s">
        <v>68</v>
      </c>
      <c r="C31" s="1" t="s">
        <v>182</v>
      </c>
      <c r="D31" s="1" t="s">
        <v>186</v>
      </c>
      <c r="E31" s="1" t="s">
        <v>78</v>
      </c>
      <c r="F31" s="1" t="s">
        <v>219</v>
      </c>
      <c r="G31" s="1" t="s">
        <v>103</v>
      </c>
      <c r="H31" s="1" t="s">
        <v>368</v>
      </c>
      <c r="I31" s="4">
        <v>219985.58</v>
      </c>
    </row>
    <row r="32" spans="1:9" x14ac:dyDescent="0.25">
      <c r="A32" s="2" t="str">
        <f>HYPERLINK("https://my.zakupivli.pro/remote/dispatcher/state_purchase_view/45820474", "UA-2023-10-12-002071-a")</f>
        <v>UA-2023-10-12-002071-a</v>
      </c>
      <c r="B32" s="1" t="s">
        <v>144</v>
      </c>
      <c r="C32" s="1" t="s">
        <v>184</v>
      </c>
      <c r="D32" s="1" t="s">
        <v>186</v>
      </c>
      <c r="E32" s="1" t="s">
        <v>78</v>
      </c>
      <c r="F32" s="1" t="s">
        <v>201</v>
      </c>
      <c r="G32" s="1" t="s">
        <v>27</v>
      </c>
      <c r="H32" s="1" t="s">
        <v>353</v>
      </c>
      <c r="I32" s="4">
        <v>52500</v>
      </c>
    </row>
    <row r="33" spans="1:9" x14ac:dyDescent="0.25">
      <c r="A33" s="2" t="str">
        <f>HYPERLINK("https://my.zakupivli.pro/remote/dispatcher/state_purchase_view/45705755", "UA-2023-10-06-010510-a")</f>
        <v>UA-2023-10-06-010510-a</v>
      </c>
      <c r="B33" s="1" t="s">
        <v>129</v>
      </c>
      <c r="C33" s="1" t="s">
        <v>182</v>
      </c>
      <c r="D33" s="1" t="s">
        <v>186</v>
      </c>
      <c r="E33" s="1" t="s">
        <v>78</v>
      </c>
      <c r="F33" s="1" t="s">
        <v>217</v>
      </c>
      <c r="G33" s="1" t="s">
        <v>97</v>
      </c>
      <c r="H33" s="1" t="s">
        <v>166</v>
      </c>
      <c r="I33" s="4">
        <v>1094367</v>
      </c>
    </row>
    <row r="34" spans="1:9" x14ac:dyDescent="0.25">
      <c r="A34" s="2" t="str">
        <f>HYPERLINK("https://my.zakupivli.pro/remote/dispatcher/state_purchase_view/45453299", "UA-2023-09-26-009044-a")</f>
        <v>UA-2023-09-26-009044-a</v>
      </c>
      <c r="B34" s="1" t="s">
        <v>69</v>
      </c>
      <c r="C34" s="1" t="s">
        <v>182</v>
      </c>
      <c r="D34" s="1" t="s">
        <v>186</v>
      </c>
      <c r="E34" s="1" t="s">
        <v>78</v>
      </c>
      <c r="F34" s="1" t="s">
        <v>251</v>
      </c>
      <c r="G34" s="1" t="s">
        <v>52</v>
      </c>
      <c r="H34" s="1" t="s">
        <v>165</v>
      </c>
      <c r="I34" s="4">
        <v>299237.09999999998</v>
      </c>
    </row>
    <row r="35" spans="1:9" x14ac:dyDescent="0.25">
      <c r="A35" s="2" t="str">
        <f>HYPERLINK("https://my.zakupivli.pro/remote/dispatcher/state_purchase_view/45449674", "UA-2023-09-26-007361-a")</f>
        <v>UA-2023-09-26-007361-a</v>
      </c>
      <c r="B35" s="1" t="s">
        <v>5</v>
      </c>
      <c r="C35" s="1" t="s">
        <v>184</v>
      </c>
      <c r="D35" s="1" t="s">
        <v>186</v>
      </c>
      <c r="E35" s="1" t="s">
        <v>78</v>
      </c>
      <c r="F35" s="1" t="s">
        <v>228</v>
      </c>
      <c r="G35" s="1" t="s">
        <v>100</v>
      </c>
      <c r="H35" s="1" t="s">
        <v>259</v>
      </c>
      <c r="I35" s="4">
        <v>33107.78</v>
      </c>
    </row>
    <row r="36" spans="1:9" x14ac:dyDescent="0.25">
      <c r="A36" s="2" t="str">
        <f>HYPERLINK("https://my.zakupivli.pro/remote/dispatcher/state_purchase_view/45106120", "UA-2023-09-12-004509-a")</f>
        <v>UA-2023-09-12-004509-a</v>
      </c>
      <c r="B36" s="1" t="s">
        <v>159</v>
      </c>
      <c r="C36" s="1" t="s">
        <v>184</v>
      </c>
      <c r="D36" s="1" t="s">
        <v>186</v>
      </c>
      <c r="E36" s="1" t="s">
        <v>78</v>
      </c>
      <c r="F36" s="1" t="s">
        <v>190</v>
      </c>
      <c r="G36" s="1" t="s">
        <v>79</v>
      </c>
      <c r="H36" s="1" t="s">
        <v>374</v>
      </c>
      <c r="I36" s="4">
        <v>18992.900000000001</v>
      </c>
    </row>
    <row r="37" spans="1:9" x14ac:dyDescent="0.25">
      <c r="A37" s="2" t="str">
        <f>HYPERLINK("https://my.zakupivli.pro/remote/dispatcher/state_purchase_view/45124652", "UA-2023-09-12-012893-a")</f>
        <v>UA-2023-09-12-012893-a</v>
      </c>
      <c r="B37" s="1" t="s">
        <v>63</v>
      </c>
      <c r="C37" s="1" t="s">
        <v>184</v>
      </c>
      <c r="D37" s="1" t="s">
        <v>186</v>
      </c>
      <c r="E37" s="1" t="s">
        <v>78</v>
      </c>
      <c r="F37" s="1" t="s">
        <v>236</v>
      </c>
      <c r="G37" s="1" t="s">
        <v>106</v>
      </c>
      <c r="H37" s="1" t="s">
        <v>287</v>
      </c>
      <c r="I37" s="4">
        <v>14542.14</v>
      </c>
    </row>
    <row r="38" spans="1:9" x14ac:dyDescent="0.25">
      <c r="A38" s="2" t="str">
        <f>HYPERLINK("https://my.zakupivli.pro/remote/dispatcher/state_purchase_view/45104656", "UA-2023-09-12-003869-a")</f>
        <v>UA-2023-09-12-003869-a</v>
      </c>
      <c r="B38" s="1" t="s">
        <v>159</v>
      </c>
      <c r="C38" s="1" t="s">
        <v>184</v>
      </c>
      <c r="D38" s="1" t="s">
        <v>186</v>
      </c>
      <c r="E38" s="1" t="s">
        <v>78</v>
      </c>
      <c r="F38" s="1" t="s">
        <v>190</v>
      </c>
      <c r="G38" s="1" t="s">
        <v>79</v>
      </c>
      <c r="H38" s="1" t="s">
        <v>375</v>
      </c>
      <c r="I38" s="4">
        <v>5949.9</v>
      </c>
    </row>
    <row r="39" spans="1:9" x14ac:dyDescent="0.25">
      <c r="A39" s="2" t="str">
        <f>HYPERLINK("https://my.zakupivli.pro/remote/dispatcher/state_purchase_view/44870649", "UA-2023-08-31-008755-a")</f>
        <v>UA-2023-08-31-008755-a</v>
      </c>
      <c r="B39" s="1" t="s">
        <v>158</v>
      </c>
      <c r="C39" s="1" t="s">
        <v>184</v>
      </c>
      <c r="D39" s="1" t="s">
        <v>186</v>
      </c>
      <c r="E39" s="1" t="s">
        <v>78</v>
      </c>
      <c r="F39" s="1" t="s">
        <v>202</v>
      </c>
      <c r="G39" s="1" t="s">
        <v>105</v>
      </c>
      <c r="H39" s="1" t="s">
        <v>285</v>
      </c>
      <c r="I39" s="4">
        <v>35208</v>
      </c>
    </row>
    <row r="40" spans="1:9" x14ac:dyDescent="0.25">
      <c r="A40" s="2" t="str">
        <f>HYPERLINK("https://my.zakupivli.pro/remote/dispatcher/state_purchase_view/44715298", "UA-2023-08-23-010889-a")</f>
        <v>UA-2023-08-23-010889-a</v>
      </c>
      <c r="B40" s="1" t="s">
        <v>151</v>
      </c>
      <c r="C40" s="1" t="s">
        <v>184</v>
      </c>
      <c r="D40" s="1" t="s">
        <v>186</v>
      </c>
      <c r="E40" s="1" t="s">
        <v>78</v>
      </c>
      <c r="F40" s="1" t="s">
        <v>171</v>
      </c>
      <c r="G40" s="1" t="s">
        <v>48</v>
      </c>
      <c r="H40" s="1" t="s">
        <v>293</v>
      </c>
      <c r="I40" s="4">
        <v>17824.54</v>
      </c>
    </row>
    <row r="41" spans="1:9" x14ac:dyDescent="0.25">
      <c r="A41" s="2" t="str">
        <f>HYPERLINK("https://my.zakupivli.pro/remote/dispatcher/state_purchase_view/44555574", "UA-2023-08-16-004139-a")</f>
        <v>UA-2023-08-16-004139-a</v>
      </c>
      <c r="B41" s="1" t="s">
        <v>32</v>
      </c>
      <c r="C41" s="1" t="s">
        <v>184</v>
      </c>
      <c r="D41" s="1" t="s">
        <v>186</v>
      </c>
      <c r="E41" s="1" t="s">
        <v>78</v>
      </c>
      <c r="F41" s="1" t="s">
        <v>258</v>
      </c>
      <c r="G41" s="1" t="s">
        <v>41</v>
      </c>
      <c r="H41" s="1" t="s">
        <v>276</v>
      </c>
      <c r="I41" s="4">
        <v>10450</v>
      </c>
    </row>
    <row r="42" spans="1:9" x14ac:dyDescent="0.25">
      <c r="A42" s="2" t="str">
        <f>HYPERLINK("https://my.zakupivli.pro/remote/dispatcher/state_purchase_view/44512264", "UA-2023-08-14-016175-a")</f>
        <v>UA-2023-08-14-016175-a</v>
      </c>
      <c r="B42" s="1" t="s">
        <v>85</v>
      </c>
      <c r="C42" s="1" t="s">
        <v>184</v>
      </c>
      <c r="D42" s="1" t="s">
        <v>186</v>
      </c>
      <c r="E42" s="1" t="s">
        <v>78</v>
      </c>
      <c r="F42" s="1" t="s">
        <v>180</v>
      </c>
      <c r="G42" s="1" t="s">
        <v>45</v>
      </c>
      <c r="H42" s="1" t="s">
        <v>275</v>
      </c>
      <c r="I42" s="4">
        <v>4420</v>
      </c>
    </row>
    <row r="43" spans="1:9" x14ac:dyDescent="0.25">
      <c r="A43" s="2" t="str">
        <f>HYPERLINK("https://my.zakupivli.pro/remote/dispatcher/state_purchase_view/44484335", "UA-2023-08-11-010312-a")</f>
        <v>UA-2023-08-11-010312-a</v>
      </c>
      <c r="B43" s="1" t="s">
        <v>109</v>
      </c>
      <c r="C43" s="1" t="s">
        <v>184</v>
      </c>
      <c r="D43" s="1" t="s">
        <v>186</v>
      </c>
      <c r="E43" s="1" t="s">
        <v>78</v>
      </c>
      <c r="F43" s="1" t="s">
        <v>232</v>
      </c>
      <c r="G43" s="1" t="s">
        <v>56</v>
      </c>
      <c r="H43" s="1" t="s">
        <v>274</v>
      </c>
      <c r="I43" s="4">
        <v>1453.02</v>
      </c>
    </row>
    <row r="44" spans="1:9" x14ac:dyDescent="0.25">
      <c r="A44" s="2" t="str">
        <f>HYPERLINK("https://my.zakupivli.pro/remote/dispatcher/state_purchase_view/44407267", "UA-2023-08-09-001116-a")</f>
        <v>UA-2023-08-09-001116-a</v>
      </c>
      <c r="B44" s="1" t="s">
        <v>44</v>
      </c>
      <c r="C44" s="1" t="s">
        <v>182</v>
      </c>
      <c r="D44" s="1" t="s">
        <v>186</v>
      </c>
      <c r="E44" s="1" t="s">
        <v>78</v>
      </c>
      <c r="F44" s="1" t="s">
        <v>239</v>
      </c>
      <c r="G44" s="1" t="s">
        <v>107</v>
      </c>
      <c r="H44" s="1" t="s">
        <v>280</v>
      </c>
      <c r="I44" s="4">
        <v>105840</v>
      </c>
    </row>
    <row r="45" spans="1:9" x14ac:dyDescent="0.25">
      <c r="A45" s="2" t="str">
        <f>HYPERLINK("https://my.zakupivli.pro/remote/dispatcher/state_purchase_view/44344845", "UA-2023-08-04-010908-a")</f>
        <v>UA-2023-08-04-010908-a</v>
      </c>
      <c r="B45" s="1" t="s">
        <v>121</v>
      </c>
      <c r="C45" s="1" t="s">
        <v>182</v>
      </c>
      <c r="D45" s="1" t="s">
        <v>186</v>
      </c>
      <c r="E45" s="1" t="s">
        <v>78</v>
      </c>
      <c r="F45" s="1" t="s">
        <v>217</v>
      </c>
      <c r="G45" s="1" t="s">
        <v>97</v>
      </c>
      <c r="H45" s="1" t="s">
        <v>278</v>
      </c>
      <c r="I45" s="4">
        <v>1273354</v>
      </c>
    </row>
    <row r="46" spans="1:9" x14ac:dyDescent="0.25">
      <c r="A46" s="2" t="str">
        <f>HYPERLINK("https://my.zakupivli.pro/remote/dispatcher/state_purchase_view/44326981", "UA-2023-08-04-002859-a")</f>
        <v>UA-2023-08-04-002859-a</v>
      </c>
      <c r="B46" s="1" t="s">
        <v>62</v>
      </c>
      <c r="C46" s="1" t="s">
        <v>182</v>
      </c>
      <c r="D46" s="1" t="s">
        <v>186</v>
      </c>
      <c r="E46" s="1" t="s">
        <v>78</v>
      </c>
      <c r="F46" s="1" t="s">
        <v>219</v>
      </c>
      <c r="G46" s="1" t="s">
        <v>103</v>
      </c>
      <c r="H46" s="1" t="s">
        <v>281</v>
      </c>
      <c r="I46" s="4">
        <v>207634.57</v>
      </c>
    </row>
    <row r="47" spans="1:9" x14ac:dyDescent="0.25">
      <c r="A47" s="2" t="str">
        <f>HYPERLINK("https://my.zakupivli.pro/remote/dispatcher/state_purchase_view/44238406", "UA-2023-08-01-001609-a")</f>
        <v>UA-2023-08-01-001609-a</v>
      </c>
      <c r="B47" s="1" t="s">
        <v>66</v>
      </c>
      <c r="C47" s="1" t="s">
        <v>182</v>
      </c>
      <c r="D47" s="1" t="s">
        <v>186</v>
      </c>
      <c r="E47" s="1" t="s">
        <v>78</v>
      </c>
      <c r="F47" s="1" t="s">
        <v>216</v>
      </c>
      <c r="G47" s="1" t="s">
        <v>106</v>
      </c>
      <c r="H47" s="1" t="s">
        <v>279</v>
      </c>
      <c r="I47" s="4">
        <v>492593.22</v>
      </c>
    </row>
    <row r="48" spans="1:9" x14ac:dyDescent="0.25">
      <c r="A48" s="2" t="str">
        <f>HYPERLINK("https://my.zakupivli.pro/remote/dispatcher/state_purchase_view/44216193", "UA-2023-07-31-001289-a")</f>
        <v>UA-2023-07-31-001289-a</v>
      </c>
      <c r="B48" s="1" t="s">
        <v>158</v>
      </c>
      <c r="C48" s="1" t="s">
        <v>184</v>
      </c>
      <c r="D48" s="1" t="s">
        <v>186</v>
      </c>
      <c r="E48" s="1" t="s">
        <v>78</v>
      </c>
      <c r="F48" s="1" t="s">
        <v>202</v>
      </c>
      <c r="G48" s="1" t="s">
        <v>105</v>
      </c>
      <c r="H48" s="1" t="s">
        <v>269</v>
      </c>
      <c r="I48" s="4">
        <v>35352</v>
      </c>
    </row>
    <row r="49" spans="1:9" x14ac:dyDescent="0.25">
      <c r="A49" s="2" t="str">
        <f>HYPERLINK("https://my.zakupivli.pro/remote/dispatcher/state_purchase_view/44186306", "UA-2023-07-27-009367-a")</f>
        <v>UA-2023-07-27-009367-a</v>
      </c>
      <c r="B49" s="1" t="s">
        <v>66</v>
      </c>
      <c r="C49" s="1" t="s">
        <v>182</v>
      </c>
      <c r="D49" s="1" t="s">
        <v>186</v>
      </c>
      <c r="E49" s="1" t="s">
        <v>78</v>
      </c>
      <c r="F49" s="1" t="s">
        <v>216</v>
      </c>
      <c r="G49" s="1" t="s">
        <v>106</v>
      </c>
      <c r="H49" s="1" t="s">
        <v>277</v>
      </c>
      <c r="I49" s="4">
        <v>304121.09999999998</v>
      </c>
    </row>
    <row r="50" spans="1:9" x14ac:dyDescent="0.25">
      <c r="A50" s="2" t="str">
        <f>HYPERLINK("https://my.zakupivli.pro/remote/dispatcher/state_purchase_view/44188351", "UA-2023-07-27-010318-a")</f>
        <v>UA-2023-07-27-010318-a</v>
      </c>
      <c r="B50" s="1" t="s">
        <v>138</v>
      </c>
      <c r="C50" s="1" t="s">
        <v>184</v>
      </c>
      <c r="D50" s="1" t="s">
        <v>186</v>
      </c>
      <c r="E50" s="1" t="s">
        <v>78</v>
      </c>
      <c r="F50" s="1" t="s">
        <v>224</v>
      </c>
      <c r="G50" s="1" t="s">
        <v>21</v>
      </c>
      <c r="H50" s="1" t="s">
        <v>323</v>
      </c>
      <c r="I50" s="4">
        <v>11642.68</v>
      </c>
    </row>
    <row r="51" spans="1:9" x14ac:dyDescent="0.25">
      <c r="A51" s="2" t="str">
        <f>HYPERLINK("https://my.zakupivli.pro/remote/dispatcher/state_purchase_view/44159690", "UA-2023-07-26-009546-a")</f>
        <v>UA-2023-07-26-009546-a</v>
      </c>
      <c r="B51" s="1" t="s">
        <v>151</v>
      </c>
      <c r="C51" s="1" t="s">
        <v>184</v>
      </c>
      <c r="D51" s="1" t="s">
        <v>186</v>
      </c>
      <c r="E51" s="1" t="s">
        <v>78</v>
      </c>
      <c r="F51" s="1" t="s">
        <v>171</v>
      </c>
      <c r="G51" s="1" t="s">
        <v>48</v>
      </c>
      <c r="H51" s="1" t="s">
        <v>16</v>
      </c>
      <c r="I51" s="4">
        <v>8335.5</v>
      </c>
    </row>
    <row r="52" spans="1:9" x14ac:dyDescent="0.25">
      <c r="A52" s="2" t="str">
        <f>HYPERLINK("https://my.zakupivli.pro/remote/dispatcher/state_purchase_view/44070873", "UA-2023-07-21-007370-a")</f>
        <v>UA-2023-07-21-007370-a</v>
      </c>
      <c r="B52" s="1" t="s">
        <v>158</v>
      </c>
      <c r="C52" s="1" t="s">
        <v>182</v>
      </c>
      <c r="D52" s="1" t="s">
        <v>186</v>
      </c>
      <c r="E52" s="1" t="s">
        <v>78</v>
      </c>
      <c r="F52" s="1" t="s">
        <v>215</v>
      </c>
      <c r="G52" s="1" t="s">
        <v>104</v>
      </c>
      <c r="H52" s="1" t="s">
        <v>288</v>
      </c>
      <c r="I52" s="4">
        <v>254286</v>
      </c>
    </row>
    <row r="53" spans="1:9" x14ac:dyDescent="0.25">
      <c r="A53" s="2" t="str">
        <f>HYPERLINK("https://my.zakupivli.pro/remote/dispatcher/state_purchase_view/44035646", "UA-2023-07-20-004169-a")</f>
        <v>UA-2023-07-20-004169-a</v>
      </c>
      <c r="B53" s="1" t="s">
        <v>90</v>
      </c>
      <c r="C53" s="1" t="s">
        <v>184</v>
      </c>
      <c r="D53" s="1" t="s">
        <v>186</v>
      </c>
      <c r="E53" s="1" t="s">
        <v>78</v>
      </c>
      <c r="F53" s="1" t="s">
        <v>232</v>
      </c>
      <c r="G53" s="1" t="s">
        <v>56</v>
      </c>
      <c r="H53" s="1" t="s">
        <v>369</v>
      </c>
      <c r="I53" s="4">
        <v>24764.720000000001</v>
      </c>
    </row>
    <row r="54" spans="1:9" x14ac:dyDescent="0.25">
      <c r="A54" s="2" t="str">
        <f>HYPERLINK("https://my.zakupivli.pro/remote/dispatcher/state_purchase_view/44039373", "UA-2023-07-20-005863-a")</f>
        <v>UA-2023-07-20-005863-a</v>
      </c>
      <c r="B54" s="1" t="s">
        <v>84</v>
      </c>
      <c r="C54" s="1" t="s">
        <v>184</v>
      </c>
      <c r="D54" s="1" t="s">
        <v>186</v>
      </c>
      <c r="E54" s="1" t="s">
        <v>78</v>
      </c>
      <c r="F54" s="1" t="s">
        <v>232</v>
      </c>
      <c r="G54" s="1" t="s">
        <v>56</v>
      </c>
      <c r="H54" s="1" t="s">
        <v>370</v>
      </c>
      <c r="I54" s="4">
        <v>50930.23</v>
      </c>
    </row>
    <row r="55" spans="1:9" x14ac:dyDescent="0.25">
      <c r="A55" s="2" t="str">
        <f>HYPERLINK("https://my.zakupivli.pro/remote/dispatcher/state_purchase_view/43966368", "UA-2023-07-17-009605-a")</f>
        <v>UA-2023-07-17-009605-a</v>
      </c>
      <c r="B55" s="1" t="s">
        <v>138</v>
      </c>
      <c r="C55" s="1" t="s">
        <v>184</v>
      </c>
      <c r="D55" s="1" t="s">
        <v>186</v>
      </c>
      <c r="E55" s="1" t="s">
        <v>78</v>
      </c>
      <c r="F55" s="1" t="s">
        <v>224</v>
      </c>
      <c r="G55" s="1" t="s">
        <v>21</v>
      </c>
      <c r="H55" s="1" t="s">
        <v>315</v>
      </c>
      <c r="I55" s="4">
        <v>23295</v>
      </c>
    </row>
    <row r="56" spans="1:9" x14ac:dyDescent="0.25">
      <c r="A56" s="2" t="str">
        <f>HYPERLINK("https://my.zakupivli.pro/remote/dispatcher/state_purchase_view/43967407", "UA-2023-07-17-010063-a")</f>
        <v>UA-2023-07-17-010063-a</v>
      </c>
      <c r="B56" s="1" t="s">
        <v>127</v>
      </c>
      <c r="C56" s="1" t="s">
        <v>184</v>
      </c>
      <c r="D56" s="1" t="s">
        <v>186</v>
      </c>
      <c r="E56" s="1" t="s">
        <v>78</v>
      </c>
      <c r="F56" s="1" t="s">
        <v>224</v>
      </c>
      <c r="G56" s="1" t="s">
        <v>21</v>
      </c>
      <c r="H56" s="1" t="s">
        <v>320</v>
      </c>
      <c r="I56" s="4">
        <v>45301.3</v>
      </c>
    </row>
    <row r="57" spans="1:9" x14ac:dyDescent="0.25">
      <c r="A57" s="2" t="str">
        <f>HYPERLINK("https://my.zakupivli.pro/remote/dispatcher/state_purchase_view/43901525", "UA-2023-07-13-005020-a")</f>
        <v>UA-2023-07-13-005020-a</v>
      </c>
      <c r="B57" s="1" t="s">
        <v>131</v>
      </c>
      <c r="C57" s="1" t="s">
        <v>182</v>
      </c>
      <c r="D57" s="1" t="s">
        <v>186</v>
      </c>
      <c r="E57" s="1" t="s">
        <v>78</v>
      </c>
      <c r="F57" s="1" t="s">
        <v>254</v>
      </c>
      <c r="G57" s="1" t="s">
        <v>25</v>
      </c>
      <c r="H57" s="1" t="s">
        <v>270</v>
      </c>
      <c r="I57" s="4">
        <v>89360</v>
      </c>
    </row>
    <row r="58" spans="1:9" x14ac:dyDescent="0.25">
      <c r="A58" s="2" t="str">
        <f>HYPERLINK("https://my.zakupivli.pro/remote/dispatcher/state_purchase_view/43891451", "UA-2023-07-13-000460-a")</f>
        <v>UA-2023-07-13-000460-a</v>
      </c>
      <c r="B58" s="1" t="s">
        <v>115</v>
      </c>
      <c r="C58" s="1" t="s">
        <v>182</v>
      </c>
      <c r="D58" s="1" t="s">
        <v>186</v>
      </c>
      <c r="E58" s="1" t="s">
        <v>78</v>
      </c>
      <c r="F58" s="1" t="s">
        <v>248</v>
      </c>
      <c r="G58" s="1" t="s">
        <v>24</v>
      </c>
      <c r="H58" s="1" t="s">
        <v>271</v>
      </c>
      <c r="I58" s="4">
        <v>164750</v>
      </c>
    </row>
    <row r="59" spans="1:9" x14ac:dyDescent="0.25">
      <c r="A59" s="2" t="str">
        <f>HYPERLINK("https://my.zakupivli.pro/remote/dispatcher/state_purchase_view/43878886", "UA-2023-07-12-006328-a")</f>
        <v>UA-2023-07-12-006328-a</v>
      </c>
      <c r="B59" s="1" t="s">
        <v>142</v>
      </c>
      <c r="C59" s="1" t="s">
        <v>184</v>
      </c>
      <c r="D59" s="1" t="s">
        <v>186</v>
      </c>
      <c r="E59" s="1" t="s">
        <v>78</v>
      </c>
      <c r="F59" s="1" t="s">
        <v>200</v>
      </c>
      <c r="G59" s="1" t="s">
        <v>105</v>
      </c>
      <c r="H59" s="1" t="s">
        <v>365</v>
      </c>
      <c r="I59" s="4">
        <v>475000</v>
      </c>
    </row>
    <row r="60" spans="1:9" x14ac:dyDescent="0.25">
      <c r="A60" s="2" t="str">
        <f>HYPERLINK("https://my.zakupivli.pro/remote/dispatcher/state_purchase_view/43880384", "UA-2023-07-12-007003-a")</f>
        <v>UA-2023-07-12-007003-a</v>
      </c>
      <c r="B60" s="1" t="s">
        <v>151</v>
      </c>
      <c r="C60" s="1" t="s">
        <v>184</v>
      </c>
      <c r="D60" s="1" t="s">
        <v>186</v>
      </c>
      <c r="E60" s="1" t="s">
        <v>78</v>
      </c>
      <c r="F60" s="1" t="s">
        <v>249</v>
      </c>
      <c r="G60" s="1" t="s">
        <v>48</v>
      </c>
      <c r="H60" s="1" t="s">
        <v>273</v>
      </c>
      <c r="I60" s="4">
        <v>6582.76</v>
      </c>
    </row>
    <row r="61" spans="1:9" x14ac:dyDescent="0.25">
      <c r="A61" s="2" t="str">
        <f>HYPERLINK("https://my.zakupivli.pro/remote/dispatcher/state_purchase_view/43750424", "UA-2023-07-05-014213-a")</f>
        <v>UA-2023-07-05-014213-a</v>
      </c>
      <c r="B61" s="1" t="s">
        <v>88</v>
      </c>
      <c r="C61" s="1" t="s">
        <v>182</v>
      </c>
      <c r="D61" s="1" t="s">
        <v>186</v>
      </c>
      <c r="E61" s="1" t="s">
        <v>78</v>
      </c>
      <c r="F61" s="1" t="s">
        <v>217</v>
      </c>
      <c r="G61" s="1" t="s">
        <v>97</v>
      </c>
      <c r="H61" s="1" t="s">
        <v>11</v>
      </c>
      <c r="I61" s="4">
        <v>555700</v>
      </c>
    </row>
    <row r="62" spans="1:9" x14ac:dyDescent="0.25">
      <c r="A62" s="2" t="str">
        <f>HYPERLINK("https://my.zakupivli.pro/remote/dispatcher/state_purchase_view/43697623", "UA-2023-07-04-001230-a")</f>
        <v>UA-2023-07-04-001230-a</v>
      </c>
      <c r="B62" s="1" t="s">
        <v>160</v>
      </c>
      <c r="C62" s="1" t="s">
        <v>184</v>
      </c>
      <c r="D62" s="1" t="s">
        <v>186</v>
      </c>
      <c r="E62" s="1" t="s">
        <v>78</v>
      </c>
      <c r="F62" s="1" t="s">
        <v>191</v>
      </c>
      <c r="G62" s="1" t="s">
        <v>4</v>
      </c>
      <c r="H62" s="1" t="s">
        <v>96</v>
      </c>
      <c r="I62" s="4">
        <v>850</v>
      </c>
    </row>
    <row r="63" spans="1:9" x14ac:dyDescent="0.25">
      <c r="A63" s="2" t="str">
        <f>HYPERLINK("https://my.zakupivli.pro/remote/dispatcher/state_purchase_view/43698028", "UA-2023-07-04-001389-a")</f>
        <v>UA-2023-07-04-001389-a</v>
      </c>
      <c r="B63" s="1" t="s">
        <v>160</v>
      </c>
      <c r="C63" s="1" t="s">
        <v>184</v>
      </c>
      <c r="D63" s="1" t="s">
        <v>186</v>
      </c>
      <c r="E63" s="1" t="s">
        <v>78</v>
      </c>
      <c r="F63" s="1" t="s">
        <v>191</v>
      </c>
      <c r="G63" s="1" t="s">
        <v>4</v>
      </c>
      <c r="H63" s="1" t="s">
        <v>94</v>
      </c>
      <c r="I63" s="4">
        <v>520</v>
      </c>
    </row>
    <row r="64" spans="1:9" x14ac:dyDescent="0.25">
      <c r="A64" s="2" t="str">
        <f>HYPERLINK("https://my.zakupivli.pro/remote/dispatcher/state_purchase_view/43672369", "UA-2023-07-03-001392-a")</f>
        <v>UA-2023-07-03-001392-a</v>
      </c>
      <c r="B64" s="1" t="s">
        <v>154</v>
      </c>
      <c r="C64" s="1" t="s">
        <v>184</v>
      </c>
      <c r="D64" s="1" t="s">
        <v>186</v>
      </c>
      <c r="E64" s="1" t="s">
        <v>78</v>
      </c>
      <c r="F64" s="1" t="s">
        <v>177</v>
      </c>
      <c r="G64" s="1" t="s">
        <v>73</v>
      </c>
      <c r="H64" s="1" t="s">
        <v>168</v>
      </c>
      <c r="I64" s="4">
        <v>3000</v>
      </c>
    </row>
    <row r="65" spans="1:9" x14ac:dyDescent="0.25">
      <c r="A65" s="2" t="str">
        <f>HYPERLINK("https://my.zakupivli.pro/remote/dispatcher/state_purchase_view/43657560", "UA-2023-06-30-004589-a")</f>
        <v>UA-2023-06-30-004589-a</v>
      </c>
      <c r="B65" s="1" t="s">
        <v>108</v>
      </c>
      <c r="C65" s="1" t="s">
        <v>184</v>
      </c>
      <c r="D65" s="1" t="s">
        <v>186</v>
      </c>
      <c r="E65" s="1" t="s">
        <v>78</v>
      </c>
      <c r="F65" s="1" t="s">
        <v>176</v>
      </c>
      <c r="G65" s="1" t="s">
        <v>43</v>
      </c>
      <c r="H65" s="1" t="s">
        <v>364</v>
      </c>
      <c r="I65" s="4">
        <v>4895</v>
      </c>
    </row>
    <row r="66" spans="1:9" x14ac:dyDescent="0.25">
      <c r="A66" s="2" t="str">
        <f>HYPERLINK("https://my.zakupivli.pro/remote/dispatcher/state_purchase_view/43664665", "UA-2023-06-30-007836-a")</f>
        <v>UA-2023-06-30-007836-a</v>
      </c>
      <c r="B66" s="1" t="s">
        <v>115</v>
      </c>
      <c r="C66" s="1" t="s">
        <v>182</v>
      </c>
      <c r="D66" s="1" t="s">
        <v>186</v>
      </c>
      <c r="E66" s="1" t="s">
        <v>78</v>
      </c>
      <c r="F66" s="1" t="s">
        <v>248</v>
      </c>
      <c r="G66" s="1" t="s">
        <v>24</v>
      </c>
      <c r="H66" s="1" t="s">
        <v>367</v>
      </c>
      <c r="I66" s="4">
        <v>105994</v>
      </c>
    </row>
    <row r="67" spans="1:9" x14ac:dyDescent="0.25">
      <c r="A67" s="2" t="str">
        <f>HYPERLINK("https://my.zakupivli.pro/remote/dispatcher/state_purchase_view/43655099", "UA-2023-06-30-003406-a")</f>
        <v>UA-2023-06-30-003406-a</v>
      </c>
      <c r="B67" s="1" t="s">
        <v>158</v>
      </c>
      <c r="C67" s="1" t="s">
        <v>184</v>
      </c>
      <c r="D67" s="1" t="s">
        <v>186</v>
      </c>
      <c r="E67" s="1" t="s">
        <v>78</v>
      </c>
      <c r="F67" s="1" t="s">
        <v>202</v>
      </c>
      <c r="G67" s="1" t="s">
        <v>105</v>
      </c>
      <c r="H67" s="1" t="s">
        <v>363</v>
      </c>
      <c r="I67" s="4">
        <v>36936</v>
      </c>
    </row>
    <row r="68" spans="1:9" x14ac:dyDescent="0.25">
      <c r="A68" s="2" t="str">
        <f>HYPERLINK("https://my.zakupivli.pro/remote/dispatcher/state_purchase_view/43633743", "UA-2023-06-29-005105-a")</f>
        <v>UA-2023-06-29-005105-a</v>
      </c>
      <c r="B68" s="1" t="s">
        <v>123</v>
      </c>
      <c r="C68" s="1" t="s">
        <v>184</v>
      </c>
      <c r="D68" s="1" t="s">
        <v>186</v>
      </c>
      <c r="E68" s="1" t="s">
        <v>78</v>
      </c>
      <c r="F68" s="1" t="s">
        <v>225</v>
      </c>
      <c r="G68" s="1" t="s">
        <v>58</v>
      </c>
      <c r="H68" s="1" t="s">
        <v>371</v>
      </c>
      <c r="I68" s="4">
        <v>5454</v>
      </c>
    </row>
    <row r="69" spans="1:9" x14ac:dyDescent="0.25">
      <c r="A69" s="2" t="str">
        <f>HYPERLINK("https://my.zakupivli.pro/remote/dispatcher/state_purchase_view/43643700", "UA-2023-06-29-009602-a")</f>
        <v>UA-2023-06-29-009602-a</v>
      </c>
      <c r="B69" s="1" t="s">
        <v>65</v>
      </c>
      <c r="C69" s="1" t="s">
        <v>182</v>
      </c>
      <c r="D69" s="1" t="s">
        <v>186</v>
      </c>
      <c r="E69" s="1" t="s">
        <v>78</v>
      </c>
      <c r="F69" s="1" t="s">
        <v>208</v>
      </c>
      <c r="G69" s="1" t="s">
        <v>38</v>
      </c>
      <c r="H69" s="1" t="s">
        <v>366</v>
      </c>
      <c r="I69" s="4">
        <v>121950</v>
      </c>
    </row>
    <row r="70" spans="1:9" x14ac:dyDescent="0.25">
      <c r="A70" s="2" t="str">
        <f>HYPERLINK("https://my.zakupivli.pro/remote/dispatcher/state_purchase_view/43571399", "UA-2023-06-27-002700-a")</f>
        <v>UA-2023-06-27-002700-a</v>
      </c>
      <c r="B70" s="1" t="s">
        <v>146</v>
      </c>
      <c r="C70" s="1" t="s">
        <v>184</v>
      </c>
      <c r="D70" s="1" t="s">
        <v>186</v>
      </c>
      <c r="E70" s="1" t="s">
        <v>78</v>
      </c>
      <c r="F70" s="1" t="s">
        <v>229</v>
      </c>
      <c r="G70" s="1" t="s">
        <v>120</v>
      </c>
      <c r="H70" s="1" t="s">
        <v>334</v>
      </c>
      <c r="I70" s="4">
        <v>6300</v>
      </c>
    </row>
    <row r="71" spans="1:9" x14ac:dyDescent="0.25">
      <c r="A71" s="2" t="str">
        <f>HYPERLINK("https://my.zakupivli.pro/remote/dispatcher/state_purchase_view/43538907", "UA-2023-06-26-001519-a")</f>
        <v>UA-2023-06-26-001519-a</v>
      </c>
      <c r="B71" s="1" t="s">
        <v>133</v>
      </c>
      <c r="C71" s="1" t="s">
        <v>184</v>
      </c>
      <c r="D71" s="1" t="s">
        <v>186</v>
      </c>
      <c r="E71" s="1" t="s">
        <v>78</v>
      </c>
      <c r="F71" s="1" t="s">
        <v>181</v>
      </c>
      <c r="G71" s="1" t="s">
        <v>46</v>
      </c>
      <c r="H71" s="1" t="s">
        <v>359</v>
      </c>
      <c r="I71" s="4">
        <v>800</v>
      </c>
    </row>
    <row r="72" spans="1:9" x14ac:dyDescent="0.25">
      <c r="A72" s="2" t="str">
        <f>HYPERLINK("https://my.zakupivli.pro/remote/dispatcher/state_purchase_view/43543021", "UA-2023-06-26-003370-a")</f>
        <v>UA-2023-06-26-003370-a</v>
      </c>
      <c r="B72" s="1" t="s">
        <v>139</v>
      </c>
      <c r="C72" s="1" t="s">
        <v>184</v>
      </c>
      <c r="D72" s="1" t="s">
        <v>186</v>
      </c>
      <c r="E72" s="1" t="s">
        <v>78</v>
      </c>
      <c r="F72" s="1" t="s">
        <v>181</v>
      </c>
      <c r="G72" s="1" t="s">
        <v>46</v>
      </c>
      <c r="H72" s="1" t="s">
        <v>361</v>
      </c>
      <c r="I72" s="4">
        <v>19949.54</v>
      </c>
    </row>
    <row r="73" spans="1:9" x14ac:dyDescent="0.25">
      <c r="A73" s="2" t="str">
        <f>HYPERLINK("https://my.zakupivli.pro/remote/dispatcher/state_purchase_view/43537164", "UA-2023-06-26-000774-a")</f>
        <v>UA-2023-06-26-000774-a</v>
      </c>
      <c r="B73" s="1" t="s">
        <v>138</v>
      </c>
      <c r="C73" s="1" t="s">
        <v>184</v>
      </c>
      <c r="D73" s="1" t="s">
        <v>186</v>
      </c>
      <c r="E73" s="1" t="s">
        <v>78</v>
      </c>
      <c r="F73" s="1" t="s">
        <v>226</v>
      </c>
      <c r="G73" s="1" t="s">
        <v>20</v>
      </c>
      <c r="H73" s="1" t="s">
        <v>331</v>
      </c>
      <c r="I73" s="4">
        <v>6936</v>
      </c>
    </row>
    <row r="74" spans="1:9" x14ac:dyDescent="0.25">
      <c r="A74" s="2" t="str">
        <f>HYPERLINK("https://my.zakupivli.pro/remote/dispatcher/state_purchase_view/43530743", "UA-2023-06-23-011638-a")</f>
        <v>UA-2023-06-23-011638-a</v>
      </c>
      <c r="B74" s="1" t="s">
        <v>160</v>
      </c>
      <c r="C74" s="1" t="s">
        <v>184</v>
      </c>
      <c r="D74" s="1" t="s">
        <v>186</v>
      </c>
      <c r="E74" s="1" t="s">
        <v>78</v>
      </c>
      <c r="F74" s="1" t="s">
        <v>191</v>
      </c>
      <c r="G74" s="1" t="s">
        <v>4</v>
      </c>
      <c r="H74" s="1" t="s">
        <v>28</v>
      </c>
      <c r="I74" s="4">
        <v>850</v>
      </c>
    </row>
    <row r="75" spans="1:9" x14ac:dyDescent="0.25">
      <c r="A75" s="2" t="str">
        <f>HYPERLINK("https://my.zakupivli.pro/remote/dispatcher/state_purchase_view/43272322", "UA-2023-06-14-003602-a")</f>
        <v>UA-2023-06-14-003602-a</v>
      </c>
      <c r="B75" s="1" t="s">
        <v>141</v>
      </c>
      <c r="C75" s="1" t="s">
        <v>184</v>
      </c>
      <c r="D75" s="1" t="s">
        <v>186</v>
      </c>
      <c r="E75" s="1" t="s">
        <v>78</v>
      </c>
      <c r="F75" s="1" t="s">
        <v>243</v>
      </c>
      <c r="G75" s="1" t="s">
        <v>53</v>
      </c>
      <c r="H75" s="1" t="s">
        <v>349</v>
      </c>
      <c r="I75" s="4">
        <v>3000</v>
      </c>
    </row>
    <row r="76" spans="1:9" x14ac:dyDescent="0.25">
      <c r="A76" s="2" t="str">
        <f>HYPERLINK("https://my.zakupivli.pro/remote/dispatcher/state_purchase_view/43088395", "UA-2023-06-06-010606-a")</f>
        <v>UA-2023-06-06-010606-a</v>
      </c>
      <c r="B76" s="1" t="s">
        <v>151</v>
      </c>
      <c r="C76" s="1" t="s">
        <v>184</v>
      </c>
      <c r="D76" s="1" t="s">
        <v>186</v>
      </c>
      <c r="E76" s="1" t="s">
        <v>78</v>
      </c>
      <c r="F76" s="1" t="s">
        <v>171</v>
      </c>
      <c r="G76" s="1" t="s">
        <v>48</v>
      </c>
      <c r="H76" s="1" t="s">
        <v>264</v>
      </c>
      <c r="I76" s="4">
        <v>6150.48</v>
      </c>
    </row>
    <row r="77" spans="1:9" x14ac:dyDescent="0.25">
      <c r="A77" s="2" t="str">
        <f>HYPERLINK("https://my.zakupivli.pro/remote/dispatcher/state_purchase_view/43073834", "UA-2023-06-06-004969-a")</f>
        <v>UA-2023-06-06-004969-a</v>
      </c>
      <c r="B77" s="1" t="s">
        <v>158</v>
      </c>
      <c r="C77" s="1" t="s">
        <v>184</v>
      </c>
      <c r="D77" s="1" t="s">
        <v>186</v>
      </c>
      <c r="E77" s="1" t="s">
        <v>78</v>
      </c>
      <c r="F77" s="1" t="s">
        <v>202</v>
      </c>
      <c r="G77" s="1" t="s">
        <v>105</v>
      </c>
      <c r="H77" s="1" t="s">
        <v>356</v>
      </c>
      <c r="I77" s="4">
        <v>25056</v>
      </c>
    </row>
    <row r="78" spans="1:9" x14ac:dyDescent="0.25">
      <c r="A78" s="2" t="str">
        <f>HYPERLINK("https://my.zakupivli.pro/remote/dispatcher/state_purchase_view/43077422", "UA-2023-06-06-005835-a")</f>
        <v>UA-2023-06-06-005835-a</v>
      </c>
      <c r="B78" s="1" t="s">
        <v>71</v>
      </c>
      <c r="C78" s="1" t="s">
        <v>182</v>
      </c>
      <c r="D78" s="1" t="s">
        <v>186</v>
      </c>
      <c r="E78" s="1" t="s">
        <v>78</v>
      </c>
      <c r="F78" s="1" t="s">
        <v>233</v>
      </c>
      <c r="G78" s="1" t="s">
        <v>102</v>
      </c>
      <c r="H78" s="1" t="s">
        <v>267</v>
      </c>
      <c r="I78" s="4">
        <v>302465</v>
      </c>
    </row>
    <row r="79" spans="1:9" x14ac:dyDescent="0.25">
      <c r="A79" s="2" t="str">
        <f>HYPERLINK("https://my.zakupivli.pro/remote/dispatcher/state_purchase_view/43084440", "UA-2023-06-06-008821-a")</f>
        <v>UA-2023-06-06-008821-a</v>
      </c>
      <c r="B79" s="1" t="s">
        <v>151</v>
      </c>
      <c r="C79" s="1" t="s">
        <v>184</v>
      </c>
      <c r="D79" s="1" t="s">
        <v>186</v>
      </c>
      <c r="E79" s="1" t="s">
        <v>78</v>
      </c>
      <c r="F79" s="1" t="s">
        <v>171</v>
      </c>
      <c r="G79" s="1" t="s">
        <v>48</v>
      </c>
      <c r="H79" s="1" t="s">
        <v>360</v>
      </c>
      <c r="I79" s="4">
        <v>21455.26</v>
      </c>
    </row>
    <row r="80" spans="1:9" x14ac:dyDescent="0.25">
      <c r="A80" s="2" t="str">
        <f>HYPERLINK("https://my.zakupivli.pro/remote/dispatcher/state_purchase_view/42985726", "UA-2023-06-01-009250-a")</f>
        <v>UA-2023-06-01-009250-a</v>
      </c>
      <c r="B80" s="1" t="s">
        <v>90</v>
      </c>
      <c r="C80" s="1" t="s">
        <v>184</v>
      </c>
      <c r="D80" s="1" t="s">
        <v>186</v>
      </c>
      <c r="E80" s="1" t="s">
        <v>78</v>
      </c>
      <c r="F80" s="1" t="s">
        <v>232</v>
      </c>
      <c r="G80" s="1" t="s">
        <v>56</v>
      </c>
      <c r="H80" s="1" t="s">
        <v>351</v>
      </c>
      <c r="I80" s="4">
        <v>5392.26</v>
      </c>
    </row>
    <row r="81" spans="1:9" x14ac:dyDescent="0.25">
      <c r="A81" s="2" t="str">
        <f>HYPERLINK("https://my.zakupivli.pro/remote/dispatcher/state_purchase_view/42953239", "UA-2023-05-31-005879-a")</f>
        <v>UA-2023-05-31-005879-a</v>
      </c>
      <c r="B81" s="1" t="s">
        <v>57</v>
      </c>
      <c r="C81" s="1" t="s">
        <v>182</v>
      </c>
      <c r="D81" s="1" t="s">
        <v>186</v>
      </c>
      <c r="E81" s="1" t="s">
        <v>78</v>
      </c>
      <c r="F81" s="1" t="s">
        <v>214</v>
      </c>
      <c r="G81" s="1" t="s">
        <v>101</v>
      </c>
      <c r="H81" s="1" t="s">
        <v>362</v>
      </c>
      <c r="I81" s="4">
        <v>82110</v>
      </c>
    </row>
    <row r="82" spans="1:9" x14ac:dyDescent="0.25">
      <c r="A82" s="2" t="str">
        <f>HYPERLINK("https://my.zakupivli.pro/remote/dispatcher/state_purchase_view/42680298", "UA-2023-05-18-006096-a")</f>
        <v>UA-2023-05-18-006096-a</v>
      </c>
      <c r="B82" s="1" t="s">
        <v>129</v>
      </c>
      <c r="C82" s="1" t="s">
        <v>182</v>
      </c>
      <c r="D82" s="1" t="s">
        <v>186</v>
      </c>
      <c r="E82" s="1" t="s">
        <v>78</v>
      </c>
      <c r="F82" s="1" t="s">
        <v>217</v>
      </c>
      <c r="G82" s="1" t="s">
        <v>97</v>
      </c>
      <c r="H82" s="1" t="s">
        <v>358</v>
      </c>
      <c r="I82" s="4">
        <v>443209</v>
      </c>
    </row>
    <row r="83" spans="1:9" x14ac:dyDescent="0.25">
      <c r="A83" s="2" t="str">
        <f>HYPERLINK("https://my.zakupivli.pro/remote/dispatcher/state_purchase_view/42671424", "UA-2023-05-18-001816-a")</f>
        <v>UA-2023-05-18-001816-a</v>
      </c>
      <c r="B83" s="1" t="s">
        <v>158</v>
      </c>
      <c r="C83" s="1" t="s">
        <v>184</v>
      </c>
      <c r="D83" s="1" t="s">
        <v>186</v>
      </c>
      <c r="E83" s="1" t="s">
        <v>78</v>
      </c>
      <c r="F83" s="1" t="s">
        <v>202</v>
      </c>
      <c r="G83" s="1" t="s">
        <v>105</v>
      </c>
      <c r="H83" s="1" t="s">
        <v>348</v>
      </c>
      <c r="I83" s="4">
        <v>2480</v>
      </c>
    </row>
    <row r="84" spans="1:9" x14ac:dyDescent="0.25">
      <c r="A84" s="2" t="str">
        <f>HYPERLINK("https://my.zakupivli.pro/remote/dispatcher/state_purchase_view/42661734", "UA-2023-05-17-013036-a")</f>
        <v>UA-2023-05-17-013036-a</v>
      </c>
      <c r="B84" s="1" t="s">
        <v>129</v>
      </c>
      <c r="C84" s="1" t="s">
        <v>182</v>
      </c>
      <c r="D84" s="1" t="s">
        <v>186</v>
      </c>
      <c r="E84" s="1" t="s">
        <v>78</v>
      </c>
      <c r="F84" s="1" t="s">
        <v>217</v>
      </c>
      <c r="G84" s="1" t="s">
        <v>97</v>
      </c>
      <c r="H84" s="1" t="s">
        <v>357</v>
      </c>
      <c r="I84" s="4">
        <v>1528503</v>
      </c>
    </row>
    <row r="85" spans="1:9" x14ac:dyDescent="0.25">
      <c r="A85" s="2" t="str">
        <f>HYPERLINK("https://my.zakupivli.pro/remote/dispatcher/state_purchase_view/42528063", "UA-2023-05-11-008477-a")</f>
        <v>UA-2023-05-11-008477-a</v>
      </c>
      <c r="B85" s="1" t="s">
        <v>63</v>
      </c>
      <c r="C85" s="1" t="s">
        <v>182</v>
      </c>
      <c r="D85" s="1" t="s">
        <v>186</v>
      </c>
      <c r="E85" s="1" t="s">
        <v>78</v>
      </c>
      <c r="F85" s="1" t="s">
        <v>219</v>
      </c>
      <c r="G85" s="1" t="s">
        <v>103</v>
      </c>
      <c r="H85" s="1" t="s">
        <v>355</v>
      </c>
      <c r="I85" s="4">
        <v>188649.56</v>
      </c>
    </row>
    <row r="86" spans="1:9" x14ac:dyDescent="0.25">
      <c r="A86" s="2" t="str">
        <f>HYPERLINK("https://my.zakupivli.pro/remote/dispatcher/state_purchase_view/42510521", "UA-2023-05-11-000239-a")</f>
        <v>UA-2023-05-11-000239-a</v>
      </c>
      <c r="B86" s="1" t="s">
        <v>83</v>
      </c>
      <c r="C86" s="1" t="s">
        <v>184</v>
      </c>
      <c r="D86" s="1" t="s">
        <v>186</v>
      </c>
      <c r="E86" s="1" t="s">
        <v>78</v>
      </c>
      <c r="F86" s="1" t="s">
        <v>232</v>
      </c>
      <c r="G86" s="1" t="s">
        <v>56</v>
      </c>
      <c r="H86" s="1" t="s">
        <v>347</v>
      </c>
      <c r="I86" s="4">
        <v>5151.84</v>
      </c>
    </row>
    <row r="87" spans="1:9" x14ac:dyDescent="0.25">
      <c r="A87" s="2" t="str">
        <f>HYPERLINK("https://my.zakupivli.pro/remote/dispatcher/state_purchase_view/42497438", "UA-2023-05-10-009312-a")</f>
        <v>UA-2023-05-10-009312-a</v>
      </c>
      <c r="B87" s="1" t="s">
        <v>151</v>
      </c>
      <c r="C87" s="1" t="s">
        <v>184</v>
      </c>
      <c r="D87" s="1" t="s">
        <v>186</v>
      </c>
      <c r="E87" s="1" t="s">
        <v>78</v>
      </c>
      <c r="F87" s="1" t="s">
        <v>171</v>
      </c>
      <c r="G87" s="1" t="s">
        <v>48</v>
      </c>
      <c r="H87" s="1" t="s">
        <v>352</v>
      </c>
      <c r="I87" s="4">
        <v>6661.5</v>
      </c>
    </row>
    <row r="88" spans="1:9" x14ac:dyDescent="0.25">
      <c r="A88" s="2" t="str">
        <f>HYPERLINK("https://my.zakupivli.pro/remote/dispatcher/state_purchase_view/42503017", "UA-2023-05-10-011976-a")</f>
        <v>UA-2023-05-10-011976-a</v>
      </c>
      <c r="B88" s="1" t="s">
        <v>90</v>
      </c>
      <c r="C88" s="1" t="s">
        <v>184</v>
      </c>
      <c r="D88" s="1" t="s">
        <v>186</v>
      </c>
      <c r="E88" s="1" t="s">
        <v>78</v>
      </c>
      <c r="F88" s="1" t="s">
        <v>232</v>
      </c>
      <c r="G88" s="1" t="s">
        <v>56</v>
      </c>
      <c r="H88" s="1" t="s">
        <v>346</v>
      </c>
      <c r="I88" s="4">
        <v>21150.25</v>
      </c>
    </row>
    <row r="89" spans="1:9" x14ac:dyDescent="0.25">
      <c r="A89" s="2" t="str">
        <f>HYPERLINK("https://my.zakupivli.pro/remote/dispatcher/state_purchase_view/42500166", "UA-2023-05-10-010563-a")</f>
        <v>UA-2023-05-10-010563-a</v>
      </c>
      <c r="B89" s="1" t="s">
        <v>51</v>
      </c>
      <c r="C89" s="1" t="s">
        <v>184</v>
      </c>
      <c r="D89" s="1" t="s">
        <v>186</v>
      </c>
      <c r="E89" s="1" t="s">
        <v>78</v>
      </c>
      <c r="F89" s="1" t="s">
        <v>208</v>
      </c>
      <c r="G89" s="1" t="s">
        <v>38</v>
      </c>
      <c r="H89" s="1" t="s">
        <v>344</v>
      </c>
      <c r="I89" s="4">
        <v>98900</v>
      </c>
    </row>
    <row r="90" spans="1:9" x14ac:dyDescent="0.25">
      <c r="A90" s="2" t="str">
        <f>HYPERLINK("https://my.zakupivli.pro/remote/dispatcher/state_purchase_view/42469539", "UA-2023-05-09-010807-a")</f>
        <v>UA-2023-05-09-010807-a</v>
      </c>
      <c r="B90" s="1" t="s">
        <v>158</v>
      </c>
      <c r="C90" s="1" t="s">
        <v>184</v>
      </c>
      <c r="D90" s="1" t="s">
        <v>186</v>
      </c>
      <c r="E90" s="1" t="s">
        <v>78</v>
      </c>
      <c r="F90" s="1" t="s">
        <v>245</v>
      </c>
      <c r="G90" s="1" t="s">
        <v>92</v>
      </c>
      <c r="H90" s="1" t="s">
        <v>291</v>
      </c>
      <c r="I90" s="4">
        <v>12161.29</v>
      </c>
    </row>
    <row r="91" spans="1:9" x14ac:dyDescent="0.25">
      <c r="A91" s="2" t="str">
        <f>HYPERLINK("https://my.zakupivli.pro/remote/dispatcher/state_purchase_view/42281442", "UA-2023-05-01-007076-a")</f>
        <v>UA-2023-05-01-007076-a</v>
      </c>
      <c r="B91" s="1" t="s">
        <v>66</v>
      </c>
      <c r="C91" s="1" t="s">
        <v>182</v>
      </c>
      <c r="D91" s="1" t="s">
        <v>186</v>
      </c>
      <c r="E91" s="1" t="s">
        <v>78</v>
      </c>
      <c r="F91" s="1" t="s">
        <v>216</v>
      </c>
      <c r="G91" s="1" t="s">
        <v>106</v>
      </c>
      <c r="H91" s="1" t="s">
        <v>350</v>
      </c>
      <c r="I91" s="4">
        <v>208887.84</v>
      </c>
    </row>
    <row r="92" spans="1:9" x14ac:dyDescent="0.25">
      <c r="A92" s="2" t="str">
        <f>HYPERLINK("https://my.zakupivli.pro/remote/dispatcher/state_purchase_view/42252878", "UA-2023-04-28-004766-a")</f>
        <v>UA-2023-04-28-004766-a</v>
      </c>
      <c r="B92" s="1" t="s">
        <v>116</v>
      </c>
      <c r="C92" s="1" t="s">
        <v>184</v>
      </c>
      <c r="D92" s="1" t="s">
        <v>186</v>
      </c>
      <c r="E92" s="1" t="s">
        <v>78</v>
      </c>
      <c r="F92" s="1" t="s">
        <v>185</v>
      </c>
      <c r="G92" s="1" t="s">
        <v>35</v>
      </c>
      <c r="H92" s="1" t="s">
        <v>335</v>
      </c>
      <c r="I92" s="4">
        <v>49774</v>
      </c>
    </row>
    <row r="93" spans="1:9" x14ac:dyDescent="0.25">
      <c r="A93" s="2" t="str">
        <f>HYPERLINK("https://my.zakupivli.pro/remote/dispatcher/state_purchase_view/42200381", "UA-2023-04-26-006074-a")</f>
        <v>UA-2023-04-26-006074-a</v>
      </c>
      <c r="B93" s="1" t="s">
        <v>87</v>
      </c>
      <c r="C93" s="1" t="s">
        <v>184</v>
      </c>
      <c r="D93" s="1" t="s">
        <v>186</v>
      </c>
      <c r="E93" s="1" t="s">
        <v>78</v>
      </c>
      <c r="F93" s="1" t="s">
        <v>183</v>
      </c>
      <c r="G93" s="1" t="s">
        <v>40</v>
      </c>
      <c r="H93" s="1" t="s">
        <v>333</v>
      </c>
      <c r="I93" s="4">
        <v>83267.199999999997</v>
      </c>
    </row>
    <row r="94" spans="1:9" x14ac:dyDescent="0.25">
      <c r="A94" s="2" t="str">
        <f>HYPERLINK("https://my.zakupivli.pro/remote/dispatcher/state_purchase_view/42107429", "UA-2023-04-21-000557-a")</f>
        <v>UA-2023-04-21-000557-a</v>
      </c>
      <c r="B94" s="1" t="s">
        <v>126</v>
      </c>
      <c r="C94" s="1" t="s">
        <v>184</v>
      </c>
      <c r="D94" s="1" t="s">
        <v>186</v>
      </c>
      <c r="E94" s="1" t="s">
        <v>78</v>
      </c>
      <c r="F94" s="1" t="s">
        <v>224</v>
      </c>
      <c r="G94" s="1" t="s">
        <v>21</v>
      </c>
      <c r="H94" s="1" t="s">
        <v>29</v>
      </c>
      <c r="I94" s="4">
        <v>42029.84</v>
      </c>
    </row>
    <row r="95" spans="1:9" x14ac:dyDescent="0.25">
      <c r="A95" s="2" t="str">
        <f>HYPERLINK("https://my.zakupivli.pro/remote/dispatcher/state_purchase_view/42099218", "UA-2023-04-20-008719-a")</f>
        <v>UA-2023-04-20-008719-a</v>
      </c>
      <c r="B95" s="1" t="s">
        <v>17</v>
      </c>
      <c r="C95" s="1" t="s">
        <v>182</v>
      </c>
      <c r="D95" s="1" t="s">
        <v>186</v>
      </c>
      <c r="E95" s="1" t="s">
        <v>78</v>
      </c>
      <c r="F95" s="1" t="s">
        <v>211</v>
      </c>
      <c r="G95" s="1" t="s">
        <v>112</v>
      </c>
      <c r="H95" s="1" t="s">
        <v>341</v>
      </c>
      <c r="I95" s="4">
        <v>806807.4</v>
      </c>
    </row>
    <row r="96" spans="1:9" x14ac:dyDescent="0.25">
      <c r="A96" s="2" t="str">
        <f>HYPERLINK("https://my.zakupivli.pro/remote/dispatcher/state_purchase_view/42088545", "UA-2023-04-20-004057-a")</f>
        <v>UA-2023-04-20-004057-a</v>
      </c>
      <c r="B96" s="1" t="s">
        <v>129</v>
      </c>
      <c r="C96" s="1" t="s">
        <v>182</v>
      </c>
      <c r="D96" s="1" t="s">
        <v>186</v>
      </c>
      <c r="E96" s="1" t="s">
        <v>78</v>
      </c>
      <c r="F96" s="1" t="s">
        <v>217</v>
      </c>
      <c r="G96" s="1" t="s">
        <v>97</v>
      </c>
      <c r="H96" s="1" t="s">
        <v>343</v>
      </c>
      <c r="I96" s="4">
        <v>477943</v>
      </c>
    </row>
    <row r="97" spans="1:9" x14ac:dyDescent="0.25">
      <c r="A97" s="2" t="str">
        <f>HYPERLINK("https://my.zakupivli.pro/remote/dispatcher/state_purchase_view/42010877", "UA-2023-04-14-007054-a")</f>
        <v>UA-2023-04-14-007054-a</v>
      </c>
      <c r="B97" s="1" t="s">
        <v>108</v>
      </c>
      <c r="C97" s="1" t="s">
        <v>184</v>
      </c>
      <c r="D97" s="1" t="s">
        <v>186</v>
      </c>
      <c r="E97" s="1" t="s">
        <v>78</v>
      </c>
      <c r="F97" s="1" t="s">
        <v>176</v>
      </c>
      <c r="G97" s="1" t="s">
        <v>43</v>
      </c>
      <c r="H97" s="1" t="s">
        <v>332</v>
      </c>
      <c r="I97" s="4">
        <v>2192</v>
      </c>
    </row>
    <row r="98" spans="1:9" x14ac:dyDescent="0.25">
      <c r="A98" s="2" t="str">
        <f>HYPERLINK("https://my.zakupivli.pro/remote/dispatcher/state_purchase_view/41891834", "UA-2023-04-10-001457-a")</f>
        <v>UA-2023-04-10-001457-a</v>
      </c>
      <c r="B98" s="1" t="s">
        <v>32</v>
      </c>
      <c r="C98" s="1" t="s">
        <v>184</v>
      </c>
      <c r="D98" s="1" t="s">
        <v>186</v>
      </c>
      <c r="E98" s="1" t="s">
        <v>78</v>
      </c>
      <c r="F98" s="1" t="s">
        <v>258</v>
      </c>
      <c r="G98" s="1" t="s">
        <v>41</v>
      </c>
      <c r="H98" s="1" t="s">
        <v>319</v>
      </c>
      <c r="I98" s="4">
        <v>28800</v>
      </c>
    </row>
    <row r="99" spans="1:9" x14ac:dyDescent="0.25">
      <c r="A99" s="2" t="str">
        <f>HYPERLINK("https://my.zakupivli.pro/remote/dispatcher/state_purchase_view/41873999", "UA-2023-04-07-005025-a")</f>
        <v>UA-2023-04-07-005025-a</v>
      </c>
      <c r="B99" s="1" t="s">
        <v>108</v>
      </c>
      <c r="C99" s="1" t="s">
        <v>184</v>
      </c>
      <c r="D99" s="1" t="s">
        <v>186</v>
      </c>
      <c r="E99" s="1" t="s">
        <v>78</v>
      </c>
      <c r="F99" s="1" t="s">
        <v>176</v>
      </c>
      <c r="G99" s="1" t="s">
        <v>43</v>
      </c>
      <c r="H99" s="1" t="s">
        <v>313</v>
      </c>
      <c r="I99" s="4">
        <v>1741.5</v>
      </c>
    </row>
    <row r="100" spans="1:9" x14ac:dyDescent="0.25">
      <c r="A100" s="2" t="str">
        <f>HYPERLINK("https://my.zakupivli.pro/remote/dispatcher/state_purchase_view/41883765", "UA-2023-04-07-009516-a")</f>
        <v>UA-2023-04-07-009516-a</v>
      </c>
      <c r="B100" s="1" t="s">
        <v>108</v>
      </c>
      <c r="C100" s="1" t="s">
        <v>184</v>
      </c>
      <c r="D100" s="1" t="s">
        <v>186</v>
      </c>
      <c r="E100" s="1" t="s">
        <v>78</v>
      </c>
      <c r="F100" s="1" t="s">
        <v>176</v>
      </c>
      <c r="G100" s="1" t="s">
        <v>43</v>
      </c>
      <c r="H100" s="1" t="s">
        <v>314</v>
      </c>
      <c r="I100" s="4">
        <v>1035</v>
      </c>
    </row>
    <row r="101" spans="1:9" x14ac:dyDescent="0.25">
      <c r="A101" s="2" t="str">
        <f>HYPERLINK("https://my.zakupivli.pro/remote/dispatcher/state_purchase_view/41872036", "UA-2023-04-07-004170-a")</f>
        <v>UA-2023-04-07-004170-a</v>
      </c>
      <c r="B101" s="1" t="s">
        <v>130</v>
      </c>
      <c r="C101" s="1" t="s">
        <v>184</v>
      </c>
      <c r="D101" s="1" t="s">
        <v>186</v>
      </c>
      <c r="E101" s="1" t="s">
        <v>78</v>
      </c>
      <c r="F101" s="1" t="s">
        <v>235</v>
      </c>
      <c r="G101" s="1" t="s">
        <v>82</v>
      </c>
      <c r="H101" s="1" t="s">
        <v>312</v>
      </c>
      <c r="I101" s="4">
        <v>203040</v>
      </c>
    </row>
    <row r="102" spans="1:9" x14ac:dyDescent="0.25">
      <c r="A102" s="2" t="str">
        <f>HYPERLINK("https://my.zakupivli.pro/remote/dispatcher/state_purchase_view/41838440", "UA-2023-04-06-001642-a")</f>
        <v>UA-2023-04-06-001642-a</v>
      </c>
      <c r="B102" s="1" t="s">
        <v>63</v>
      </c>
      <c r="C102" s="1" t="s">
        <v>182</v>
      </c>
      <c r="D102" s="1" t="s">
        <v>186</v>
      </c>
      <c r="E102" s="1" t="s">
        <v>78</v>
      </c>
      <c r="F102" s="1" t="s">
        <v>258</v>
      </c>
      <c r="G102" s="1" t="s">
        <v>41</v>
      </c>
      <c r="H102" s="1" t="s">
        <v>337</v>
      </c>
      <c r="I102" s="4">
        <v>115835</v>
      </c>
    </row>
    <row r="103" spans="1:9" x14ac:dyDescent="0.25">
      <c r="A103" s="2" t="str">
        <f>HYPERLINK("https://my.zakupivli.pro/remote/dispatcher/state_purchase_view/41851552", "UA-2023-04-06-007528-a")</f>
        <v>UA-2023-04-06-007528-a</v>
      </c>
      <c r="B103" s="1" t="s">
        <v>55</v>
      </c>
      <c r="C103" s="1" t="s">
        <v>182</v>
      </c>
      <c r="D103" s="1" t="s">
        <v>186</v>
      </c>
      <c r="E103" s="1" t="s">
        <v>78</v>
      </c>
      <c r="F103" s="1" t="s">
        <v>253</v>
      </c>
      <c r="G103" s="1" t="s">
        <v>60</v>
      </c>
      <c r="H103" s="1" t="s">
        <v>339</v>
      </c>
      <c r="I103" s="4">
        <v>123900</v>
      </c>
    </row>
    <row r="104" spans="1:9" x14ac:dyDescent="0.25">
      <c r="A104" s="2" t="str">
        <f>HYPERLINK("https://my.zakupivli.pro/remote/dispatcher/state_purchase_view/41841438", "UA-2023-04-06-003033-a")</f>
        <v>UA-2023-04-06-003033-a</v>
      </c>
      <c r="B104" s="1" t="s">
        <v>54</v>
      </c>
      <c r="C104" s="1" t="s">
        <v>182</v>
      </c>
      <c r="D104" s="1" t="s">
        <v>186</v>
      </c>
      <c r="E104" s="1" t="s">
        <v>78</v>
      </c>
      <c r="F104" s="1" t="s">
        <v>223</v>
      </c>
      <c r="G104" s="1" t="s">
        <v>113</v>
      </c>
      <c r="H104" s="1" t="s">
        <v>340</v>
      </c>
      <c r="I104" s="4">
        <v>121242.8</v>
      </c>
    </row>
    <row r="105" spans="1:9" x14ac:dyDescent="0.25">
      <c r="A105" s="2" t="str">
        <f>HYPERLINK("https://my.zakupivli.pro/remote/dispatcher/state_purchase_view/41781627", "UA-2023-04-04-000963-a")</f>
        <v>UA-2023-04-04-000963-a</v>
      </c>
      <c r="B105" s="1" t="s">
        <v>65</v>
      </c>
      <c r="C105" s="1" t="s">
        <v>182</v>
      </c>
      <c r="D105" s="1" t="s">
        <v>186</v>
      </c>
      <c r="E105" s="1" t="s">
        <v>78</v>
      </c>
      <c r="F105" s="1" t="s">
        <v>208</v>
      </c>
      <c r="G105" s="1" t="s">
        <v>38</v>
      </c>
      <c r="H105" s="1" t="s">
        <v>336</v>
      </c>
      <c r="I105" s="4">
        <v>167710</v>
      </c>
    </row>
    <row r="106" spans="1:9" x14ac:dyDescent="0.25">
      <c r="A106" s="2" t="str">
        <f>HYPERLINK("https://my.zakupivli.pro/remote/dispatcher/state_purchase_view/41794471", "UA-2023-04-04-006675-a")</f>
        <v>UA-2023-04-04-006675-a</v>
      </c>
      <c r="B106" s="1" t="s">
        <v>108</v>
      </c>
      <c r="C106" s="1" t="s">
        <v>184</v>
      </c>
      <c r="D106" s="1" t="s">
        <v>186</v>
      </c>
      <c r="E106" s="1" t="s">
        <v>78</v>
      </c>
      <c r="F106" s="1" t="s">
        <v>224</v>
      </c>
      <c r="G106" s="1" t="s">
        <v>21</v>
      </c>
      <c r="H106" s="1" t="s">
        <v>317</v>
      </c>
      <c r="I106" s="4">
        <v>35424.800000000003</v>
      </c>
    </row>
    <row r="107" spans="1:9" x14ac:dyDescent="0.25">
      <c r="A107" s="2" t="str">
        <f>HYPERLINK("https://my.zakupivli.pro/remote/dispatcher/state_purchase_view/41793682", "UA-2023-04-04-006356-a")</f>
        <v>UA-2023-04-04-006356-a</v>
      </c>
      <c r="B107" s="1" t="s">
        <v>110</v>
      </c>
      <c r="C107" s="1" t="s">
        <v>184</v>
      </c>
      <c r="D107" s="1" t="s">
        <v>186</v>
      </c>
      <c r="E107" s="1" t="s">
        <v>78</v>
      </c>
      <c r="F107" s="1" t="s">
        <v>224</v>
      </c>
      <c r="G107" s="1" t="s">
        <v>21</v>
      </c>
      <c r="H107" s="1" t="s">
        <v>306</v>
      </c>
      <c r="I107" s="4">
        <v>9051.65</v>
      </c>
    </row>
    <row r="108" spans="1:9" x14ac:dyDescent="0.25">
      <c r="A108" s="2" t="str">
        <f>HYPERLINK("https://my.zakupivli.pro/remote/dispatcher/state_purchase_view/41792785", "UA-2023-04-04-005992-a")</f>
        <v>UA-2023-04-04-005992-a</v>
      </c>
      <c r="B108" s="1" t="s">
        <v>114</v>
      </c>
      <c r="C108" s="1" t="s">
        <v>184</v>
      </c>
      <c r="D108" s="1" t="s">
        <v>186</v>
      </c>
      <c r="E108" s="1" t="s">
        <v>78</v>
      </c>
      <c r="F108" s="1" t="s">
        <v>224</v>
      </c>
      <c r="G108" s="1" t="s">
        <v>21</v>
      </c>
      <c r="H108" s="1" t="s">
        <v>296</v>
      </c>
      <c r="I108" s="4">
        <v>5850</v>
      </c>
    </row>
    <row r="109" spans="1:9" x14ac:dyDescent="0.25">
      <c r="A109" s="2" t="str">
        <f>HYPERLINK("https://my.zakupivli.pro/remote/dispatcher/state_purchase_view/41703150", "UA-2023-03-29-006350-a")</f>
        <v>UA-2023-03-29-006350-a</v>
      </c>
      <c r="B109" s="1" t="s">
        <v>125</v>
      </c>
      <c r="C109" s="1" t="s">
        <v>184</v>
      </c>
      <c r="D109" s="1" t="s">
        <v>186</v>
      </c>
      <c r="E109" s="1" t="s">
        <v>78</v>
      </c>
      <c r="F109" s="1" t="s">
        <v>224</v>
      </c>
      <c r="G109" s="1" t="s">
        <v>21</v>
      </c>
      <c r="H109" s="1" t="s">
        <v>295</v>
      </c>
      <c r="I109" s="4">
        <v>14788.72</v>
      </c>
    </row>
    <row r="110" spans="1:9" x14ac:dyDescent="0.25">
      <c r="A110" s="2" t="str">
        <f>HYPERLINK("https://my.zakupivli.pro/remote/dispatcher/state_purchase_view/41705567", "UA-2023-03-29-007390-a")</f>
        <v>UA-2023-03-29-007390-a</v>
      </c>
      <c r="B110" s="1" t="s">
        <v>122</v>
      </c>
      <c r="C110" s="1" t="s">
        <v>184</v>
      </c>
      <c r="D110" s="1" t="s">
        <v>186</v>
      </c>
      <c r="E110" s="1" t="s">
        <v>78</v>
      </c>
      <c r="F110" s="1" t="s">
        <v>225</v>
      </c>
      <c r="G110" s="1" t="s">
        <v>58</v>
      </c>
      <c r="H110" s="1" t="s">
        <v>372</v>
      </c>
      <c r="I110" s="4">
        <v>4188</v>
      </c>
    </row>
    <row r="111" spans="1:9" x14ac:dyDescent="0.25">
      <c r="A111" s="2" t="str">
        <f>HYPERLINK("https://my.zakupivli.pro/remote/dispatcher/state_purchase_view/41700724", "UA-2023-03-29-005279-a")</f>
        <v>UA-2023-03-29-005279-a</v>
      </c>
      <c r="B111" s="1" t="s">
        <v>138</v>
      </c>
      <c r="C111" s="1" t="s">
        <v>184</v>
      </c>
      <c r="D111" s="1" t="s">
        <v>186</v>
      </c>
      <c r="E111" s="1" t="s">
        <v>78</v>
      </c>
      <c r="F111" s="1" t="s">
        <v>224</v>
      </c>
      <c r="G111" s="1" t="s">
        <v>21</v>
      </c>
      <c r="H111" s="1" t="s">
        <v>294</v>
      </c>
      <c r="I111" s="4">
        <v>14111.7</v>
      </c>
    </row>
    <row r="112" spans="1:9" x14ac:dyDescent="0.25">
      <c r="A112" s="2" t="str">
        <f>HYPERLINK("https://my.zakupivli.pro/remote/dispatcher/state_purchase_view/41622123", "UA-2023-03-24-005218-a")</f>
        <v>UA-2023-03-24-005218-a</v>
      </c>
      <c r="B112" s="1" t="s">
        <v>158</v>
      </c>
      <c r="C112" s="1" t="s">
        <v>184</v>
      </c>
      <c r="D112" s="1" t="s">
        <v>186</v>
      </c>
      <c r="E112" s="1" t="s">
        <v>78</v>
      </c>
      <c r="F112" s="1" t="s">
        <v>202</v>
      </c>
      <c r="G112" s="1" t="s">
        <v>105</v>
      </c>
      <c r="H112" s="1" t="s">
        <v>310</v>
      </c>
      <c r="I112" s="4">
        <v>2480</v>
      </c>
    </row>
    <row r="113" spans="1:9" x14ac:dyDescent="0.25">
      <c r="A113" s="2" t="str">
        <f>HYPERLINK("https://my.zakupivli.pro/remote/dispatcher/state_purchase_view/41628416", "UA-2023-03-24-008186-a")</f>
        <v>UA-2023-03-24-008186-a</v>
      </c>
      <c r="B113" s="1" t="s">
        <v>140</v>
      </c>
      <c r="C113" s="1" t="s">
        <v>184</v>
      </c>
      <c r="D113" s="1" t="s">
        <v>186</v>
      </c>
      <c r="E113" s="1" t="s">
        <v>78</v>
      </c>
      <c r="F113" s="1" t="s">
        <v>237</v>
      </c>
      <c r="G113" s="1" t="s">
        <v>22</v>
      </c>
      <c r="H113" s="1" t="s">
        <v>376</v>
      </c>
      <c r="I113" s="4">
        <v>82680</v>
      </c>
    </row>
    <row r="114" spans="1:9" x14ac:dyDescent="0.25">
      <c r="A114" s="2" t="str">
        <f>HYPERLINK("https://my.zakupivli.pro/remote/dispatcher/state_purchase_view/41627212", "UA-2023-03-24-007568-a")</f>
        <v>UA-2023-03-24-007568-a</v>
      </c>
      <c r="B114" s="1" t="s">
        <v>81</v>
      </c>
      <c r="C114" s="1" t="s">
        <v>184</v>
      </c>
      <c r="D114" s="1" t="s">
        <v>186</v>
      </c>
      <c r="E114" s="1" t="s">
        <v>78</v>
      </c>
      <c r="F114" s="1" t="s">
        <v>238</v>
      </c>
      <c r="G114" s="1" t="s">
        <v>117</v>
      </c>
      <c r="H114" s="1" t="s">
        <v>311</v>
      </c>
      <c r="I114" s="4">
        <v>49680</v>
      </c>
    </row>
    <row r="115" spans="1:9" x14ac:dyDescent="0.25">
      <c r="A115" s="2" t="str">
        <f>HYPERLINK("https://my.zakupivli.pro/remote/dispatcher/state_purchase_view/41577037", "UA-2023-03-22-010228-a")</f>
        <v>UA-2023-03-22-010228-a</v>
      </c>
      <c r="B115" s="1" t="s">
        <v>71</v>
      </c>
      <c r="C115" s="1" t="s">
        <v>182</v>
      </c>
      <c r="D115" s="1" t="s">
        <v>186</v>
      </c>
      <c r="E115" s="1" t="s">
        <v>78</v>
      </c>
      <c r="F115" s="1" t="s">
        <v>247</v>
      </c>
      <c r="G115" s="1" t="s">
        <v>36</v>
      </c>
      <c r="H115" s="1" t="s">
        <v>326</v>
      </c>
      <c r="I115" s="4">
        <v>39882.78</v>
      </c>
    </row>
    <row r="116" spans="1:9" x14ac:dyDescent="0.25">
      <c r="A116" s="2" t="str">
        <f>HYPERLINK("https://my.zakupivli.pro/remote/dispatcher/state_purchase_view/41546026", "UA-2023-03-21-009551-a")</f>
        <v>UA-2023-03-21-009551-a</v>
      </c>
      <c r="B116" s="1" t="s">
        <v>136</v>
      </c>
      <c r="C116" s="1" t="s">
        <v>184</v>
      </c>
      <c r="D116" s="1" t="s">
        <v>186</v>
      </c>
      <c r="E116" s="1" t="s">
        <v>78</v>
      </c>
      <c r="F116" s="1" t="s">
        <v>175</v>
      </c>
      <c r="G116" s="1" t="s">
        <v>26</v>
      </c>
      <c r="H116" s="1" t="s">
        <v>328</v>
      </c>
      <c r="I116" s="4">
        <v>2741.52</v>
      </c>
    </row>
    <row r="117" spans="1:9" x14ac:dyDescent="0.25">
      <c r="A117" s="2" t="str">
        <f>HYPERLINK("https://my.zakupivli.pro/remote/dispatcher/state_purchase_view/41549206", "UA-2023-03-21-010919-a")</f>
        <v>UA-2023-03-21-010919-a</v>
      </c>
      <c r="B117" s="1" t="s">
        <v>67</v>
      </c>
      <c r="C117" s="1" t="s">
        <v>182</v>
      </c>
      <c r="D117" s="1" t="s">
        <v>186</v>
      </c>
      <c r="E117" s="1" t="s">
        <v>78</v>
      </c>
      <c r="F117" s="1" t="s">
        <v>252</v>
      </c>
      <c r="G117" s="1" t="s">
        <v>75</v>
      </c>
      <c r="H117" s="1" t="s">
        <v>327</v>
      </c>
      <c r="I117" s="4">
        <v>677529.45</v>
      </c>
    </row>
    <row r="118" spans="1:9" x14ac:dyDescent="0.25">
      <c r="A118" s="2" t="str">
        <f>HYPERLINK("https://my.zakupivli.pro/remote/dispatcher/state_purchase_view/41540996", "UA-2023-03-21-007396-a")</f>
        <v>UA-2023-03-21-007396-a</v>
      </c>
      <c r="B118" s="1" t="s">
        <v>63</v>
      </c>
      <c r="C118" s="1" t="s">
        <v>182</v>
      </c>
      <c r="D118" s="1" t="s">
        <v>186</v>
      </c>
      <c r="E118" s="1" t="s">
        <v>78</v>
      </c>
      <c r="F118" s="1" t="s">
        <v>252</v>
      </c>
      <c r="G118" s="1" t="s">
        <v>75</v>
      </c>
      <c r="H118" s="1" t="s">
        <v>316</v>
      </c>
      <c r="I118" s="4">
        <v>70080</v>
      </c>
    </row>
    <row r="119" spans="1:9" x14ac:dyDescent="0.25">
      <c r="A119" s="2" t="str">
        <f>HYPERLINK("https://my.zakupivli.pro/remote/dispatcher/state_purchase_view/41509066", "UA-2023-03-20-005415-a")</f>
        <v>UA-2023-03-20-005415-a</v>
      </c>
      <c r="B119" s="1" t="s">
        <v>124</v>
      </c>
      <c r="C119" s="1" t="s">
        <v>184</v>
      </c>
      <c r="D119" s="1" t="s">
        <v>186</v>
      </c>
      <c r="E119" s="1" t="s">
        <v>78</v>
      </c>
      <c r="F119" s="1" t="s">
        <v>204</v>
      </c>
      <c r="G119" s="1" t="s">
        <v>74</v>
      </c>
      <c r="H119" s="1" t="s">
        <v>304</v>
      </c>
      <c r="I119" s="4">
        <v>11000</v>
      </c>
    </row>
    <row r="120" spans="1:9" x14ac:dyDescent="0.25">
      <c r="A120" s="2" t="str">
        <f>HYPERLINK("https://my.zakupivli.pro/remote/dispatcher/state_purchase_view/41446054", "UA-2023-03-16-002152-a")</f>
        <v>UA-2023-03-16-002152-a</v>
      </c>
      <c r="B120" s="1" t="s">
        <v>66</v>
      </c>
      <c r="C120" s="1" t="s">
        <v>182</v>
      </c>
      <c r="D120" s="1" t="s">
        <v>186</v>
      </c>
      <c r="E120" s="1" t="s">
        <v>78</v>
      </c>
      <c r="F120" s="1" t="s">
        <v>216</v>
      </c>
      <c r="G120" s="1" t="s">
        <v>106</v>
      </c>
      <c r="H120" s="1" t="s">
        <v>322</v>
      </c>
      <c r="I120" s="4">
        <v>220954.65</v>
      </c>
    </row>
    <row r="121" spans="1:9" x14ac:dyDescent="0.25">
      <c r="A121" s="2" t="str">
        <f>HYPERLINK("https://my.zakupivli.pro/remote/dispatcher/state_purchase_view/41437423", "UA-2023-03-15-011353-a")</f>
        <v>UA-2023-03-15-011353-a</v>
      </c>
      <c r="B121" s="1" t="s">
        <v>124</v>
      </c>
      <c r="C121" s="1" t="s">
        <v>184</v>
      </c>
      <c r="D121" s="1" t="s">
        <v>186</v>
      </c>
      <c r="E121" s="1" t="s">
        <v>78</v>
      </c>
      <c r="F121" s="1" t="s">
        <v>204</v>
      </c>
      <c r="G121" s="1" t="s">
        <v>74</v>
      </c>
      <c r="H121" s="1" t="s">
        <v>302</v>
      </c>
      <c r="I121" s="4">
        <v>22700</v>
      </c>
    </row>
    <row r="122" spans="1:9" x14ac:dyDescent="0.25">
      <c r="A122" s="2" t="str">
        <f>HYPERLINK("https://my.zakupivli.pro/remote/dispatcher/state_purchase_view/41434187", "UA-2023-03-15-009871-a")</f>
        <v>UA-2023-03-15-009871-a</v>
      </c>
      <c r="B122" s="1" t="s">
        <v>66</v>
      </c>
      <c r="C122" s="1" t="s">
        <v>182</v>
      </c>
      <c r="D122" s="1" t="s">
        <v>186</v>
      </c>
      <c r="E122" s="1" t="s">
        <v>78</v>
      </c>
      <c r="F122" s="1" t="s">
        <v>222</v>
      </c>
      <c r="G122" s="1" t="s">
        <v>80</v>
      </c>
      <c r="H122" s="1" t="s">
        <v>325</v>
      </c>
      <c r="I122" s="4">
        <v>18648.45</v>
      </c>
    </row>
    <row r="123" spans="1:9" x14ac:dyDescent="0.25">
      <c r="A123" s="2" t="str">
        <f>HYPERLINK("https://my.zakupivli.pro/remote/dispatcher/state_purchase_view/41393087", "UA-2023-03-14-004332-a")</f>
        <v>UA-2023-03-14-004332-a</v>
      </c>
      <c r="B123" s="1" t="s">
        <v>164</v>
      </c>
      <c r="C123" s="1" t="s">
        <v>184</v>
      </c>
      <c r="D123" s="1" t="s">
        <v>186</v>
      </c>
      <c r="E123" s="1" t="s">
        <v>78</v>
      </c>
      <c r="F123" s="1" t="s">
        <v>221</v>
      </c>
      <c r="G123" s="1" t="s">
        <v>93</v>
      </c>
      <c r="H123" s="1" t="s">
        <v>301</v>
      </c>
      <c r="I123" s="4">
        <v>12985.2</v>
      </c>
    </row>
    <row r="124" spans="1:9" x14ac:dyDescent="0.25">
      <c r="A124" s="2" t="str">
        <f>HYPERLINK("https://my.zakupivli.pro/remote/dispatcher/state_purchase_view/41376850", "UA-2023-03-13-009639-a")</f>
        <v>UA-2023-03-13-009639-a</v>
      </c>
      <c r="B124" s="1" t="s">
        <v>137</v>
      </c>
      <c r="C124" s="1" t="s">
        <v>184</v>
      </c>
      <c r="D124" s="1" t="s">
        <v>186</v>
      </c>
      <c r="E124" s="1" t="s">
        <v>78</v>
      </c>
      <c r="F124" s="1" t="s">
        <v>224</v>
      </c>
      <c r="G124" s="1" t="s">
        <v>21</v>
      </c>
      <c r="H124" s="1" t="s">
        <v>286</v>
      </c>
      <c r="I124" s="4">
        <v>11640</v>
      </c>
    </row>
    <row r="125" spans="1:9" x14ac:dyDescent="0.25">
      <c r="A125" s="2" t="str">
        <f>HYPERLINK("https://my.zakupivli.pro/remote/dispatcher/state_purchase_view/41252827", "UA-2023-03-06-010812-a")</f>
        <v>UA-2023-03-06-010812-a</v>
      </c>
      <c r="B125" s="1" t="s">
        <v>67</v>
      </c>
      <c r="C125" s="1" t="s">
        <v>182</v>
      </c>
      <c r="D125" s="1" t="s">
        <v>186</v>
      </c>
      <c r="E125" s="1" t="s">
        <v>78</v>
      </c>
      <c r="F125" s="1" t="s">
        <v>250</v>
      </c>
      <c r="G125" s="1" t="s">
        <v>42</v>
      </c>
      <c r="H125" s="1" t="s">
        <v>309</v>
      </c>
      <c r="I125" s="4">
        <v>94050</v>
      </c>
    </row>
    <row r="126" spans="1:9" x14ac:dyDescent="0.25">
      <c r="A126" s="2" t="str">
        <f>HYPERLINK("https://my.zakupivli.pro/remote/dispatcher/state_purchase_view/41217503", "UA-2023-03-03-007530-a")</f>
        <v>UA-2023-03-03-007530-a</v>
      </c>
      <c r="B126" s="1" t="s">
        <v>146</v>
      </c>
      <c r="C126" s="1" t="s">
        <v>184</v>
      </c>
      <c r="D126" s="1" t="s">
        <v>186</v>
      </c>
      <c r="E126" s="1" t="s">
        <v>78</v>
      </c>
      <c r="F126" s="1" t="s">
        <v>175</v>
      </c>
      <c r="G126" s="1" t="s">
        <v>26</v>
      </c>
      <c r="H126" s="1" t="s">
        <v>324</v>
      </c>
      <c r="I126" s="4">
        <v>10800</v>
      </c>
    </row>
    <row r="127" spans="1:9" x14ac:dyDescent="0.25">
      <c r="A127" s="2" t="str">
        <f>HYPERLINK("https://my.zakupivli.pro/remote/dispatcher/state_purchase_view/41208306", "UA-2023-03-03-003416-a")</f>
        <v>UA-2023-03-03-003416-a</v>
      </c>
      <c r="B127" s="1" t="s">
        <v>17</v>
      </c>
      <c r="C127" s="1" t="s">
        <v>182</v>
      </c>
      <c r="D127" s="1" t="s">
        <v>186</v>
      </c>
      <c r="E127" s="1" t="s">
        <v>78</v>
      </c>
      <c r="F127" s="1" t="s">
        <v>218</v>
      </c>
      <c r="G127" s="1" t="s">
        <v>91</v>
      </c>
      <c r="H127" s="1" t="s">
        <v>308</v>
      </c>
      <c r="I127" s="4">
        <v>118746.12</v>
      </c>
    </row>
    <row r="128" spans="1:9" x14ac:dyDescent="0.25">
      <c r="A128" s="2" t="str">
        <f>HYPERLINK("https://my.zakupivli.pro/remote/dispatcher/state_purchase_view/41179347", "UA-2023-03-02-003759-a")</f>
        <v>UA-2023-03-02-003759-a</v>
      </c>
      <c r="B128" s="1" t="s">
        <v>158</v>
      </c>
      <c r="C128" s="1" t="s">
        <v>184</v>
      </c>
      <c r="D128" s="1" t="s">
        <v>186</v>
      </c>
      <c r="E128" s="1" t="s">
        <v>78</v>
      </c>
      <c r="F128" s="1" t="s">
        <v>245</v>
      </c>
      <c r="G128" s="1" t="s">
        <v>92</v>
      </c>
      <c r="H128" s="1" t="s">
        <v>345</v>
      </c>
      <c r="I128" s="4">
        <v>29400</v>
      </c>
    </row>
    <row r="129" spans="1:9" x14ac:dyDescent="0.25">
      <c r="A129" s="2" t="str">
        <f>HYPERLINK("https://my.zakupivli.pro/remote/dispatcher/state_purchase_view/41165245", "UA-2023-03-01-010287-a")</f>
        <v>UA-2023-03-01-010287-a</v>
      </c>
      <c r="B129" s="1" t="s">
        <v>62</v>
      </c>
      <c r="C129" s="1" t="s">
        <v>182</v>
      </c>
      <c r="D129" s="1" t="s">
        <v>186</v>
      </c>
      <c r="E129" s="1" t="s">
        <v>78</v>
      </c>
      <c r="F129" s="1" t="s">
        <v>258</v>
      </c>
      <c r="G129" s="1" t="s">
        <v>41</v>
      </c>
      <c r="H129" s="1" t="s">
        <v>305</v>
      </c>
      <c r="I129" s="4">
        <v>561210</v>
      </c>
    </row>
    <row r="130" spans="1:9" x14ac:dyDescent="0.25">
      <c r="A130" s="2" t="str">
        <f>HYPERLINK("https://my.zakupivli.pro/remote/dispatcher/state_purchase_view/40996887", "UA-2023-02-21-008770-a")</f>
        <v>UA-2023-02-21-008770-a</v>
      </c>
      <c r="B130" s="1" t="s">
        <v>135</v>
      </c>
      <c r="C130" s="1" t="s">
        <v>184</v>
      </c>
      <c r="D130" s="1" t="s">
        <v>186</v>
      </c>
      <c r="E130" s="1" t="s">
        <v>78</v>
      </c>
      <c r="F130" s="1" t="s">
        <v>225</v>
      </c>
      <c r="G130" s="1" t="s">
        <v>58</v>
      </c>
      <c r="H130" s="1" t="s">
        <v>179</v>
      </c>
      <c r="I130" s="4">
        <v>71940</v>
      </c>
    </row>
    <row r="131" spans="1:9" x14ac:dyDescent="0.25">
      <c r="A131" s="2" t="str">
        <f>HYPERLINK("https://my.zakupivli.pro/remote/dispatcher/state_purchase_view/40861506", "UA-2023-02-15-002135-a")</f>
        <v>UA-2023-02-15-002135-a</v>
      </c>
      <c r="B131" s="1" t="s">
        <v>154</v>
      </c>
      <c r="C131" s="1" t="s">
        <v>184</v>
      </c>
      <c r="D131" s="1" t="s">
        <v>186</v>
      </c>
      <c r="E131" s="1" t="s">
        <v>78</v>
      </c>
      <c r="F131" s="1" t="s">
        <v>203</v>
      </c>
      <c r="G131" s="1" t="s">
        <v>61</v>
      </c>
      <c r="H131" s="1" t="s">
        <v>318</v>
      </c>
      <c r="I131" s="4">
        <v>2200</v>
      </c>
    </row>
    <row r="132" spans="1:9" x14ac:dyDescent="0.25">
      <c r="A132" s="2" t="str">
        <f>HYPERLINK("https://my.zakupivli.pro/remote/dispatcher/state_purchase_view/40867505", "UA-2023-02-15-005111-a")</f>
        <v>UA-2023-02-15-005111-a</v>
      </c>
      <c r="B132" s="1" t="s">
        <v>66</v>
      </c>
      <c r="C132" s="1" t="s">
        <v>182</v>
      </c>
      <c r="D132" s="1" t="s">
        <v>186</v>
      </c>
      <c r="E132" s="1" t="s">
        <v>78</v>
      </c>
      <c r="F132" s="1" t="s">
        <v>216</v>
      </c>
      <c r="G132" s="1" t="s">
        <v>106</v>
      </c>
      <c r="H132" s="1" t="s">
        <v>338</v>
      </c>
      <c r="I132" s="4">
        <v>17758.740000000002</v>
      </c>
    </row>
    <row r="133" spans="1:9" x14ac:dyDescent="0.25">
      <c r="A133" s="2" t="str">
        <f>HYPERLINK("https://my.zakupivli.pro/remote/dispatcher/state_purchase_view/40857582", "UA-2023-02-15-000239-a")</f>
        <v>UA-2023-02-15-000239-a</v>
      </c>
      <c r="B133" s="1" t="s">
        <v>154</v>
      </c>
      <c r="C133" s="1" t="s">
        <v>184</v>
      </c>
      <c r="D133" s="1" t="s">
        <v>186</v>
      </c>
      <c r="E133" s="1" t="s">
        <v>78</v>
      </c>
      <c r="F133" s="1" t="s">
        <v>205</v>
      </c>
      <c r="G133" s="1" t="s">
        <v>76</v>
      </c>
      <c r="H133" s="1" t="s">
        <v>307</v>
      </c>
      <c r="I133" s="4">
        <v>3000</v>
      </c>
    </row>
    <row r="134" spans="1:9" x14ac:dyDescent="0.25">
      <c r="A134" s="2" t="str">
        <f>HYPERLINK("https://my.zakupivli.pro/remote/dispatcher/state_purchase_view/40835196", "UA-2023-02-14-004746-a")</f>
        <v>UA-2023-02-14-004746-a</v>
      </c>
      <c r="B134" s="1" t="s">
        <v>17</v>
      </c>
      <c r="C134" s="1" t="s">
        <v>182</v>
      </c>
      <c r="D134" s="1" t="s">
        <v>186</v>
      </c>
      <c r="E134" s="1" t="s">
        <v>78</v>
      </c>
      <c r="F134" s="1" t="s">
        <v>220</v>
      </c>
      <c r="G134" s="1" t="s">
        <v>49</v>
      </c>
      <c r="H134" s="1" t="s">
        <v>329</v>
      </c>
      <c r="I134" s="4">
        <v>11888.1</v>
      </c>
    </row>
    <row r="135" spans="1:9" x14ac:dyDescent="0.25">
      <c r="A135" s="2" t="str">
        <f>HYPERLINK("https://my.zakupivli.pro/remote/dispatcher/state_purchase_view/40854861", "UA-2023-02-14-014424-a")</f>
        <v>UA-2023-02-14-014424-a</v>
      </c>
      <c r="B135" s="1" t="s">
        <v>153</v>
      </c>
      <c r="C135" s="1" t="s">
        <v>184</v>
      </c>
      <c r="D135" s="1" t="s">
        <v>186</v>
      </c>
      <c r="E135" s="1" t="s">
        <v>78</v>
      </c>
      <c r="F135" s="1" t="s">
        <v>241</v>
      </c>
      <c r="G135" s="1" t="s">
        <v>77</v>
      </c>
      <c r="H135" s="1" t="s">
        <v>298</v>
      </c>
      <c r="I135" s="4">
        <v>5760</v>
      </c>
    </row>
    <row r="136" spans="1:9" x14ac:dyDescent="0.25">
      <c r="A136" s="2" t="str">
        <f>HYPERLINK("https://my.zakupivli.pro/remote/dispatcher/state_purchase_view/40854570", "UA-2023-02-14-014287-a")</f>
        <v>UA-2023-02-14-014287-a</v>
      </c>
      <c r="B136" s="1" t="s">
        <v>67</v>
      </c>
      <c r="C136" s="1" t="s">
        <v>182</v>
      </c>
      <c r="D136" s="1" t="s">
        <v>186</v>
      </c>
      <c r="E136" s="1" t="s">
        <v>78</v>
      </c>
      <c r="F136" s="1" t="s">
        <v>246</v>
      </c>
      <c r="G136" s="1" t="s">
        <v>72</v>
      </c>
      <c r="H136" s="1" t="s">
        <v>300</v>
      </c>
      <c r="I136" s="4">
        <v>69841.2</v>
      </c>
    </row>
    <row r="137" spans="1:9" x14ac:dyDescent="0.25">
      <c r="A137" s="2" t="str">
        <f>HYPERLINK("https://my.zakupivli.pro/remote/dispatcher/state_purchase_view/40853009", "UA-2023-02-14-013509-a")</f>
        <v>UA-2023-02-14-013509-a</v>
      </c>
      <c r="B137" s="1" t="s">
        <v>131</v>
      </c>
      <c r="C137" s="1" t="s">
        <v>184</v>
      </c>
      <c r="D137" s="1" t="s">
        <v>186</v>
      </c>
      <c r="E137" s="1" t="s">
        <v>78</v>
      </c>
      <c r="F137" s="1" t="s">
        <v>256</v>
      </c>
      <c r="G137" s="1" t="s">
        <v>25</v>
      </c>
      <c r="H137" s="1" t="s">
        <v>297</v>
      </c>
      <c r="I137" s="4">
        <v>90000</v>
      </c>
    </row>
    <row r="138" spans="1:9" x14ac:dyDescent="0.25">
      <c r="A138" s="2" t="str">
        <f>HYPERLINK("https://my.zakupivli.pro/remote/dispatcher/state_purchase_view/40615711", "UA-2023-02-06-000274-a")</f>
        <v>UA-2023-02-06-000274-a</v>
      </c>
      <c r="B138" s="1" t="s">
        <v>147</v>
      </c>
      <c r="C138" s="1" t="s">
        <v>184</v>
      </c>
      <c r="D138" s="1" t="s">
        <v>186</v>
      </c>
      <c r="E138" s="1" t="s">
        <v>78</v>
      </c>
      <c r="F138" s="1" t="s">
        <v>174</v>
      </c>
      <c r="G138" s="1" t="s">
        <v>34</v>
      </c>
      <c r="H138" s="1" t="s">
        <v>342</v>
      </c>
      <c r="I138" s="4">
        <v>1425.64</v>
      </c>
    </row>
    <row r="139" spans="1:9" x14ac:dyDescent="0.25">
      <c r="A139" s="2" t="str">
        <f>HYPERLINK("https://my.zakupivli.pro/remote/dispatcher/state_purchase_view/40218992", "UA-2023-01-20-011213-a")</f>
        <v>UA-2023-01-20-011213-a</v>
      </c>
      <c r="B139" s="1" t="s">
        <v>163</v>
      </c>
      <c r="C139" s="1" t="s">
        <v>184</v>
      </c>
      <c r="D139" s="1" t="s">
        <v>186</v>
      </c>
      <c r="E139" s="1" t="s">
        <v>78</v>
      </c>
      <c r="F139" s="1" t="s">
        <v>188</v>
      </c>
      <c r="G139" s="1" t="s">
        <v>3</v>
      </c>
      <c r="H139" s="1" t="s">
        <v>284</v>
      </c>
      <c r="I139" s="4">
        <v>28776</v>
      </c>
    </row>
    <row r="140" spans="1:9" x14ac:dyDescent="0.25">
      <c r="A140" s="2" t="str">
        <f>HYPERLINK("https://my.zakupivli.pro/remote/dispatcher/state_purchase_view/40224157", "UA-2023-01-20-013757-a")</f>
        <v>UA-2023-01-20-013757-a</v>
      </c>
      <c r="B140" s="1" t="s">
        <v>145</v>
      </c>
      <c r="C140" s="1" t="s">
        <v>184</v>
      </c>
      <c r="D140" s="1" t="s">
        <v>186</v>
      </c>
      <c r="E140" s="1" t="s">
        <v>78</v>
      </c>
      <c r="F140" s="1" t="s">
        <v>188</v>
      </c>
      <c r="G140" s="1" t="s">
        <v>3</v>
      </c>
      <c r="H140" s="1" t="s">
        <v>283</v>
      </c>
      <c r="I140" s="4">
        <v>39588.800000000003</v>
      </c>
    </row>
    <row r="141" spans="1:9" x14ac:dyDescent="0.25">
      <c r="A141" s="2" t="str">
        <f>HYPERLINK("https://my.zakupivli.pro/remote/dispatcher/state_purchase_view/40221799", "UA-2023-01-20-012585-a")</f>
        <v>UA-2023-01-20-012585-a</v>
      </c>
      <c r="B141" s="1" t="s">
        <v>145</v>
      </c>
      <c r="C141" s="1" t="s">
        <v>184</v>
      </c>
      <c r="D141" s="1" t="s">
        <v>186</v>
      </c>
      <c r="E141" s="1" t="s">
        <v>78</v>
      </c>
      <c r="F141" s="1" t="s">
        <v>188</v>
      </c>
      <c r="G141" s="1" t="s">
        <v>3</v>
      </c>
      <c r="H141" s="1" t="s">
        <v>282</v>
      </c>
      <c r="I141" s="4">
        <v>31360</v>
      </c>
    </row>
    <row r="142" spans="1:9" x14ac:dyDescent="0.25">
      <c r="A142" s="2" t="str">
        <f>HYPERLINK("https://my.zakupivli.pro/remote/dispatcher/state_purchase_view/40177486", "UA-2023-01-19-008617-a")</f>
        <v>UA-2023-01-19-008617-a</v>
      </c>
      <c r="B142" s="1" t="s">
        <v>30</v>
      </c>
      <c r="C142" s="1" t="s">
        <v>184</v>
      </c>
      <c r="D142" s="1" t="s">
        <v>186</v>
      </c>
      <c r="E142" s="1" t="s">
        <v>78</v>
      </c>
      <c r="F142" s="1" t="s">
        <v>227</v>
      </c>
      <c r="G142" s="1" t="s">
        <v>19</v>
      </c>
      <c r="H142" s="1" t="s">
        <v>373</v>
      </c>
      <c r="I142" s="4">
        <v>12240.8</v>
      </c>
    </row>
    <row r="143" spans="1:9" x14ac:dyDescent="0.25">
      <c r="A143" s="2" t="str">
        <f>HYPERLINK("https://my.zakupivli.pro/remote/dispatcher/state_purchase_view/40115355", "UA-2023-01-17-011721-a")</f>
        <v>UA-2023-01-17-011721-a</v>
      </c>
      <c r="B143" s="1" t="s">
        <v>158</v>
      </c>
      <c r="C143" s="1" t="s">
        <v>184</v>
      </c>
      <c r="D143" s="1" t="s">
        <v>186</v>
      </c>
      <c r="E143" s="1" t="s">
        <v>78</v>
      </c>
      <c r="F143" s="1" t="s">
        <v>202</v>
      </c>
      <c r="G143" s="1" t="s">
        <v>105</v>
      </c>
      <c r="H143" s="1" t="s">
        <v>263</v>
      </c>
      <c r="I143" s="4">
        <v>57600</v>
      </c>
    </row>
    <row r="144" spans="1:9" x14ac:dyDescent="0.25">
      <c r="A144" s="2" t="str">
        <f>HYPERLINK("https://my.zakupivli.pro/remote/dispatcher/state_purchase_view/40113445", "UA-2023-01-17-010827-a")</f>
        <v>UA-2023-01-17-010827-a</v>
      </c>
      <c r="B144" s="1" t="s">
        <v>8</v>
      </c>
      <c r="C144" s="1" t="s">
        <v>184</v>
      </c>
      <c r="D144" s="1" t="s">
        <v>186</v>
      </c>
      <c r="E144" s="1" t="s">
        <v>78</v>
      </c>
      <c r="F144" s="1" t="s">
        <v>189</v>
      </c>
      <c r="G144" s="1" t="s">
        <v>47</v>
      </c>
      <c r="H144" s="1" t="s">
        <v>292</v>
      </c>
      <c r="I144" s="4">
        <v>4073638</v>
      </c>
    </row>
    <row r="145" spans="1:9" x14ac:dyDescent="0.25">
      <c r="A145" s="2" t="str">
        <f>HYPERLINK("https://my.zakupivli.pro/remote/dispatcher/state_purchase_view/39959786", "UA-2023-01-09-000713-a")</f>
        <v>UA-2023-01-09-000713-a</v>
      </c>
      <c r="B145" s="1" t="s">
        <v>162</v>
      </c>
      <c r="C145" s="1" t="s">
        <v>184</v>
      </c>
      <c r="D145" s="1" t="s">
        <v>186</v>
      </c>
      <c r="E145" s="1" t="s">
        <v>78</v>
      </c>
      <c r="F145" s="1" t="s">
        <v>187</v>
      </c>
      <c r="G145" s="1" t="s">
        <v>1</v>
      </c>
      <c r="H145" s="1" t="s">
        <v>15</v>
      </c>
      <c r="I145" s="4">
        <v>2259696.2400000002</v>
      </c>
    </row>
    <row r="146" spans="1:9" x14ac:dyDescent="0.25">
      <c r="A146" s="2" t="str">
        <f>HYPERLINK("https://my.zakupivli.pro/remote/dispatcher/state_purchase_view/39963489", "UA-2023-01-09-002415-a")</f>
        <v>UA-2023-01-09-002415-a</v>
      </c>
      <c r="B146" s="1" t="s">
        <v>8</v>
      </c>
      <c r="C146" s="1" t="s">
        <v>184</v>
      </c>
      <c r="D146" s="1" t="s">
        <v>186</v>
      </c>
      <c r="E146" s="1" t="s">
        <v>78</v>
      </c>
      <c r="F146" s="1" t="s">
        <v>192</v>
      </c>
      <c r="G146" s="1" t="s">
        <v>59</v>
      </c>
      <c r="H146" s="1" t="s">
        <v>262</v>
      </c>
      <c r="I146" s="4">
        <v>257649</v>
      </c>
    </row>
    <row r="147" spans="1:9" x14ac:dyDescent="0.25">
      <c r="A147" s="2" t="str">
        <f>HYPERLINK("https://my.zakupivli.pro/remote/dispatcher/state_purchase_view/39958318", "UA-2023-01-09-000087-a")</f>
        <v>UA-2023-01-09-000087-a</v>
      </c>
      <c r="B147" s="1" t="s">
        <v>31</v>
      </c>
      <c r="C147" s="1" t="s">
        <v>184</v>
      </c>
      <c r="D147" s="1" t="s">
        <v>186</v>
      </c>
      <c r="E147" s="1" t="s">
        <v>78</v>
      </c>
      <c r="F147" s="1" t="s">
        <v>197</v>
      </c>
      <c r="G147" s="1" t="s">
        <v>0</v>
      </c>
      <c r="H147" s="1" t="s">
        <v>330</v>
      </c>
      <c r="I147" s="4">
        <v>2978.4</v>
      </c>
    </row>
    <row r="148" spans="1:9" x14ac:dyDescent="0.25">
      <c r="A148" s="2" t="str">
        <f>HYPERLINK("https://my.zakupivli.pro/remote/dispatcher/state_purchase_view/39955112", "UA-2023-01-06-003969-a")</f>
        <v>UA-2023-01-06-003969-a</v>
      </c>
      <c r="B148" s="1" t="s">
        <v>161</v>
      </c>
      <c r="C148" s="1" t="s">
        <v>184</v>
      </c>
      <c r="D148" s="1" t="s">
        <v>186</v>
      </c>
      <c r="E148" s="1" t="s">
        <v>78</v>
      </c>
      <c r="F148" s="1" t="s">
        <v>230</v>
      </c>
      <c r="G148" s="1" t="s">
        <v>98</v>
      </c>
      <c r="H148" s="1" t="s">
        <v>261</v>
      </c>
      <c r="I148" s="4">
        <v>99050</v>
      </c>
    </row>
    <row r="149" spans="1:9" x14ac:dyDescent="0.25">
      <c r="A149" s="2" t="str">
        <f>HYPERLINK("https://my.zakupivli.pro/remote/dispatcher/state_purchase_view/39951568", "UA-2023-01-06-002333-a")</f>
        <v>UA-2023-01-06-002333-a</v>
      </c>
      <c r="B149" s="1" t="s">
        <v>154</v>
      </c>
      <c r="C149" s="1" t="s">
        <v>184</v>
      </c>
      <c r="D149" s="1" t="s">
        <v>186</v>
      </c>
      <c r="E149" s="1" t="s">
        <v>78</v>
      </c>
      <c r="F149" s="1" t="s">
        <v>195</v>
      </c>
      <c r="G149" s="1" t="s">
        <v>18</v>
      </c>
      <c r="H149" s="1" t="s">
        <v>321</v>
      </c>
      <c r="I149" s="4">
        <v>39000</v>
      </c>
    </row>
    <row r="150" spans="1:9" x14ac:dyDescent="0.25">
      <c r="A150" s="2" t="str">
        <f>HYPERLINK("https://my.zakupivli.pro/remote/dispatcher/state_purchase_view/46135260", "UA-2023-10-24-014123-a")</f>
        <v>UA-2023-10-24-014123-a</v>
      </c>
      <c r="B150" s="1" t="s">
        <v>377</v>
      </c>
      <c r="C150" s="1" t="s">
        <v>379</v>
      </c>
      <c r="D150" s="1" t="s">
        <v>186</v>
      </c>
      <c r="E150" s="1" t="s">
        <v>78</v>
      </c>
      <c r="F150" s="1" t="s">
        <v>380</v>
      </c>
      <c r="G150" s="1" t="s">
        <v>381</v>
      </c>
      <c r="H150" s="1" t="s">
        <v>382</v>
      </c>
      <c r="I150" s="4">
        <v>45582</v>
      </c>
    </row>
    <row r="151" spans="1:9" x14ac:dyDescent="0.25">
      <c r="A151" s="2" t="str">
        <f>HYPERLINK("https://my.zakupivli.pro/remote/dispatcher/state_purchase_view/46136192", "UA-2023-10-24-014545-a")</f>
        <v>UA-2023-10-24-014545-a</v>
      </c>
      <c r="B151" s="1" t="s">
        <v>378</v>
      </c>
      <c r="C151" s="1" t="s">
        <v>379</v>
      </c>
      <c r="D151" s="1" t="s">
        <v>186</v>
      </c>
      <c r="E151" s="1" t="s">
        <v>78</v>
      </c>
      <c r="F151" s="1" t="s">
        <v>380</v>
      </c>
      <c r="G151" s="1" t="s">
        <v>381</v>
      </c>
      <c r="H151" s="1" t="s">
        <v>383</v>
      </c>
      <c r="I151" s="4">
        <v>2850.48</v>
      </c>
    </row>
  </sheetData>
  <autoFilter ref="A1:I149"/>
  <hyperlinks>
    <hyperlink ref="A2" r:id="rId1" display="https://my.zakupivli.pro/remote/dispatcher/state_purchase_view/48125925"/>
    <hyperlink ref="A3" r:id="rId2" display="https://my.zakupivli.pro/remote/dispatcher/state_purchase_view/48128000"/>
    <hyperlink ref="A4" r:id="rId3" display="https://my.zakupivli.pro/remote/dispatcher/state_purchase_view/48105979"/>
    <hyperlink ref="A5" r:id="rId4" display="https://my.zakupivli.pro/remote/dispatcher/state_purchase_view/48049283"/>
    <hyperlink ref="A6" r:id="rId5" display="https://my.zakupivli.pro/remote/dispatcher/state_purchase_view/48007246"/>
    <hyperlink ref="A7" r:id="rId6" display="https://my.zakupivli.pro/remote/dispatcher/state_purchase_view/47634822"/>
    <hyperlink ref="A8" r:id="rId7" display="https://my.zakupivli.pro/remote/dispatcher/state_purchase_view/47468069"/>
    <hyperlink ref="A9" r:id="rId8" display="https://my.zakupivli.pro/remote/dispatcher/state_purchase_view/47402978"/>
    <hyperlink ref="A10" r:id="rId9" display="https://my.zakupivli.pro/remote/dispatcher/state_purchase_view/47308419"/>
    <hyperlink ref="A11" r:id="rId10" display="https://my.zakupivli.pro/remote/dispatcher/state_purchase_view/47087617"/>
    <hyperlink ref="A12" r:id="rId11" display="https://my.zakupivli.pro/remote/dispatcher/state_purchase_view/47083234"/>
    <hyperlink ref="A13" r:id="rId12" display="https://my.zakupivli.pro/remote/dispatcher/state_purchase_view/47049692"/>
    <hyperlink ref="A14" r:id="rId13" display="https://my.zakupivli.pro/remote/dispatcher/state_purchase_view/47066527"/>
    <hyperlink ref="A15" r:id="rId14" display="https://my.zakupivli.pro/remote/dispatcher/state_purchase_view/47012857"/>
    <hyperlink ref="A16" r:id="rId15" display="https://my.zakupivli.pro/remote/dispatcher/state_purchase_view/46637989"/>
    <hyperlink ref="A17" r:id="rId16" display="https://my.zakupivli.pro/remote/dispatcher/state_purchase_view/46556602"/>
    <hyperlink ref="A18" r:id="rId17" display="https://my.zakupivli.pro/remote/dispatcher/state_purchase_view/46528855"/>
    <hyperlink ref="A19" r:id="rId18" display="https://my.zakupivli.pro/remote/dispatcher/state_purchase_view/46528604"/>
    <hyperlink ref="A20" r:id="rId19" display="https://my.zakupivli.pro/remote/dispatcher/state_purchase_view/46414863"/>
    <hyperlink ref="A21" r:id="rId20" display="https://my.zakupivli.pro/remote/dispatcher/state_purchase_view/46410115"/>
    <hyperlink ref="A22" r:id="rId21" display="https://my.zakupivli.pro/remote/dispatcher/state_purchase_view/46334498"/>
    <hyperlink ref="A23" r:id="rId22" display="https://my.zakupivli.pro/remote/dispatcher/state_purchase_view/46254948"/>
    <hyperlink ref="A24" r:id="rId23" display="https://my.zakupivli.pro/remote/dispatcher/state_purchase_view/46236141"/>
    <hyperlink ref="A25" r:id="rId24" display="https://my.zakupivli.pro/remote/dispatcher/state_purchase_view/46223009"/>
    <hyperlink ref="A26" r:id="rId25" display="https://my.zakupivli.pro/remote/dispatcher/state_purchase_view/46172574"/>
    <hyperlink ref="A27" r:id="rId26" display="https://my.zakupivli.pro/remote/dispatcher/state_purchase_view/46098814"/>
    <hyperlink ref="A28" r:id="rId27" display="https://my.zakupivli.pro/remote/dispatcher/state_purchase_view/46013413"/>
    <hyperlink ref="A29" r:id="rId28" display="https://my.zakupivli.pro/remote/dispatcher/state_purchase_view/46002052"/>
    <hyperlink ref="A30" r:id="rId29" display="https://my.zakupivli.pro/remote/dispatcher/state_purchase_view/45929418"/>
    <hyperlink ref="A31" r:id="rId30" display="https://my.zakupivli.pro/remote/dispatcher/state_purchase_view/45831298"/>
    <hyperlink ref="A32" r:id="rId31" display="https://my.zakupivli.pro/remote/dispatcher/state_purchase_view/45820474"/>
    <hyperlink ref="A33" r:id="rId32" display="https://my.zakupivli.pro/remote/dispatcher/state_purchase_view/45705755"/>
    <hyperlink ref="A34" r:id="rId33" display="https://my.zakupivli.pro/remote/dispatcher/state_purchase_view/45453299"/>
    <hyperlink ref="A35" r:id="rId34" display="https://my.zakupivli.pro/remote/dispatcher/state_purchase_view/45449674"/>
    <hyperlink ref="A36" r:id="rId35" display="https://my.zakupivli.pro/remote/dispatcher/state_purchase_view/45106120"/>
    <hyperlink ref="A37" r:id="rId36" display="https://my.zakupivli.pro/remote/dispatcher/state_purchase_view/45124652"/>
    <hyperlink ref="A38" r:id="rId37" display="https://my.zakupivli.pro/remote/dispatcher/state_purchase_view/45104656"/>
    <hyperlink ref="A39" r:id="rId38" display="https://my.zakupivli.pro/remote/dispatcher/state_purchase_view/44870649"/>
    <hyperlink ref="A40" r:id="rId39" display="https://my.zakupivli.pro/remote/dispatcher/state_purchase_view/44715298"/>
    <hyperlink ref="A41" r:id="rId40" display="https://my.zakupivli.pro/remote/dispatcher/state_purchase_view/44555574"/>
    <hyperlink ref="A42" r:id="rId41" display="https://my.zakupivli.pro/remote/dispatcher/state_purchase_view/44512264"/>
    <hyperlink ref="A43" r:id="rId42" display="https://my.zakupivli.pro/remote/dispatcher/state_purchase_view/44484335"/>
    <hyperlink ref="A44" r:id="rId43" display="https://my.zakupivli.pro/remote/dispatcher/state_purchase_view/44407267"/>
    <hyperlink ref="A45" r:id="rId44" display="https://my.zakupivli.pro/remote/dispatcher/state_purchase_view/44344845"/>
    <hyperlink ref="A46" r:id="rId45" display="https://my.zakupivli.pro/remote/dispatcher/state_purchase_view/44326981"/>
    <hyperlink ref="A47" r:id="rId46" display="https://my.zakupivli.pro/remote/dispatcher/state_purchase_view/44238406"/>
    <hyperlink ref="A48" r:id="rId47" display="https://my.zakupivli.pro/remote/dispatcher/state_purchase_view/44216193"/>
    <hyperlink ref="A49" r:id="rId48" display="https://my.zakupivli.pro/remote/dispatcher/state_purchase_view/44186306"/>
    <hyperlink ref="A50" r:id="rId49" display="https://my.zakupivli.pro/remote/dispatcher/state_purchase_view/44188351"/>
    <hyperlink ref="A51" r:id="rId50" display="https://my.zakupivli.pro/remote/dispatcher/state_purchase_view/44159690"/>
    <hyperlink ref="A52" r:id="rId51" display="https://my.zakupivli.pro/remote/dispatcher/state_purchase_view/44070873"/>
    <hyperlink ref="A53" r:id="rId52" display="https://my.zakupivli.pro/remote/dispatcher/state_purchase_view/44035646"/>
    <hyperlink ref="A54" r:id="rId53" display="https://my.zakupivli.pro/remote/dispatcher/state_purchase_view/44039373"/>
    <hyperlink ref="A55" r:id="rId54" display="https://my.zakupivli.pro/remote/dispatcher/state_purchase_view/43966368"/>
    <hyperlink ref="A56" r:id="rId55" display="https://my.zakupivli.pro/remote/dispatcher/state_purchase_view/43967407"/>
    <hyperlink ref="A57" r:id="rId56" display="https://my.zakupivli.pro/remote/dispatcher/state_purchase_view/43901525"/>
    <hyperlink ref="A58" r:id="rId57" display="https://my.zakupivli.pro/remote/dispatcher/state_purchase_view/43891451"/>
    <hyperlink ref="A59" r:id="rId58" display="https://my.zakupivli.pro/remote/dispatcher/state_purchase_view/43878886"/>
    <hyperlink ref="A60" r:id="rId59" display="https://my.zakupivli.pro/remote/dispatcher/state_purchase_view/43880384"/>
    <hyperlink ref="A61" r:id="rId60" display="https://my.zakupivli.pro/remote/dispatcher/state_purchase_view/43750424"/>
    <hyperlink ref="A62" r:id="rId61" display="https://my.zakupivli.pro/remote/dispatcher/state_purchase_view/43697623"/>
    <hyperlink ref="A63" r:id="rId62" display="https://my.zakupivli.pro/remote/dispatcher/state_purchase_view/43698028"/>
    <hyperlink ref="A64" r:id="rId63" display="https://my.zakupivli.pro/remote/dispatcher/state_purchase_view/43672369"/>
    <hyperlink ref="A65" r:id="rId64" display="https://my.zakupivli.pro/remote/dispatcher/state_purchase_view/43657560"/>
    <hyperlink ref="A66" r:id="rId65" display="https://my.zakupivli.pro/remote/dispatcher/state_purchase_view/43664665"/>
    <hyperlink ref="A67" r:id="rId66" display="https://my.zakupivli.pro/remote/dispatcher/state_purchase_view/43655099"/>
    <hyperlink ref="A68" r:id="rId67" display="https://my.zakupivli.pro/remote/dispatcher/state_purchase_view/43633743"/>
    <hyperlink ref="A69" r:id="rId68" display="https://my.zakupivli.pro/remote/dispatcher/state_purchase_view/43643700"/>
    <hyperlink ref="A70" r:id="rId69" display="https://my.zakupivli.pro/remote/dispatcher/state_purchase_view/43571399"/>
    <hyperlink ref="A71" r:id="rId70" display="https://my.zakupivli.pro/remote/dispatcher/state_purchase_view/43538907"/>
    <hyperlink ref="A72" r:id="rId71" display="https://my.zakupivli.pro/remote/dispatcher/state_purchase_view/43543021"/>
    <hyperlink ref="A73" r:id="rId72" display="https://my.zakupivli.pro/remote/dispatcher/state_purchase_view/43537164"/>
    <hyperlink ref="A74" r:id="rId73" display="https://my.zakupivli.pro/remote/dispatcher/state_purchase_view/43530743"/>
    <hyperlink ref="A75" r:id="rId74" display="https://my.zakupivli.pro/remote/dispatcher/state_purchase_view/43272322"/>
    <hyperlink ref="A76" r:id="rId75" display="https://my.zakupivli.pro/remote/dispatcher/state_purchase_view/43088395"/>
    <hyperlink ref="A77" r:id="rId76" display="https://my.zakupivli.pro/remote/dispatcher/state_purchase_view/43073834"/>
    <hyperlink ref="A78" r:id="rId77" display="https://my.zakupivli.pro/remote/dispatcher/state_purchase_view/43077422"/>
    <hyperlink ref="A79" r:id="rId78" display="https://my.zakupivli.pro/remote/dispatcher/state_purchase_view/43084440"/>
    <hyperlink ref="A80" r:id="rId79" display="https://my.zakupivli.pro/remote/dispatcher/state_purchase_view/42985726"/>
    <hyperlink ref="A81" r:id="rId80" display="https://my.zakupivli.pro/remote/dispatcher/state_purchase_view/42953239"/>
    <hyperlink ref="A82" r:id="rId81" display="https://my.zakupivli.pro/remote/dispatcher/state_purchase_view/42680298"/>
    <hyperlink ref="A83" r:id="rId82" display="https://my.zakupivli.pro/remote/dispatcher/state_purchase_view/42671424"/>
    <hyperlink ref="A84" r:id="rId83" display="https://my.zakupivli.pro/remote/dispatcher/state_purchase_view/42661734"/>
    <hyperlink ref="A85" r:id="rId84" display="https://my.zakupivli.pro/remote/dispatcher/state_purchase_view/42528063"/>
    <hyperlink ref="A86" r:id="rId85" display="https://my.zakupivli.pro/remote/dispatcher/state_purchase_view/42510521"/>
    <hyperlink ref="A87" r:id="rId86" display="https://my.zakupivli.pro/remote/dispatcher/state_purchase_view/42497438"/>
    <hyperlink ref="A88" r:id="rId87" display="https://my.zakupivli.pro/remote/dispatcher/state_purchase_view/42503017"/>
    <hyperlink ref="A89" r:id="rId88" display="https://my.zakupivli.pro/remote/dispatcher/state_purchase_view/42500166"/>
    <hyperlink ref="A90" r:id="rId89" display="https://my.zakupivli.pro/remote/dispatcher/state_purchase_view/42469539"/>
    <hyperlink ref="A91" r:id="rId90" display="https://my.zakupivli.pro/remote/dispatcher/state_purchase_view/42281442"/>
    <hyperlink ref="A92" r:id="rId91" display="https://my.zakupivli.pro/remote/dispatcher/state_purchase_view/42252878"/>
    <hyperlink ref="A93" r:id="rId92" display="https://my.zakupivli.pro/remote/dispatcher/state_purchase_view/42200381"/>
    <hyperlink ref="A94" r:id="rId93" display="https://my.zakupivli.pro/remote/dispatcher/state_purchase_view/42107429"/>
    <hyperlink ref="A95" r:id="rId94" display="https://my.zakupivli.pro/remote/dispatcher/state_purchase_view/42099218"/>
    <hyperlink ref="A96" r:id="rId95" display="https://my.zakupivli.pro/remote/dispatcher/state_purchase_view/42088545"/>
    <hyperlink ref="A97" r:id="rId96" display="https://my.zakupivli.pro/remote/dispatcher/state_purchase_view/42010877"/>
    <hyperlink ref="A98" r:id="rId97" display="https://my.zakupivli.pro/remote/dispatcher/state_purchase_view/41891834"/>
    <hyperlink ref="A99" r:id="rId98" display="https://my.zakupivli.pro/remote/dispatcher/state_purchase_view/41873999"/>
    <hyperlink ref="A100" r:id="rId99" display="https://my.zakupivli.pro/remote/dispatcher/state_purchase_view/41883765"/>
    <hyperlink ref="A101" r:id="rId100" display="https://my.zakupivli.pro/remote/dispatcher/state_purchase_view/41872036"/>
    <hyperlink ref="A102" r:id="rId101" display="https://my.zakupivli.pro/remote/dispatcher/state_purchase_view/41838440"/>
    <hyperlink ref="A103" r:id="rId102" display="https://my.zakupivli.pro/remote/dispatcher/state_purchase_view/41851552"/>
    <hyperlink ref="A104" r:id="rId103" display="https://my.zakupivli.pro/remote/dispatcher/state_purchase_view/41841438"/>
    <hyperlink ref="A105" r:id="rId104" display="https://my.zakupivli.pro/remote/dispatcher/state_purchase_view/41781627"/>
    <hyperlink ref="A106" r:id="rId105" display="https://my.zakupivli.pro/remote/dispatcher/state_purchase_view/41794471"/>
    <hyperlink ref="A107" r:id="rId106" display="https://my.zakupivli.pro/remote/dispatcher/state_purchase_view/41793682"/>
    <hyperlink ref="A108" r:id="rId107" display="https://my.zakupivli.pro/remote/dispatcher/state_purchase_view/41792785"/>
    <hyperlink ref="A109" r:id="rId108" display="https://my.zakupivli.pro/remote/dispatcher/state_purchase_view/41703150"/>
    <hyperlink ref="A110" r:id="rId109" display="https://my.zakupivli.pro/remote/dispatcher/state_purchase_view/41705567"/>
    <hyperlink ref="A111" r:id="rId110" display="https://my.zakupivli.pro/remote/dispatcher/state_purchase_view/41700724"/>
    <hyperlink ref="A112" r:id="rId111" display="https://my.zakupivli.pro/remote/dispatcher/state_purchase_view/41622123"/>
    <hyperlink ref="A113" r:id="rId112" display="https://my.zakupivli.pro/remote/dispatcher/state_purchase_view/41628416"/>
    <hyperlink ref="A114" r:id="rId113" display="https://my.zakupivli.pro/remote/dispatcher/state_purchase_view/41627212"/>
    <hyperlink ref="A115" r:id="rId114" display="https://my.zakupivli.pro/remote/dispatcher/state_purchase_view/41577037"/>
    <hyperlink ref="A116" r:id="rId115" display="https://my.zakupivli.pro/remote/dispatcher/state_purchase_view/41546026"/>
    <hyperlink ref="A117" r:id="rId116" display="https://my.zakupivli.pro/remote/dispatcher/state_purchase_view/41549206"/>
    <hyperlink ref="A118" r:id="rId117" display="https://my.zakupivli.pro/remote/dispatcher/state_purchase_view/41540996"/>
    <hyperlink ref="A119" r:id="rId118" display="https://my.zakupivli.pro/remote/dispatcher/state_purchase_view/41509066"/>
    <hyperlink ref="A120" r:id="rId119" display="https://my.zakupivli.pro/remote/dispatcher/state_purchase_view/41446054"/>
    <hyperlink ref="A121" r:id="rId120" display="https://my.zakupivli.pro/remote/dispatcher/state_purchase_view/41437423"/>
    <hyperlink ref="A122" r:id="rId121" display="https://my.zakupivli.pro/remote/dispatcher/state_purchase_view/41434187"/>
    <hyperlink ref="A123" r:id="rId122" display="https://my.zakupivli.pro/remote/dispatcher/state_purchase_view/41393087"/>
    <hyperlink ref="A124" r:id="rId123" display="https://my.zakupivli.pro/remote/dispatcher/state_purchase_view/41376850"/>
    <hyperlink ref="A125" r:id="rId124" display="https://my.zakupivli.pro/remote/dispatcher/state_purchase_view/41252827"/>
    <hyperlink ref="A126" r:id="rId125" display="https://my.zakupivli.pro/remote/dispatcher/state_purchase_view/41217503"/>
    <hyperlink ref="A127" r:id="rId126" display="https://my.zakupivli.pro/remote/dispatcher/state_purchase_view/41208306"/>
    <hyperlink ref="A128" r:id="rId127" display="https://my.zakupivli.pro/remote/dispatcher/state_purchase_view/41179347"/>
    <hyperlink ref="A129" r:id="rId128" display="https://my.zakupivli.pro/remote/dispatcher/state_purchase_view/41165245"/>
    <hyperlink ref="A130" r:id="rId129" display="https://my.zakupivli.pro/remote/dispatcher/state_purchase_view/40996887"/>
    <hyperlink ref="A131" r:id="rId130" display="https://my.zakupivli.pro/remote/dispatcher/state_purchase_view/40861506"/>
    <hyperlink ref="A132" r:id="rId131" display="https://my.zakupivli.pro/remote/dispatcher/state_purchase_view/40867505"/>
    <hyperlink ref="A133" r:id="rId132" display="https://my.zakupivli.pro/remote/dispatcher/state_purchase_view/40857582"/>
    <hyperlink ref="A134" r:id="rId133" display="https://my.zakupivli.pro/remote/dispatcher/state_purchase_view/40835196"/>
    <hyperlink ref="A135" r:id="rId134" display="https://my.zakupivli.pro/remote/dispatcher/state_purchase_view/40854861"/>
    <hyperlink ref="A136" r:id="rId135" display="https://my.zakupivli.pro/remote/dispatcher/state_purchase_view/40854570"/>
    <hyperlink ref="A137" r:id="rId136" display="https://my.zakupivli.pro/remote/dispatcher/state_purchase_view/40853009"/>
    <hyperlink ref="A138" r:id="rId137" display="https://my.zakupivli.pro/remote/dispatcher/state_purchase_view/40615711"/>
    <hyperlink ref="A139" r:id="rId138" display="https://my.zakupivli.pro/remote/dispatcher/state_purchase_view/40218992"/>
    <hyperlink ref="A140" r:id="rId139" display="https://my.zakupivli.pro/remote/dispatcher/state_purchase_view/40224157"/>
    <hyperlink ref="A141" r:id="rId140" display="https://my.zakupivli.pro/remote/dispatcher/state_purchase_view/40221799"/>
    <hyperlink ref="A142" r:id="rId141" display="https://my.zakupivli.pro/remote/dispatcher/state_purchase_view/40177486"/>
    <hyperlink ref="A143" r:id="rId142" display="https://my.zakupivli.pro/remote/dispatcher/state_purchase_view/40115355"/>
    <hyperlink ref="A144" r:id="rId143" display="https://my.zakupivli.pro/remote/dispatcher/state_purchase_view/40113445"/>
    <hyperlink ref="A145" r:id="rId144" display="https://my.zakupivli.pro/remote/dispatcher/state_purchase_view/39959786"/>
    <hyperlink ref="A146" r:id="rId145" display="https://my.zakupivli.pro/remote/dispatcher/state_purchase_view/39963489"/>
    <hyperlink ref="A147" r:id="rId146" display="https://my.zakupivli.pro/remote/dispatcher/state_purchase_view/39958318"/>
    <hyperlink ref="A148" r:id="rId147" display="https://my.zakupivli.pro/remote/dispatcher/state_purchase_view/39955112"/>
    <hyperlink ref="A149" r:id="rId148" display="https://my.zakupivli.pro/remote/dispatcher/state_purchase_view/39951568"/>
    <hyperlink ref="A150" r:id="rId149" display="https://my.zakupivli.pro/remote/dispatcher/state_purchase_view/46135260"/>
    <hyperlink ref="A151" r:id="rId150" display="https://my.zakupivli.pro/remote/dispatcher/state_purchase_view/46136192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2024-08-21T15:15:41Z</dcterms:created>
  <dcterms:modified xsi:type="dcterms:W3CDTF">2024-08-21T12:21:37Z</dcterms:modified>
  <cp:category/>
</cp:coreProperties>
</file>