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Voloshina\Desktop\"/>
    </mc:Choice>
  </mc:AlternateContent>
  <xr:revisionPtr revIDLastSave="0" documentId="13_ncr:1_{74E1E440-A183-4522-97ED-646DFB60429C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" sheetId="1" r:id="rId1"/>
  </sheets>
  <definedNames>
    <definedName name="_xlnm._FilterDatabase" localSheetId="0" hidden="1">Sheet!$A$1:$E$152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52" i="1" l="1"/>
  <c r="B151" i="1"/>
  <c r="B150" i="1"/>
  <c r="B149" i="1"/>
  <c r="B148" i="1"/>
  <c r="B147" i="1"/>
  <c r="B146" i="1"/>
  <c r="B145" i="1"/>
  <c r="B144" i="1"/>
  <c r="B143" i="1"/>
  <c r="B142" i="1"/>
  <c r="B141" i="1"/>
  <c r="B140" i="1"/>
  <c r="B139" i="1"/>
  <c r="B138" i="1"/>
  <c r="B137" i="1"/>
  <c r="B136" i="1"/>
  <c r="B135" i="1"/>
  <c r="B134" i="1"/>
  <c r="B133" i="1"/>
  <c r="B132" i="1"/>
  <c r="B131" i="1"/>
  <c r="B130" i="1"/>
  <c r="B129" i="1"/>
  <c r="B128" i="1"/>
  <c r="B127" i="1"/>
  <c r="B126" i="1"/>
  <c r="B125" i="1"/>
  <c r="B124" i="1"/>
  <c r="B123" i="1"/>
  <c r="B122" i="1"/>
  <c r="B121" i="1"/>
  <c r="B120" i="1"/>
  <c r="B119" i="1"/>
  <c r="B118" i="1"/>
  <c r="B117" i="1"/>
  <c r="B116" i="1"/>
  <c r="B115" i="1"/>
  <c r="B114" i="1"/>
  <c r="B113" i="1"/>
  <c r="B112" i="1"/>
  <c r="B111" i="1"/>
  <c r="B110" i="1"/>
  <c r="B109" i="1"/>
  <c r="B108" i="1"/>
  <c r="B107" i="1"/>
  <c r="B106" i="1"/>
  <c r="B105" i="1"/>
  <c r="B104" i="1"/>
  <c r="B103" i="1"/>
  <c r="B102" i="1"/>
  <c r="B101" i="1"/>
  <c r="B100" i="1"/>
  <c r="B99" i="1"/>
  <c r="B98" i="1"/>
  <c r="B97" i="1"/>
  <c r="B96" i="1"/>
  <c r="B95" i="1"/>
  <c r="B94" i="1"/>
  <c r="B93" i="1"/>
  <c r="B92" i="1"/>
  <c r="B91" i="1"/>
  <c r="B90" i="1"/>
  <c r="B89" i="1"/>
  <c r="B88" i="1"/>
  <c r="B87" i="1"/>
  <c r="B86" i="1"/>
  <c r="B85" i="1"/>
  <c r="B84" i="1"/>
  <c r="B83" i="1"/>
  <c r="B82" i="1"/>
  <c r="B81" i="1"/>
  <c r="B80" i="1"/>
  <c r="B79" i="1"/>
  <c r="B78" i="1"/>
  <c r="B77" i="1"/>
  <c r="B76" i="1"/>
  <c r="B75" i="1"/>
  <c r="B74" i="1"/>
  <c r="B73" i="1"/>
  <c r="B72" i="1"/>
  <c r="B71" i="1"/>
  <c r="B70" i="1"/>
  <c r="B69" i="1"/>
  <c r="B68" i="1"/>
  <c r="B67" i="1"/>
  <c r="B66" i="1"/>
  <c r="B65" i="1"/>
  <c r="B64" i="1"/>
  <c r="B63" i="1"/>
  <c r="B62" i="1"/>
  <c r="B61" i="1"/>
  <c r="B60" i="1"/>
  <c r="B59" i="1"/>
  <c r="B58" i="1"/>
  <c r="B57" i="1"/>
  <c r="B56" i="1"/>
  <c r="B55" i="1"/>
  <c r="B54" i="1"/>
  <c r="B53" i="1"/>
  <c r="B52" i="1"/>
  <c r="B51" i="1"/>
  <c r="B50" i="1"/>
  <c r="B49" i="1"/>
  <c r="B48" i="1"/>
  <c r="B47" i="1"/>
  <c r="B46" i="1"/>
  <c r="B45" i="1"/>
  <c r="B44" i="1"/>
  <c r="B43" i="1"/>
  <c r="B42" i="1"/>
  <c r="B41" i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B9" i="1"/>
  <c r="B8" i="1"/>
  <c r="B7" i="1"/>
  <c r="B6" i="1"/>
  <c r="B5" i="1"/>
  <c r="B4" i="1"/>
  <c r="B3" i="1"/>
  <c r="B2" i="1"/>
</calcChain>
</file>

<file path=xl/sharedStrings.xml><?xml version="1.0" encoding="utf-8"?>
<sst xmlns="http://schemas.openxmlformats.org/spreadsheetml/2006/main" count="307" uniqueCount="179">
  <si>
    <t>Ідентифікатор закупівлі</t>
  </si>
  <si>
    <t>Ізострічка</t>
  </si>
  <si>
    <t xml:space="preserve">Ізострічка </t>
  </si>
  <si>
    <t xml:space="preserve">Інструменти </t>
  </si>
  <si>
    <t xml:space="preserve">Інформаційні наліпки та таблички </t>
  </si>
  <si>
    <t xml:space="preserve">Абразивні вироби </t>
  </si>
  <si>
    <t>Автоматичні вимикачі</t>
  </si>
  <si>
    <t xml:space="preserve">Автомобільні шини </t>
  </si>
  <si>
    <t xml:space="preserve">Активна піна для мийки авто </t>
  </si>
  <si>
    <t xml:space="preserve">Акумуляторні батареї </t>
  </si>
  <si>
    <t xml:space="preserve">Апаратура для комутування </t>
  </si>
  <si>
    <t>БЕХ МИХАЙЛО ВАСИЛЬОВИЧ</t>
  </si>
  <si>
    <t xml:space="preserve">Батарейки </t>
  </si>
  <si>
    <t>Боброва Карина Юріївна</t>
  </si>
  <si>
    <t>Бури</t>
  </si>
  <si>
    <t xml:space="preserve">Бітотримач та біти </t>
  </si>
  <si>
    <t xml:space="preserve">Верстат свердлильний </t>
  </si>
  <si>
    <t xml:space="preserve">Вилки </t>
  </si>
  <si>
    <t xml:space="preserve">Вироби для ванної кімнати </t>
  </si>
  <si>
    <t xml:space="preserve">Волосінь для мотокоси </t>
  </si>
  <si>
    <t>ГОНЧАРОВ ОЛЕКСІЙ СТАНІСЛАВОВИЧ</t>
  </si>
  <si>
    <t xml:space="preserve">Гачки для передпокою </t>
  </si>
  <si>
    <t xml:space="preserve">Господарські товари </t>
  </si>
  <si>
    <t xml:space="preserve">Граблі віялові </t>
  </si>
  <si>
    <t xml:space="preserve">Гратка </t>
  </si>
  <si>
    <t xml:space="preserve">Гіпсокартон вологостійкий </t>
  </si>
  <si>
    <t xml:space="preserve">Гіпсокартон, плити та плівка </t>
  </si>
  <si>
    <t xml:space="preserve">Диспенсери </t>
  </si>
  <si>
    <t xml:space="preserve">Електричні інструменти </t>
  </si>
  <si>
    <t xml:space="preserve">Емаль алкідна </t>
  </si>
  <si>
    <t>Емаль алкідна та лак</t>
  </si>
  <si>
    <t>Заграда та кріплення до неї</t>
  </si>
  <si>
    <t>Замки навісні</t>
  </si>
  <si>
    <t>Змішувачі</t>
  </si>
  <si>
    <t xml:space="preserve">Знаряддя </t>
  </si>
  <si>
    <t>КОВАЛЕНКО МАКСИМ ВІТАЛІЙОВИЧ</t>
  </si>
  <si>
    <t>КОЛОДІЙЧАК СЕРГІЙ ВОЛОДИМИРОВИЧ</t>
  </si>
  <si>
    <t>КОМУНАЛЬНЕ ПІДПРИЄМСТВО "КОМЕНЕРГОСЕРВІС" ДНІПРОВСЬКОЇ МІСЬКОЇ РАДИ</t>
  </si>
  <si>
    <t>КОМУНАЛЬНЕ ПІДПРИЄМСТВО "ТЕПЛОЕНЕРГО" ДНІПРОВСЬКОЇ МІСЬКОЇ РАДИ</t>
  </si>
  <si>
    <t>КОТЕНКО ОКСАНА ОЛЕКСАНДРІВНА</t>
  </si>
  <si>
    <t>КУЦ СЕРГІЙ АНАТОЛІЙОВИЧ</t>
  </si>
  <si>
    <t xml:space="preserve">Кабелі </t>
  </si>
  <si>
    <t xml:space="preserve">Кабелі ШВВП </t>
  </si>
  <si>
    <t xml:space="preserve">Канцтовари </t>
  </si>
  <si>
    <t xml:space="preserve">Картриджі </t>
  </si>
  <si>
    <t xml:space="preserve">Килимове покриття </t>
  </si>
  <si>
    <t>Клей</t>
  </si>
  <si>
    <t>Клейка маркувальна ПВХ стрічка</t>
  </si>
  <si>
    <t>Клеї</t>
  </si>
  <si>
    <t xml:space="preserve">Кліщі для обтискання та набір для обтискача </t>
  </si>
  <si>
    <t xml:space="preserve">Комп'ютерне обладнання </t>
  </si>
  <si>
    <t xml:space="preserve">Компресор </t>
  </si>
  <si>
    <t xml:space="preserve">Кондиціонер </t>
  </si>
  <si>
    <t xml:space="preserve">Конструкційні матеріали </t>
  </si>
  <si>
    <t xml:space="preserve">Крани пожежні та головки з'єднувальні </t>
  </si>
  <si>
    <t xml:space="preserve">Круги зачисні пелюсткові </t>
  </si>
  <si>
    <t xml:space="preserve">Кріпильні деталі </t>
  </si>
  <si>
    <t>ЛИНДЯ ПАВЛО СЕРГІЙОВИЧ</t>
  </si>
  <si>
    <t>ЛИТВИН ВОЛОДИМИР ВОЛОДИМИРОВИЧ</t>
  </si>
  <si>
    <t xml:space="preserve">Лампи світлодіодні </t>
  </si>
  <si>
    <t xml:space="preserve">Лампи світлодіодні трубчасті </t>
  </si>
  <si>
    <t xml:space="preserve">Лещата </t>
  </si>
  <si>
    <t xml:space="preserve">Літієво мастило </t>
  </si>
  <si>
    <t>Ліхтарі</t>
  </si>
  <si>
    <t xml:space="preserve">Маска-хамелеона зварювальника </t>
  </si>
  <si>
    <t xml:space="preserve">Мастило пластичне </t>
  </si>
  <si>
    <t xml:space="preserve">Металопластикові вироби </t>
  </si>
  <si>
    <t xml:space="preserve">Мило рідке антибактеріальне </t>
  </si>
  <si>
    <t xml:space="preserve">Монтажно-тяговий механізм </t>
  </si>
  <si>
    <t>Мітла для вулиці</t>
  </si>
  <si>
    <t xml:space="preserve">Накладки на сходинки подвійні без кута </t>
  </si>
  <si>
    <t xml:space="preserve">Наконечники кабельні та ізольовані </t>
  </si>
  <si>
    <t xml:space="preserve">Насадка змінна маюча з мікрофібри </t>
  </si>
  <si>
    <t xml:space="preserve">Насадка пінна </t>
  </si>
  <si>
    <t xml:space="preserve">Ніж канцелярський та ножиці </t>
  </si>
  <si>
    <t xml:space="preserve">Обладнання для системи конролю управління доступу ліфтом </t>
  </si>
  <si>
    <t>Олива моторна</t>
  </si>
  <si>
    <t xml:space="preserve">Олива моторна </t>
  </si>
  <si>
    <t xml:space="preserve">Офісні меблі </t>
  </si>
  <si>
    <t>ПРИВАТНЕ ПІДПРИЄМСТВО "МОН ДЖЕТТА"</t>
  </si>
  <si>
    <t>ПРИВАТНЕ ПІДПРИЄМСТВО "РЕКЛАМНЕ АГЕНТСТВО "АРТ УКРАЇНА"</t>
  </si>
  <si>
    <t>ПРИВАТНЕ ПІДПРИЄМСТВО "СПЕЦАВТОМАТИКА-К"</t>
  </si>
  <si>
    <t>ПРИВАТНЕ ПІДПРИЄМСТВО "ФІАММА"</t>
  </si>
  <si>
    <t>ПУБЛІЧНЕ АКЦІОНЕРНЕ ТОВАРИСТВО "НАЦІОНАЛЬНА АКЦІОНЕРНА СТРАХОВА КОМПАНІЯ "ОРАНТА"</t>
  </si>
  <si>
    <t xml:space="preserve">Пакети для сміття </t>
  </si>
  <si>
    <t>Папір А4</t>
  </si>
  <si>
    <t xml:space="preserve">Перепустки </t>
  </si>
  <si>
    <t xml:space="preserve">Перфоратор </t>
  </si>
  <si>
    <t xml:space="preserve">Плівка самоклейка для вікон матова </t>
  </si>
  <si>
    <t>Подовжувачі</t>
  </si>
  <si>
    <t xml:space="preserve">Пожежний приймально-контрольний прилад </t>
  </si>
  <si>
    <t xml:space="preserve">Послуга з виготовлення проєктно-кошторисної документації по об'єкту: "Нове будівництво ЛЕП-0,4кВ від опори №46269 А-15 ТП-712 до об'єкта Замовника за адресою: Дніпропетровська обл., м. Дніпро, вул. Новоорловська, буд. 2А, прим. 102" </t>
  </si>
  <si>
    <t xml:space="preserve">Послуга з обслуговування програмного забезпечення </t>
  </si>
  <si>
    <t xml:space="preserve">Послуга з перетяжки меблів офісних </t>
  </si>
  <si>
    <t xml:space="preserve">Послуга з постачання теплової енергії </t>
  </si>
  <si>
    <t>Послуга з поточного ремонту адміністративної будівлі за адресою: м. Дніпро, вул. Воскресенська, 21</t>
  </si>
  <si>
    <t xml:space="preserve">Послуга з поточного ремонту адміністративної будівлі за адресою: м. Дніпро, просп. Дмитра Яворницького, 75 </t>
  </si>
  <si>
    <t xml:space="preserve">Послуга з поточного ремонту легкового автомобіля </t>
  </si>
  <si>
    <t xml:space="preserve">Послуга з поточного ремонту пожежної сигналізації в приміщенні за адресою: м. Дніпро, вул. Воскресенська, 44 А </t>
  </si>
  <si>
    <t>Послуга з технічного обслуговування дизель-генератора DE 120-BDS S/N 2100189</t>
  </si>
  <si>
    <t xml:space="preserve">Послуга з технічного обслуговування підйомника автомобільного </t>
  </si>
  <si>
    <t>Послуга з улаштування спірального бар'єру безпеки на огорожу</t>
  </si>
  <si>
    <t xml:space="preserve">Послуга обов'язкового страхування цивільно-правової відповідальності власників наземних транспортних засобів </t>
  </si>
  <si>
    <t xml:space="preserve">Послуги з перезарядки вогнегасників </t>
  </si>
  <si>
    <t xml:space="preserve">Послуги з перекочування рукава на нове ребро </t>
  </si>
  <si>
    <t xml:space="preserve">Послуги з постачання теплової енергії </t>
  </si>
  <si>
    <t xml:space="preserve">Послуги з поточного ремонту багатофункціональних пристроїв </t>
  </si>
  <si>
    <t>Послуги з технічного обслуговування АТС</t>
  </si>
  <si>
    <t xml:space="preserve">Послуги з технічного обслуговування коректора об'єму газу "Вега-2.01" із засобами дистанційної передачі даних вузла обліку газу, сигналізатора газу у ланцюзі із клапаном-відсікачем </t>
  </si>
  <si>
    <t xml:space="preserve">Послуги з технічного обслуговування пожежних кранів первинних засобів пожежогасіння </t>
  </si>
  <si>
    <t xml:space="preserve">Послуги з технічного обслуговування принтерів </t>
  </si>
  <si>
    <t xml:space="preserve">Послуги з технічного обслуговування систем протипожежного захисту </t>
  </si>
  <si>
    <t>Послуги з технічного обслуговування систем протипожежного захисту та пожежного спостереження</t>
  </si>
  <si>
    <t xml:space="preserve">Послуги з технічного обслуговування систем протипожежного захисту та пожежного спостереження </t>
  </si>
  <si>
    <t xml:space="preserve">Послуги з технічного супроводу комп'ютерної програми "Єдина інформаційна система управління місцевим бюджетом ("ЄІСУБ для місцевого бюджету") </t>
  </si>
  <si>
    <t xml:space="preserve">Послуги з управління (поводження) побутовими відходами (змішаними відходами) </t>
  </si>
  <si>
    <t xml:space="preserve">Послуги обов'язкового страхування цивільно-правової відповідальності власників наземних транспортних засобів </t>
  </si>
  <si>
    <t xml:space="preserve">Прапори </t>
  </si>
  <si>
    <t>Прожектори</t>
  </si>
  <si>
    <t>Пропозиція потенційного переможця (з найменшою ціною) грн</t>
  </si>
  <si>
    <t xml:space="preserve">Профіль </t>
  </si>
  <si>
    <t xml:space="preserve">Піна монтажна, піна-клей, цемент та змивка для піни </t>
  </si>
  <si>
    <t>Рамки</t>
  </si>
  <si>
    <t>Розетки</t>
  </si>
  <si>
    <t>Рукавиці</t>
  </si>
  <si>
    <t xml:space="preserve">Саморізи </t>
  </si>
  <si>
    <t xml:space="preserve">Сантехнічне обладнання </t>
  </si>
  <si>
    <t xml:space="preserve">Свердла </t>
  </si>
  <si>
    <t xml:space="preserve">Свердла по бетону </t>
  </si>
  <si>
    <t xml:space="preserve">Світильники </t>
  </si>
  <si>
    <t xml:space="preserve">Секатор площинний </t>
  </si>
  <si>
    <t xml:space="preserve">Серветки для скла та дзеркал </t>
  </si>
  <si>
    <t xml:space="preserve">Стартера </t>
  </si>
  <si>
    <t xml:space="preserve">Степлер та краги зварювальника </t>
  </si>
  <si>
    <t xml:space="preserve">Стрічка поліпропіленова з липким шаром </t>
  </si>
  <si>
    <t xml:space="preserve">Стрічки </t>
  </si>
  <si>
    <t xml:space="preserve">Стрічки для принтерів </t>
  </si>
  <si>
    <t>ТОВАРИСТВО З ОБМЕЖЕНОЮ ВІДПОВІДАЛЬНІСТЮ "АВТОПОСТАВКА-77"</t>
  </si>
  <si>
    <t>ТОВАРИСТВО З ОБМЕЖЕНОЮ ВІДПОВІДАЛЬНІСТЮ "АГЕНТСТВО "КОНСАЛТ"</t>
  </si>
  <si>
    <t>ТОВАРИСТВО З ОБМЕЖЕНОЮ ВІДПОВІДАЛЬНІСТЮ "АЛЮР"</t>
  </si>
  <si>
    <t>ТОВАРИСТВО З ОБМЕЖЕНОЮ ВІДПОВІДАЛЬНІСТЮ "АРДОР-ТРЕЙД"</t>
  </si>
  <si>
    <t>ТОВАРИСТВО З ОБМЕЖЕНОЮ ВІДПОВІДАЛЬНІСТЮ "АРТ ТРЕЙД ПЛЮС"</t>
  </si>
  <si>
    <t>ТОВАРИСТВО З ОБМЕЖЕНОЮ ВІДПОВІДАЛЬНІСТЮ "ВЕСТ ВУД КОМПАНІ 2012"</t>
  </si>
  <si>
    <t>ТОВАРИСТВО З ОБМЕЖЕНОЮ ВІДПОВІДАЛЬНІСТЮ "ДАРЕКС-ЕНЕРГО"</t>
  </si>
  <si>
    <t>ТОВАРИСТВО З ОБМЕЖЕНОЮ ВІДПОВІДАЛЬНІСТЮ "ЕКОЛОГІЯ-Д"</t>
  </si>
  <si>
    <t>ТОВАРИСТВО З ОБМЕЖЕНОЮ ВІДПОВІДАЛЬНІСТЮ "ЕЛЕКТРОВЕКТОР"</t>
  </si>
  <si>
    <t>ТОВАРИСТВО З ОБМЕЖЕНОЮ ВІДПОВІДАЛЬНІСТЮ "ЕПІЦЕНТР К"</t>
  </si>
  <si>
    <t>ТОВАРИСТВО З ОБМЕЖЕНОЮ ВІДПОВІДАЛЬНІСТЮ "КЕРХЕР"</t>
  </si>
  <si>
    <t>ТОВАРИСТВО З ОБМЕЖЕНОЮ ВІДПОВІДАЛЬНІСТЮ "МЕНДЕЛЄЄВ ЛАБ"</t>
  </si>
  <si>
    <t>ТОВАРИСТВО З ОБМЕЖЕНОЮ ВІДПОВІДАЛЬНІСТЮ "НАУКОВО-ВИРОБНИЧЕ ПІДПРИЄМСТВО "РЕД ЛАЙН"</t>
  </si>
  <si>
    <t>ТОВАРИСТВО З ОБМЕЖЕНОЮ ВІДПОВІДАЛЬНІСТЮ "ОВК-СОЛАР"</t>
  </si>
  <si>
    <t>ТОВАРИСТВО З ОБМЕЖЕНОЮ ВІДПОВІДАЛЬНІСТЮ "СВІКОМ"</t>
  </si>
  <si>
    <t>ТОВАРИСТВО З ОБМЕЖЕНОЮ ВІДПОВІДАЛЬНІСТЮ "СИСТЕМИ ПРОТИПОЖЕЖНОГО ЗАХИСТУ"</t>
  </si>
  <si>
    <t>ТОВАРИСТВО З ОБМЕЖЕНОЮ ВІДПОВІДАЛЬНІСТЮ "ТІНОС-Д"</t>
  </si>
  <si>
    <t>ТОВАРИСТВО З ОБМЕЖЕНОЮ ВІДПОВІДАЛЬНІСТЮ "ТМ ЗАВОД ЦЕНТР-СІТКА"</t>
  </si>
  <si>
    <t>ТОВАРИСТВО З ОБМЕЖЕНОЮ ВІДПОВІДАЛЬНІСТЮ "ТОПТУЛ"</t>
  </si>
  <si>
    <t>ТОВАРИСТВО З ОБМЕЖЕНОЮ ВІДПОВІДАЛЬНІСТЮ "ТОРГІВЕЛЬНИЙ ДІМ "СВІТЛОПРИЛАД"</t>
  </si>
  <si>
    <t>ТОВАРИСТВО З ОБМЕЖЕНОЮ ВІДПОВІДАЛЬНІСТЮ "ТОРГІВЕЛЬНО-ВИРОБНИЧА КОМПАНІЯ "АС-ОБЛІК"</t>
  </si>
  <si>
    <t>ТОВАРИСТВО З ОБМЕЖЕНОЮ ВІДПОВІДАЛЬНІСТЮ "ЦЕНТР ІНФОРМАЦІЙНИХ І АНАЛІТИЧНИХ ТЕХНОЛОГІЙ"</t>
  </si>
  <si>
    <t>ТОВАРИСТВО З ОБМЕЖЕНОЮ ВІДПОВІДАЛЬНІСТЮ «Газтехсервіс Центр»</t>
  </si>
  <si>
    <t>ТОВАРИСТВО З ОБМЕЖЕНОЮ ВІДПОВІДАЛЬНІСТЮ НАУКОВО-ВИРОБНИЧЕ ПІДПРИЄМСТВО "БЛІЦ-КОНТАКТ"</t>
  </si>
  <si>
    <t>Таблички</t>
  </si>
  <si>
    <t xml:space="preserve">Таблички </t>
  </si>
  <si>
    <t xml:space="preserve">Таблички алюмінієві </t>
  </si>
  <si>
    <t xml:space="preserve">Тримач фасадний </t>
  </si>
  <si>
    <t xml:space="preserve">Труба алюмінієва </t>
  </si>
  <si>
    <t xml:space="preserve">Труба водостічна </t>
  </si>
  <si>
    <t xml:space="preserve">Труба гофрована </t>
  </si>
  <si>
    <t xml:space="preserve">Труби та супутні вироби </t>
  </si>
  <si>
    <t>Узагальнена назва закупівлі</t>
  </si>
  <si>
    <t xml:space="preserve">Участь у короткотерміновому семінарі спеціалістів замовника в сфері здійснення публічних закупівель згідно із затвердженою програмою підготовки спеціалістів </t>
  </si>
  <si>
    <t>Фактичний переможець</t>
  </si>
  <si>
    <t xml:space="preserve">Фарба глибокоматова </t>
  </si>
  <si>
    <t>Фекальний насос</t>
  </si>
  <si>
    <t xml:space="preserve">Цемент </t>
  </si>
  <si>
    <t xml:space="preserve">Циліндри </t>
  </si>
  <si>
    <t xml:space="preserve">Шпаклівка та грунтівка </t>
  </si>
  <si>
    <t xml:space="preserve">Штукатурка, шпаклівка, розчинник та очисник монтажної піни </t>
  </si>
  <si>
    <t>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</si>
</sst>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</font>
    <font>
      <sz val="10"/>
      <color rgb="FF0000FF"/>
      <name val="Calibri"/>
      <family val="2"/>
    </font>
    <font>
      <b/>
      <sz val="10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8000"/>
      </patternFill>
    </fill>
  </fills>
  <borders count="2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3" fillId="2" borderId="1" xfId="0" applyFont="1" applyFill="1" applyBorder="1" applyAlignment="1">
      <alignment horizontal="center" wrapText="1"/>
    </xf>
    <xf numFmtId="1" fontId="1" fillId="0" borderId="0" xfId="0" applyNumberFormat="1" applyFont="1"/>
    <xf numFmtId="4" fontId="1" fillId="0" borderId="0" xfId="0" applyNumberFormat="1" applyFo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my.zakupivli.pro/remote/dispatcher/state_purchase_view/54494263" TargetMode="External"/><Relationship Id="rId117" Type="http://schemas.openxmlformats.org/officeDocument/2006/relationships/hyperlink" Target="https://my.zakupivli.pro/remote/dispatcher/state_purchase_view/49731845" TargetMode="External"/><Relationship Id="rId21" Type="http://schemas.openxmlformats.org/officeDocument/2006/relationships/hyperlink" Target="https://my.zakupivli.pro/remote/dispatcher/state_purchase_view/54764226" TargetMode="External"/><Relationship Id="rId42" Type="http://schemas.openxmlformats.org/officeDocument/2006/relationships/hyperlink" Target="https://my.zakupivli.pro/remote/dispatcher/state_purchase_view/52705279" TargetMode="External"/><Relationship Id="rId47" Type="http://schemas.openxmlformats.org/officeDocument/2006/relationships/hyperlink" Target="https://my.zakupivli.pro/remote/dispatcher/state_purchase_view/52644388" TargetMode="External"/><Relationship Id="rId63" Type="http://schemas.openxmlformats.org/officeDocument/2006/relationships/hyperlink" Target="https://my.zakupivli.pro/remote/dispatcher/state_purchase_view/51489678" TargetMode="External"/><Relationship Id="rId68" Type="http://schemas.openxmlformats.org/officeDocument/2006/relationships/hyperlink" Target="https://my.zakupivli.pro/remote/dispatcher/state_purchase_view/50986437" TargetMode="External"/><Relationship Id="rId84" Type="http://schemas.openxmlformats.org/officeDocument/2006/relationships/hyperlink" Target="https://my.zakupivli.pro/remote/dispatcher/state_purchase_view/50353898" TargetMode="External"/><Relationship Id="rId89" Type="http://schemas.openxmlformats.org/officeDocument/2006/relationships/hyperlink" Target="https://my.zakupivli.pro/remote/dispatcher/state_purchase_view/50338986" TargetMode="External"/><Relationship Id="rId112" Type="http://schemas.openxmlformats.org/officeDocument/2006/relationships/hyperlink" Target="https://my.zakupivli.pro/remote/dispatcher/state_purchase_view/49732269" TargetMode="External"/><Relationship Id="rId133" Type="http://schemas.openxmlformats.org/officeDocument/2006/relationships/hyperlink" Target="https://my.zakupivli.pro/remote/dispatcher/state_purchase_view/49111384" TargetMode="External"/><Relationship Id="rId138" Type="http://schemas.openxmlformats.org/officeDocument/2006/relationships/hyperlink" Target="https://my.zakupivli.pro/remote/dispatcher/state_purchase_view/48961005" TargetMode="External"/><Relationship Id="rId16" Type="http://schemas.openxmlformats.org/officeDocument/2006/relationships/hyperlink" Target="https://my.zakupivli.pro/remote/dispatcher/state_purchase_view/55286510" TargetMode="External"/><Relationship Id="rId107" Type="http://schemas.openxmlformats.org/officeDocument/2006/relationships/hyperlink" Target="https://my.zakupivli.pro/remote/dispatcher/state_purchase_view/49905697" TargetMode="External"/><Relationship Id="rId11" Type="http://schemas.openxmlformats.org/officeDocument/2006/relationships/hyperlink" Target="https://my.zakupivli.pro/remote/dispatcher/state_purchase_view/55607529" TargetMode="External"/><Relationship Id="rId32" Type="http://schemas.openxmlformats.org/officeDocument/2006/relationships/hyperlink" Target="https://my.zakupivli.pro/remote/dispatcher/state_purchase_view/54420139" TargetMode="External"/><Relationship Id="rId37" Type="http://schemas.openxmlformats.org/officeDocument/2006/relationships/hyperlink" Target="https://my.zakupivli.pro/remote/dispatcher/state_purchase_view/53563200" TargetMode="External"/><Relationship Id="rId53" Type="http://schemas.openxmlformats.org/officeDocument/2006/relationships/hyperlink" Target="https://my.zakupivli.pro/remote/dispatcher/state_purchase_view/52644072" TargetMode="External"/><Relationship Id="rId58" Type="http://schemas.openxmlformats.org/officeDocument/2006/relationships/hyperlink" Target="https://my.zakupivli.pro/remote/dispatcher/state_purchase_view/51915682" TargetMode="External"/><Relationship Id="rId74" Type="http://schemas.openxmlformats.org/officeDocument/2006/relationships/hyperlink" Target="https://my.zakupivli.pro/remote/dispatcher/state_purchase_view/50688770" TargetMode="External"/><Relationship Id="rId79" Type="http://schemas.openxmlformats.org/officeDocument/2006/relationships/hyperlink" Target="https://my.zakupivli.pro/remote/dispatcher/state_purchase_view/50596672" TargetMode="External"/><Relationship Id="rId102" Type="http://schemas.openxmlformats.org/officeDocument/2006/relationships/hyperlink" Target="https://my.zakupivli.pro/remote/dispatcher/state_purchase_view/50088804" TargetMode="External"/><Relationship Id="rId123" Type="http://schemas.openxmlformats.org/officeDocument/2006/relationships/hyperlink" Target="https://my.zakupivli.pro/remote/dispatcher/state_purchase_view/49624198" TargetMode="External"/><Relationship Id="rId128" Type="http://schemas.openxmlformats.org/officeDocument/2006/relationships/hyperlink" Target="https://my.zakupivli.pro/remote/dispatcher/state_purchase_view/49200422" TargetMode="External"/><Relationship Id="rId144" Type="http://schemas.openxmlformats.org/officeDocument/2006/relationships/hyperlink" Target="https://my.zakupivli.pro/remote/dispatcher/state_purchase_view/48676301" TargetMode="External"/><Relationship Id="rId149" Type="http://schemas.openxmlformats.org/officeDocument/2006/relationships/hyperlink" Target="https://my.zakupivli.pro/remote/dispatcher/state_purchase_view/48589272" TargetMode="External"/><Relationship Id="rId5" Type="http://schemas.openxmlformats.org/officeDocument/2006/relationships/hyperlink" Target="https://my.zakupivli.pro/remote/dispatcher/state_purchase_view/55608051" TargetMode="External"/><Relationship Id="rId90" Type="http://schemas.openxmlformats.org/officeDocument/2006/relationships/hyperlink" Target="https://my.zakupivli.pro/remote/dispatcher/state_purchase_view/50332986" TargetMode="External"/><Relationship Id="rId95" Type="http://schemas.openxmlformats.org/officeDocument/2006/relationships/hyperlink" Target="https://my.zakupivli.pro/remote/dispatcher/state_purchase_view/50089458" TargetMode="External"/><Relationship Id="rId22" Type="http://schemas.openxmlformats.org/officeDocument/2006/relationships/hyperlink" Target="https://my.zakupivli.pro/remote/dispatcher/state_purchase_view/54764070" TargetMode="External"/><Relationship Id="rId27" Type="http://schemas.openxmlformats.org/officeDocument/2006/relationships/hyperlink" Target="https://my.zakupivli.pro/remote/dispatcher/state_purchase_view/54494202" TargetMode="External"/><Relationship Id="rId43" Type="http://schemas.openxmlformats.org/officeDocument/2006/relationships/hyperlink" Target="https://my.zakupivli.pro/remote/dispatcher/state_purchase_view/52705055" TargetMode="External"/><Relationship Id="rId48" Type="http://schemas.openxmlformats.org/officeDocument/2006/relationships/hyperlink" Target="https://my.zakupivli.pro/remote/dispatcher/state_purchase_view/52644344" TargetMode="External"/><Relationship Id="rId64" Type="http://schemas.openxmlformats.org/officeDocument/2006/relationships/hyperlink" Target="https://my.zakupivli.pro/remote/dispatcher/state_purchase_view/51317432" TargetMode="External"/><Relationship Id="rId69" Type="http://schemas.openxmlformats.org/officeDocument/2006/relationships/hyperlink" Target="https://my.zakupivli.pro/remote/dispatcher/state_purchase_view/50986024" TargetMode="External"/><Relationship Id="rId113" Type="http://schemas.openxmlformats.org/officeDocument/2006/relationships/hyperlink" Target="https://my.zakupivli.pro/remote/dispatcher/state_purchase_view/49732109" TargetMode="External"/><Relationship Id="rId118" Type="http://schemas.openxmlformats.org/officeDocument/2006/relationships/hyperlink" Target="https://my.zakupivli.pro/remote/dispatcher/state_purchase_view/49731426" TargetMode="External"/><Relationship Id="rId134" Type="http://schemas.openxmlformats.org/officeDocument/2006/relationships/hyperlink" Target="https://my.zakupivli.pro/remote/dispatcher/state_purchase_view/49030995" TargetMode="External"/><Relationship Id="rId139" Type="http://schemas.openxmlformats.org/officeDocument/2006/relationships/hyperlink" Target="https://my.zakupivli.pro/remote/dispatcher/state_purchase_view/48817575" TargetMode="External"/><Relationship Id="rId80" Type="http://schemas.openxmlformats.org/officeDocument/2006/relationships/hyperlink" Target="https://my.zakupivli.pro/remote/dispatcher/state_purchase_view/50596594" TargetMode="External"/><Relationship Id="rId85" Type="http://schemas.openxmlformats.org/officeDocument/2006/relationships/hyperlink" Target="https://my.zakupivli.pro/remote/dispatcher/state_purchase_view/50340733" TargetMode="External"/><Relationship Id="rId150" Type="http://schemas.openxmlformats.org/officeDocument/2006/relationships/hyperlink" Target="https://my.zakupivli.pro/remote/dispatcher/state_purchase_view/48587888" TargetMode="External"/><Relationship Id="rId12" Type="http://schemas.openxmlformats.org/officeDocument/2006/relationships/hyperlink" Target="https://my.zakupivli.pro/remote/dispatcher/state_purchase_view/55607456" TargetMode="External"/><Relationship Id="rId17" Type="http://schemas.openxmlformats.org/officeDocument/2006/relationships/hyperlink" Target="https://my.zakupivli.pro/remote/dispatcher/state_purchase_view/55286434" TargetMode="External"/><Relationship Id="rId25" Type="http://schemas.openxmlformats.org/officeDocument/2006/relationships/hyperlink" Target="https://my.zakupivli.pro/remote/dispatcher/state_purchase_view/54494390" TargetMode="External"/><Relationship Id="rId33" Type="http://schemas.openxmlformats.org/officeDocument/2006/relationships/hyperlink" Target="https://my.zakupivli.pro/remote/dispatcher/state_purchase_view/54399170" TargetMode="External"/><Relationship Id="rId38" Type="http://schemas.openxmlformats.org/officeDocument/2006/relationships/hyperlink" Target="https://my.zakupivli.pro/remote/dispatcher/state_purchase_view/53562877" TargetMode="External"/><Relationship Id="rId46" Type="http://schemas.openxmlformats.org/officeDocument/2006/relationships/hyperlink" Target="https://my.zakupivli.pro/remote/dispatcher/state_purchase_view/52704837" TargetMode="External"/><Relationship Id="rId59" Type="http://schemas.openxmlformats.org/officeDocument/2006/relationships/hyperlink" Target="https://my.zakupivli.pro/remote/dispatcher/state_purchase_view/51654718" TargetMode="External"/><Relationship Id="rId67" Type="http://schemas.openxmlformats.org/officeDocument/2006/relationships/hyperlink" Target="https://my.zakupivli.pro/remote/dispatcher/state_purchase_view/50989299" TargetMode="External"/><Relationship Id="rId103" Type="http://schemas.openxmlformats.org/officeDocument/2006/relationships/hyperlink" Target="https://my.zakupivli.pro/remote/dispatcher/state_purchase_view/50088715" TargetMode="External"/><Relationship Id="rId108" Type="http://schemas.openxmlformats.org/officeDocument/2006/relationships/hyperlink" Target="https://my.zakupivli.pro/remote/dispatcher/state_purchase_view/49905626" TargetMode="External"/><Relationship Id="rId116" Type="http://schemas.openxmlformats.org/officeDocument/2006/relationships/hyperlink" Target="https://my.zakupivli.pro/remote/dispatcher/state_purchase_view/49731760" TargetMode="External"/><Relationship Id="rId124" Type="http://schemas.openxmlformats.org/officeDocument/2006/relationships/hyperlink" Target="https://my.zakupivli.pro/remote/dispatcher/state_purchase_view/49623956" TargetMode="External"/><Relationship Id="rId129" Type="http://schemas.openxmlformats.org/officeDocument/2006/relationships/hyperlink" Target="https://my.zakupivli.pro/remote/dispatcher/state_purchase_view/49200166" TargetMode="External"/><Relationship Id="rId137" Type="http://schemas.openxmlformats.org/officeDocument/2006/relationships/hyperlink" Target="https://my.zakupivli.pro/remote/dispatcher/state_purchase_view/48963097" TargetMode="External"/><Relationship Id="rId20" Type="http://schemas.openxmlformats.org/officeDocument/2006/relationships/hyperlink" Target="https://my.zakupivli.pro/remote/dispatcher/state_purchase_view/55285874" TargetMode="External"/><Relationship Id="rId41" Type="http://schemas.openxmlformats.org/officeDocument/2006/relationships/hyperlink" Target="https://my.zakupivli.pro/remote/dispatcher/state_purchase_view/52705602" TargetMode="External"/><Relationship Id="rId54" Type="http://schemas.openxmlformats.org/officeDocument/2006/relationships/hyperlink" Target="https://my.zakupivli.pro/remote/dispatcher/state_purchase_view/51918906" TargetMode="External"/><Relationship Id="rId62" Type="http://schemas.openxmlformats.org/officeDocument/2006/relationships/hyperlink" Target="https://my.zakupivli.pro/remote/dispatcher/state_purchase_view/51489775" TargetMode="External"/><Relationship Id="rId70" Type="http://schemas.openxmlformats.org/officeDocument/2006/relationships/hyperlink" Target="https://my.zakupivli.pro/remote/dispatcher/state_purchase_view/50985713" TargetMode="External"/><Relationship Id="rId75" Type="http://schemas.openxmlformats.org/officeDocument/2006/relationships/hyperlink" Target="https://my.zakupivli.pro/remote/dispatcher/state_purchase_view/50688713" TargetMode="External"/><Relationship Id="rId83" Type="http://schemas.openxmlformats.org/officeDocument/2006/relationships/hyperlink" Target="https://my.zakupivli.pro/remote/dispatcher/state_purchase_view/50424112" TargetMode="External"/><Relationship Id="rId88" Type="http://schemas.openxmlformats.org/officeDocument/2006/relationships/hyperlink" Target="https://my.zakupivli.pro/remote/dispatcher/state_purchase_view/50339531" TargetMode="External"/><Relationship Id="rId91" Type="http://schemas.openxmlformats.org/officeDocument/2006/relationships/hyperlink" Target="https://my.zakupivli.pro/remote/dispatcher/state_purchase_view/50091610" TargetMode="External"/><Relationship Id="rId96" Type="http://schemas.openxmlformats.org/officeDocument/2006/relationships/hyperlink" Target="https://my.zakupivli.pro/remote/dispatcher/state_purchase_view/50089424" TargetMode="External"/><Relationship Id="rId111" Type="http://schemas.openxmlformats.org/officeDocument/2006/relationships/hyperlink" Target="https://my.zakupivli.pro/remote/dispatcher/state_purchase_view/49732309" TargetMode="External"/><Relationship Id="rId132" Type="http://schemas.openxmlformats.org/officeDocument/2006/relationships/hyperlink" Target="https://my.zakupivli.pro/remote/dispatcher/state_purchase_view/49111460" TargetMode="External"/><Relationship Id="rId140" Type="http://schemas.openxmlformats.org/officeDocument/2006/relationships/hyperlink" Target="https://my.zakupivli.pro/remote/dispatcher/state_purchase_view/48801505" TargetMode="External"/><Relationship Id="rId145" Type="http://schemas.openxmlformats.org/officeDocument/2006/relationships/hyperlink" Target="https://my.zakupivli.pro/remote/dispatcher/state_purchase_view/48600217" TargetMode="External"/><Relationship Id="rId1" Type="http://schemas.openxmlformats.org/officeDocument/2006/relationships/hyperlink" Target="https://my.zakupivli.pro/remote/dispatcher/state_purchase_view/55862379" TargetMode="External"/><Relationship Id="rId6" Type="http://schemas.openxmlformats.org/officeDocument/2006/relationships/hyperlink" Target="https://my.zakupivli.pro/remote/dispatcher/state_purchase_view/55608011" TargetMode="External"/><Relationship Id="rId15" Type="http://schemas.openxmlformats.org/officeDocument/2006/relationships/hyperlink" Target="https://my.zakupivli.pro/remote/dispatcher/state_purchase_view/55607189" TargetMode="External"/><Relationship Id="rId23" Type="http://schemas.openxmlformats.org/officeDocument/2006/relationships/hyperlink" Target="https://my.zakupivli.pro/remote/dispatcher/state_purchase_view/54510726" TargetMode="External"/><Relationship Id="rId28" Type="http://schemas.openxmlformats.org/officeDocument/2006/relationships/hyperlink" Target="https://my.zakupivli.pro/remote/dispatcher/state_purchase_view/54494088" TargetMode="External"/><Relationship Id="rId36" Type="http://schemas.openxmlformats.org/officeDocument/2006/relationships/hyperlink" Target="https://my.zakupivli.pro/remote/dispatcher/state_purchase_view/53585246" TargetMode="External"/><Relationship Id="rId49" Type="http://schemas.openxmlformats.org/officeDocument/2006/relationships/hyperlink" Target="https://my.zakupivli.pro/remote/dispatcher/state_purchase_view/52644308" TargetMode="External"/><Relationship Id="rId57" Type="http://schemas.openxmlformats.org/officeDocument/2006/relationships/hyperlink" Target="https://my.zakupivli.pro/remote/dispatcher/state_purchase_view/51915752" TargetMode="External"/><Relationship Id="rId106" Type="http://schemas.openxmlformats.org/officeDocument/2006/relationships/hyperlink" Target="https://my.zakupivli.pro/remote/dispatcher/state_purchase_view/49905940" TargetMode="External"/><Relationship Id="rId114" Type="http://schemas.openxmlformats.org/officeDocument/2006/relationships/hyperlink" Target="https://my.zakupivli.pro/remote/dispatcher/state_purchase_view/49731978" TargetMode="External"/><Relationship Id="rId119" Type="http://schemas.openxmlformats.org/officeDocument/2006/relationships/hyperlink" Target="https://my.zakupivli.pro/remote/dispatcher/state_purchase_view/49625241" TargetMode="External"/><Relationship Id="rId127" Type="http://schemas.openxmlformats.org/officeDocument/2006/relationships/hyperlink" Target="https://my.zakupivli.pro/remote/dispatcher/state_purchase_view/49201211" TargetMode="External"/><Relationship Id="rId10" Type="http://schemas.openxmlformats.org/officeDocument/2006/relationships/hyperlink" Target="https://my.zakupivli.pro/remote/dispatcher/state_purchase_view/55607757" TargetMode="External"/><Relationship Id="rId31" Type="http://schemas.openxmlformats.org/officeDocument/2006/relationships/hyperlink" Target="https://my.zakupivli.pro/remote/dispatcher/state_purchase_view/54493349" TargetMode="External"/><Relationship Id="rId44" Type="http://schemas.openxmlformats.org/officeDocument/2006/relationships/hyperlink" Target="https://my.zakupivli.pro/remote/dispatcher/state_purchase_view/52705001" TargetMode="External"/><Relationship Id="rId52" Type="http://schemas.openxmlformats.org/officeDocument/2006/relationships/hyperlink" Target="https://my.zakupivli.pro/remote/dispatcher/state_purchase_view/52644235" TargetMode="External"/><Relationship Id="rId60" Type="http://schemas.openxmlformats.org/officeDocument/2006/relationships/hyperlink" Target="https://my.zakupivli.pro/remote/dispatcher/state_purchase_view/51547897" TargetMode="External"/><Relationship Id="rId65" Type="http://schemas.openxmlformats.org/officeDocument/2006/relationships/hyperlink" Target="https://my.zakupivli.pro/remote/dispatcher/state_purchase_view/51156478" TargetMode="External"/><Relationship Id="rId73" Type="http://schemas.openxmlformats.org/officeDocument/2006/relationships/hyperlink" Target="https://my.zakupivli.pro/remote/dispatcher/state_purchase_view/50688819" TargetMode="External"/><Relationship Id="rId78" Type="http://schemas.openxmlformats.org/officeDocument/2006/relationships/hyperlink" Target="https://my.zakupivli.pro/remote/dispatcher/state_purchase_view/50606265" TargetMode="External"/><Relationship Id="rId81" Type="http://schemas.openxmlformats.org/officeDocument/2006/relationships/hyperlink" Target="https://my.zakupivli.pro/remote/dispatcher/state_purchase_view/50596508" TargetMode="External"/><Relationship Id="rId86" Type="http://schemas.openxmlformats.org/officeDocument/2006/relationships/hyperlink" Target="https://my.zakupivli.pro/remote/dispatcher/state_purchase_view/50340139" TargetMode="External"/><Relationship Id="rId94" Type="http://schemas.openxmlformats.org/officeDocument/2006/relationships/hyperlink" Target="https://my.zakupivli.pro/remote/dispatcher/state_purchase_view/50089517" TargetMode="External"/><Relationship Id="rId99" Type="http://schemas.openxmlformats.org/officeDocument/2006/relationships/hyperlink" Target="https://my.zakupivli.pro/remote/dispatcher/state_purchase_view/50089263" TargetMode="External"/><Relationship Id="rId101" Type="http://schemas.openxmlformats.org/officeDocument/2006/relationships/hyperlink" Target="https://my.zakupivli.pro/remote/dispatcher/state_purchase_view/50088758" TargetMode="External"/><Relationship Id="rId122" Type="http://schemas.openxmlformats.org/officeDocument/2006/relationships/hyperlink" Target="https://my.zakupivli.pro/remote/dispatcher/state_purchase_view/49624329" TargetMode="External"/><Relationship Id="rId130" Type="http://schemas.openxmlformats.org/officeDocument/2006/relationships/hyperlink" Target="https://my.zakupivli.pro/remote/dispatcher/state_purchase_view/49199236" TargetMode="External"/><Relationship Id="rId135" Type="http://schemas.openxmlformats.org/officeDocument/2006/relationships/hyperlink" Target="https://my.zakupivli.pro/remote/dispatcher/state_purchase_view/48965927" TargetMode="External"/><Relationship Id="rId143" Type="http://schemas.openxmlformats.org/officeDocument/2006/relationships/hyperlink" Target="https://my.zakupivli.pro/remote/dispatcher/state_purchase_view/48756159" TargetMode="External"/><Relationship Id="rId148" Type="http://schemas.openxmlformats.org/officeDocument/2006/relationships/hyperlink" Target="https://my.zakupivli.pro/remote/dispatcher/state_purchase_view/48597890" TargetMode="External"/><Relationship Id="rId151" Type="http://schemas.openxmlformats.org/officeDocument/2006/relationships/hyperlink" Target="https://my.zakupivli.pro/remote/dispatcher/state_purchase_view/48586825" TargetMode="External"/><Relationship Id="rId4" Type="http://schemas.openxmlformats.org/officeDocument/2006/relationships/hyperlink" Target="https://my.zakupivli.pro/remote/dispatcher/state_purchase_view/55608135" TargetMode="External"/><Relationship Id="rId9" Type="http://schemas.openxmlformats.org/officeDocument/2006/relationships/hyperlink" Target="https://my.zakupivli.pro/remote/dispatcher/state_purchase_view/55607794" TargetMode="External"/><Relationship Id="rId13" Type="http://schemas.openxmlformats.org/officeDocument/2006/relationships/hyperlink" Target="https://my.zakupivli.pro/remote/dispatcher/state_purchase_view/55607385" TargetMode="External"/><Relationship Id="rId18" Type="http://schemas.openxmlformats.org/officeDocument/2006/relationships/hyperlink" Target="https://my.zakupivli.pro/remote/dispatcher/state_purchase_view/55286061" TargetMode="External"/><Relationship Id="rId39" Type="http://schemas.openxmlformats.org/officeDocument/2006/relationships/hyperlink" Target="https://my.zakupivli.pro/remote/dispatcher/state_purchase_view/53562779" TargetMode="External"/><Relationship Id="rId109" Type="http://schemas.openxmlformats.org/officeDocument/2006/relationships/hyperlink" Target="https://my.zakupivli.pro/remote/dispatcher/state_purchase_view/49732349" TargetMode="External"/><Relationship Id="rId34" Type="http://schemas.openxmlformats.org/officeDocument/2006/relationships/hyperlink" Target="https://my.zakupivli.pro/remote/dispatcher/state_purchase_view/53872239" TargetMode="External"/><Relationship Id="rId50" Type="http://schemas.openxmlformats.org/officeDocument/2006/relationships/hyperlink" Target="https://my.zakupivli.pro/remote/dispatcher/state_purchase_view/52644266" TargetMode="External"/><Relationship Id="rId55" Type="http://schemas.openxmlformats.org/officeDocument/2006/relationships/hyperlink" Target="https://my.zakupivli.pro/remote/dispatcher/state_purchase_view/51918880" TargetMode="External"/><Relationship Id="rId76" Type="http://schemas.openxmlformats.org/officeDocument/2006/relationships/hyperlink" Target="https://my.zakupivli.pro/remote/dispatcher/state_purchase_view/50635782" TargetMode="External"/><Relationship Id="rId97" Type="http://schemas.openxmlformats.org/officeDocument/2006/relationships/hyperlink" Target="https://my.zakupivli.pro/remote/dispatcher/state_purchase_view/50089387" TargetMode="External"/><Relationship Id="rId104" Type="http://schemas.openxmlformats.org/officeDocument/2006/relationships/hyperlink" Target="https://my.zakupivli.pro/remote/dispatcher/state_purchase_view/50088570" TargetMode="External"/><Relationship Id="rId120" Type="http://schemas.openxmlformats.org/officeDocument/2006/relationships/hyperlink" Target="https://my.zakupivli.pro/remote/dispatcher/state_purchase_view/49624810" TargetMode="External"/><Relationship Id="rId125" Type="http://schemas.openxmlformats.org/officeDocument/2006/relationships/hyperlink" Target="https://my.zakupivli.pro/remote/dispatcher/state_purchase_view/49623840" TargetMode="External"/><Relationship Id="rId141" Type="http://schemas.openxmlformats.org/officeDocument/2006/relationships/hyperlink" Target="https://my.zakupivli.pro/remote/dispatcher/state_purchase_view/48758190" TargetMode="External"/><Relationship Id="rId146" Type="http://schemas.openxmlformats.org/officeDocument/2006/relationships/hyperlink" Target="https://my.zakupivli.pro/remote/dispatcher/state_purchase_view/48598676" TargetMode="External"/><Relationship Id="rId7" Type="http://schemas.openxmlformats.org/officeDocument/2006/relationships/hyperlink" Target="https://my.zakupivli.pro/remote/dispatcher/state_purchase_view/55607938" TargetMode="External"/><Relationship Id="rId71" Type="http://schemas.openxmlformats.org/officeDocument/2006/relationships/hyperlink" Target="https://my.zakupivli.pro/remote/dispatcher/state_purchase_view/50985459" TargetMode="External"/><Relationship Id="rId92" Type="http://schemas.openxmlformats.org/officeDocument/2006/relationships/hyperlink" Target="https://my.zakupivli.pro/remote/dispatcher/state_purchase_view/50089766" TargetMode="External"/><Relationship Id="rId2" Type="http://schemas.openxmlformats.org/officeDocument/2006/relationships/hyperlink" Target="https://my.zakupivli.pro/remote/dispatcher/state_purchase_view/55862115" TargetMode="External"/><Relationship Id="rId29" Type="http://schemas.openxmlformats.org/officeDocument/2006/relationships/hyperlink" Target="https://my.zakupivli.pro/remote/dispatcher/state_purchase_view/54493712" TargetMode="External"/><Relationship Id="rId24" Type="http://schemas.openxmlformats.org/officeDocument/2006/relationships/hyperlink" Target="https://my.zakupivli.pro/remote/dispatcher/state_purchase_view/54510317" TargetMode="External"/><Relationship Id="rId40" Type="http://schemas.openxmlformats.org/officeDocument/2006/relationships/hyperlink" Target="https://my.zakupivli.pro/remote/dispatcher/state_purchase_view/53108161" TargetMode="External"/><Relationship Id="rId45" Type="http://schemas.openxmlformats.org/officeDocument/2006/relationships/hyperlink" Target="https://my.zakupivli.pro/remote/dispatcher/state_purchase_view/52704910" TargetMode="External"/><Relationship Id="rId66" Type="http://schemas.openxmlformats.org/officeDocument/2006/relationships/hyperlink" Target="https://my.zakupivli.pro/remote/dispatcher/state_purchase_view/51156141" TargetMode="External"/><Relationship Id="rId87" Type="http://schemas.openxmlformats.org/officeDocument/2006/relationships/hyperlink" Target="https://my.zakupivli.pro/remote/dispatcher/state_purchase_view/50340065" TargetMode="External"/><Relationship Id="rId110" Type="http://schemas.openxmlformats.org/officeDocument/2006/relationships/hyperlink" Target="https://my.zakupivli.pro/remote/dispatcher/state_purchase_view/49732225" TargetMode="External"/><Relationship Id="rId115" Type="http://schemas.openxmlformats.org/officeDocument/2006/relationships/hyperlink" Target="https://my.zakupivli.pro/remote/dispatcher/state_purchase_view/49731920" TargetMode="External"/><Relationship Id="rId131" Type="http://schemas.openxmlformats.org/officeDocument/2006/relationships/hyperlink" Target="https://my.zakupivli.pro/remote/dispatcher/state_purchase_view/49111854" TargetMode="External"/><Relationship Id="rId136" Type="http://schemas.openxmlformats.org/officeDocument/2006/relationships/hyperlink" Target="https://my.zakupivli.pro/remote/dispatcher/state_purchase_view/48965786" TargetMode="External"/><Relationship Id="rId61" Type="http://schemas.openxmlformats.org/officeDocument/2006/relationships/hyperlink" Target="https://my.zakupivli.pro/remote/dispatcher/state_purchase_view/51490015" TargetMode="External"/><Relationship Id="rId82" Type="http://schemas.openxmlformats.org/officeDocument/2006/relationships/hyperlink" Target="https://my.zakupivli.pro/remote/dispatcher/state_purchase_view/50595944" TargetMode="External"/><Relationship Id="rId19" Type="http://schemas.openxmlformats.org/officeDocument/2006/relationships/hyperlink" Target="https://my.zakupivli.pro/remote/dispatcher/state_purchase_view/55285962" TargetMode="External"/><Relationship Id="rId14" Type="http://schemas.openxmlformats.org/officeDocument/2006/relationships/hyperlink" Target="https://my.zakupivli.pro/remote/dispatcher/state_purchase_view/55607313" TargetMode="External"/><Relationship Id="rId30" Type="http://schemas.openxmlformats.org/officeDocument/2006/relationships/hyperlink" Target="https://my.zakupivli.pro/remote/dispatcher/state_purchase_view/54493574" TargetMode="External"/><Relationship Id="rId35" Type="http://schemas.openxmlformats.org/officeDocument/2006/relationships/hyperlink" Target="https://my.zakupivli.pro/remote/dispatcher/state_purchase_view/53587071" TargetMode="External"/><Relationship Id="rId56" Type="http://schemas.openxmlformats.org/officeDocument/2006/relationships/hyperlink" Target="https://my.zakupivli.pro/remote/dispatcher/state_purchase_view/51915820" TargetMode="External"/><Relationship Id="rId77" Type="http://schemas.openxmlformats.org/officeDocument/2006/relationships/hyperlink" Target="https://my.zakupivli.pro/remote/dispatcher/state_purchase_view/50606512" TargetMode="External"/><Relationship Id="rId100" Type="http://schemas.openxmlformats.org/officeDocument/2006/relationships/hyperlink" Target="https://my.zakupivli.pro/remote/dispatcher/state_purchase_view/50089038" TargetMode="External"/><Relationship Id="rId105" Type="http://schemas.openxmlformats.org/officeDocument/2006/relationships/hyperlink" Target="https://my.zakupivli.pro/remote/dispatcher/state_purchase_view/50088507" TargetMode="External"/><Relationship Id="rId126" Type="http://schemas.openxmlformats.org/officeDocument/2006/relationships/hyperlink" Target="https://my.zakupivli.pro/remote/dispatcher/state_purchase_view/49623614" TargetMode="External"/><Relationship Id="rId147" Type="http://schemas.openxmlformats.org/officeDocument/2006/relationships/hyperlink" Target="https://my.zakupivli.pro/remote/dispatcher/state_purchase_view/48598159" TargetMode="External"/><Relationship Id="rId8" Type="http://schemas.openxmlformats.org/officeDocument/2006/relationships/hyperlink" Target="https://my.zakupivli.pro/remote/dispatcher/state_purchase_view/55607893" TargetMode="External"/><Relationship Id="rId51" Type="http://schemas.openxmlformats.org/officeDocument/2006/relationships/hyperlink" Target="https://my.zakupivli.pro/remote/dispatcher/state_purchase_view/52644205" TargetMode="External"/><Relationship Id="rId72" Type="http://schemas.openxmlformats.org/officeDocument/2006/relationships/hyperlink" Target="https://my.zakupivli.pro/remote/dispatcher/state_purchase_view/50689176" TargetMode="External"/><Relationship Id="rId93" Type="http://schemas.openxmlformats.org/officeDocument/2006/relationships/hyperlink" Target="https://my.zakupivli.pro/remote/dispatcher/state_purchase_view/50089548" TargetMode="External"/><Relationship Id="rId98" Type="http://schemas.openxmlformats.org/officeDocument/2006/relationships/hyperlink" Target="https://my.zakupivli.pro/remote/dispatcher/state_purchase_view/50089339" TargetMode="External"/><Relationship Id="rId121" Type="http://schemas.openxmlformats.org/officeDocument/2006/relationships/hyperlink" Target="https://my.zakupivli.pro/remote/dispatcher/state_purchase_view/49624567" TargetMode="External"/><Relationship Id="rId142" Type="http://schemas.openxmlformats.org/officeDocument/2006/relationships/hyperlink" Target="https://my.zakupivli.pro/remote/dispatcher/state_purchase_view/48757053" TargetMode="External"/><Relationship Id="rId3" Type="http://schemas.openxmlformats.org/officeDocument/2006/relationships/hyperlink" Target="https://my.zakupivli.pro/remote/dispatcher/state_purchase_view/556085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52"/>
  <sheetViews>
    <sheetView tabSelected="1" workbookViewId="0">
      <pane ySplit="1" topLeftCell="A2" activePane="bottomLeft" state="frozen"/>
      <selection pane="bottomLeft" activeCell="A153" sqref="A153:XFD153"/>
    </sheetView>
  </sheetViews>
  <sheetFormatPr defaultColWidth="11.42578125" defaultRowHeight="15" x14ac:dyDescent="0.25"/>
  <cols>
    <col min="1" max="1" width="5"/>
    <col min="2" max="2" width="25"/>
    <col min="3" max="3" width="35"/>
    <col min="4" max="4" width="15"/>
    <col min="5" max="5" width="72.7109375" customWidth="1"/>
  </cols>
  <sheetData>
    <row r="1" spans="1:5" ht="65.25" thickBot="1" x14ac:dyDescent="0.3">
      <c r="A1" s="3" t="s">
        <v>178</v>
      </c>
      <c r="B1" s="3" t="s">
        <v>0</v>
      </c>
      <c r="C1" s="3" t="s">
        <v>169</v>
      </c>
      <c r="D1" s="3" t="s">
        <v>119</v>
      </c>
      <c r="E1" s="3" t="s">
        <v>171</v>
      </c>
    </row>
    <row r="2" spans="1:5" x14ac:dyDescent="0.25">
      <c r="A2" s="4">
        <v>1</v>
      </c>
      <c r="B2" s="2" t="str">
        <f>HYPERLINK("https://my.zakupivli.pro/remote/dispatcher/state_purchase_view/55862379", "UA-2024-12-17-016217-a")</f>
        <v>UA-2024-12-17-016217-a</v>
      </c>
      <c r="C2" s="1" t="s">
        <v>2</v>
      </c>
      <c r="D2" s="5">
        <v>2744</v>
      </c>
      <c r="E2" s="1" t="s">
        <v>36</v>
      </c>
    </row>
    <row r="3" spans="1:5" x14ac:dyDescent="0.25">
      <c r="A3" s="4">
        <v>2</v>
      </c>
      <c r="B3" s="2" t="str">
        <f>HYPERLINK("https://my.zakupivli.pro/remote/dispatcher/state_purchase_view/55862115", "UA-2024-12-17-016121-a")</f>
        <v>UA-2024-12-17-016121-a</v>
      </c>
      <c r="C3" s="1" t="s">
        <v>110</v>
      </c>
      <c r="D3" s="5">
        <v>5640</v>
      </c>
      <c r="E3" s="1" t="s">
        <v>57</v>
      </c>
    </row>
    <row r="4" spans="1:5" x14ac:dyDescent="0.25">
      <c r="A4" s="4">
        <v>3</v>
      </c>
      <c r="B4" s="2" t="str">
        <f>HYPERLINK("https://my.zakupivli.pro/remote/dispatcher/state_purchase_view/55608583", "UA-2024-12-10-019756-a")</f>
        <v>UA-2024-12-10-019756-a</v>
      </c>
      <c r="C4" s="1" t="s">
        <v>176</v>
      </c>
      <c r="D4" s="5">
        <v>24840</v>
      </c>
      <c r="E4" s="1" t="s">
        <v>36</v>
      </c>
    </row>
    <row r="5" spans="1:5" x14ac:dyDescent="0.25">
      <c r="A5" s="4">
        <v>4</v>
      </c>
      <c r="B5" s="2" t="str">
        <f>HYPERLINK("https://my.zakupivli.pro/remote/dispatcher/state_purchase_view/55608135", "UA-2024-12-10-019726-a")</f>
        <v>UA-2024-12-10-019726-a</v>
      </c>
      <c r="C5" s="1" t="s">
        <v>175</v>
      </c>
      <c r="D5" s="5">
        <v>16375</v>
      </c>
      <c r="E5" s="1" t="s">
        <v>36</v>
      </c>
    </row>
    <row r="6" spans="1:5" x14ac:dyDescent="0.25">
      <c r="A6" s="4">
        <v>5</v>
      </c>
      <c r="B6" s="2" t="str">
        <f>HYPERLINK("https://my.zakupivli.pro/remote/dispatcher/state_purchase_view/55608051", "UA-2024-12-10-019698-a")</f>
        <v>UA-2024-12-10-019698-a</v>
      </c>
      <c r="C6" s="1" t="s">
        <v>34</v>
      </c>
      <c r="D6" s="5">
        <v>11640</v>
      </c>
      <c r="E6" s="1" t="s">
        <v>145</v>
      </c>
    </row>
    <row r="7" spans="1:5" x14ac:dyDescent="0.25">
      <c r="A7" s="4">
        <v>6</v>
      </c>
      <c r="B7" s="2" t="str">
        <f>HYPERLINK("https://my.zakupivli.pro/remote/dispatcher/state_purchase_view/55608011", "UA-2024-12-10-019668-a")</f>
        <v>UA-2024-12-10-019668-a</v>
      </c>
      <c r="C7" s="1" t="s">
        <v>126</v>
      </c>
      <c r="D7" s="5">
        <v>33126</v>
      </c>
      <c r="E7" s="1" t="s">
        <v>145</v>
      </c>
    </row>
    <row r="8" spans="1:5" x14ac:dyDescent="0.25">
      <c r="A8" s="4">
        <v>7</v>
      </c>
      <c r="B8" s="2" t="str">
        <f>HYPERLINK("https://my.zakupivli.pro/remote/dispatcher/state_purchase_view/55607938", "UA-2024-12-10-019619-a")</f>
        <v>UA-2024-12-10-019619-a</v>
      </c>
      <c r="C8" s="1" t="s">
        <v>25</v>
      </c>
      <c r="D8" s="5">
        <v>13260</v>
      </c>
      <c r="E8" s="1" t="s">
        <v>36</v>
      </c>
    </row>
    <row r="9" spans="1:5" x14ac:dyDescent="0.25">
      <c r="A9" s="4">
        <v>8</v>
      </c>
      <c r="B9" s="2" t="str">
        <f>HYPERLINK("https://my.zakupivli.pro/remote/dispatcher/state_purchase_view/55607893", "UA-2024-12-10-019586-a")</f>
        <v>UA-2024-12-10-019586-a</v>
      </c>
      <c r="C9" s="1" t="s">
        <v>121</v>
      </c>
      <c r="D9" s="5">
        <v>22330</v>
      </c>
      <c r="E9" s="1" t="s">
        <v>36</v>
      </c>
    </row>
    <row r="10" spans="1:5" x14ac:dyDescent="0.25">
      <c r="A10" s="4">
        <v>9</v>
      </c>
      <c r="B10" s="2" t="str">
        <f>HYPERLINK("https://my.zakupivli.pro/remote/dispatcher/state_purchase_view/55607794", "UA-2024-12-10-019547-a")</f>
        <v>UA-2024-12-10-019547-a</v>
      </c>
      <c r="C10" s="1" t="s">
        <v>61</v>
      </c>
      <c r="D10" s="5">
        <v>6180</v>
      </c>
      <c r="E10" s="1" t="s">
        <v>145</v>
      </c>
    </row>
    <row r="11" spans="1:5" x14ac:dyDescent="0.25">
      <c r="A11" s="4">
        <v>10</v>
      </c>
      <c r="B11" s="2" t="str">
        <f>HYPERLINK("https://my.zakupivli.pro/remote/dispatcher/state_purchase_view/55607757", "UA-2024-12-10-019505-a")</f>
        <v>UA-2024-12-10-019505-a</v>
      </c>
      <c r="C11" s="1" t="s">
        <v>165</v>
      </c>
      <c r="D11" s="5">
        <v>9732</v>
      </c>
      <c r="E11" s="1" t="s">
        <v>145</v>
      </c>
    </row>
    <row r="12" spans="1:5" x14ac:dyDescent="0.25">
      <c r="A12" s="4">
        <v>11</v>
      </c>
      <c r="B12" s="2" t="str">
        <f>HYPERLINK("https://my.zakupivli.pro/remote/dispatcher/state_purchase_view/55607529", "UA-2024-12-10-019471-a")</f>
        <v>UA-2024-12-10-019471-a</v>
      </c>
      <c r="C12" s="1" t="s">
        <v>130</v>
      </c>
      <c r="D12" s="5">
        <v>7500</v>
      </c>
      <c r="E12" s="1" t="s">
        <v>145</v>
      </c>
    </row>
    <row r="13" spans="1:5" x14ac:dyDescent="0.25">
      <c r="A13" s="4">
        <v>12</v>
      </c>
      <c r="B13" s="2" t="str">
        <f>HYPERLINK("https://my.zakupivli.pro/remote/dispatcher/state_purchase_view/55607456", "UA-2024-12-10-019429-a")</f>
        <v>UA-2024-12-10-019429-a</v>
      </c>
      <c r="C13" s="1" t="s">
        <v>67</v>
      </c>
      <c r="D13" s="5">
        <v>36840</v>
      </c>
      <c r="E13" s="1" t="s">
        <v>148</v>
      </c>
    </row>
    <row r="14" spans="1:5" x14ac:dyDescent="0.25">
      <c r="A14" s="4">
        <v>13</v>
      </c>
      <c r="B14" s="2" t="str">
        <f>HYPERLINK("https://my.zakupivli.pro/remote/dispatcher/state_purchase_view/55607385", "UA-2024-12-10-019381-a")</f>
        <v>UA-2024-12-10-019381-a</v>
      </c>
      <c r="C14" s="1" t="s">
        <v>63</v>
      </c>
      <c r="D14" s="5">
        <v>5190</v>
      </c>
      <c r="E14" s="1" t="s">
        <v>145</v>
      </c>
    </row>
    <row r="15" spans="1:5" x14ac:dyDescent="0.25">
      <c r="A15" s="4">
        <v>14</v>
      </c>
      <c r="B15" s="2" t="str">
        <f>HYPERLINK("https://my.zakupivli.pro/remote/dispatcher/state_purchase_view/55607313", "UA-2024-12-10-019334-a")</f>
        <v>UA-2024-12-10-019334-a</v>
      </c>
      <c r="C15" s="1" t="s">
        <v>123</v>
      </c>
      <c r="D15" s="5">
        <v>10200</v>
      </c>
      <c r="E15" s="1" t="s">
        <v>145</v>
      </c>
    </row>
    <row r="16" spans="1:5" x14ac:dyDescent="0.25">
      <c r="A16" s="4">
        <v>15</v>
      </c>
      <c r="B16" s="2" t="str">
        <f>HYPERLINK("https://my.zakupivli.pro/remote/dispatcher/state_purchase_view/55607189", "UA-2024-12-10-019245-a")</f>
        <v>UA-2024-12-10-019245-a</v>
      </c>
      <c r="C16" s="1" t="s">
        <v>46</v>
      </c>
      <c r="D16" s="5">
        <v>19100</v>
      </c>
      <c r="E16" s="1" t="s">
        <v>36</v>
      </c>
    </row>
    <row r="17" spans="1:5" x14ac:dyDescent="0.25">
      <c r="A17" s="4">
        <v>16</v>
      </c>
      <c r="B17" s="2" t="str">
        <f>HYPERLINK("https://my.zakupivli.pro/remote/dispatcher/state_purchase_view/55286510", "UA-2024-12-02-001808-a")</f>
        <v>UA-2024-12-02-001808-a</v>
      </c>
      <c r="C17" s="1" t="s">
        <v>164</v>
      </c>
      <c r="D17" s="5">
        <v>21600</v>
      </c>
      <c r="E17" s="1" t="s">
        <v>145</v>
      </c>
    </row>
    <row r="18" spans="1:5" x14ac:dyDescent="0.25">
      <c r="A18" s="4">
        <v>17</v>
      </c>
      <c r="B18" s="2" t="str">
        <f>HYPERLINK("https://my.zakupivli.pro/remote/dispatcher/state_purchase_view/55286434", "UA-2024-12-02-001762-a")</f>
        <v>UA-2024-12-02-001762-a</v>
      </c>
      <c r="C18" s="1" t="s">
        <v>88</v>
      </c>
      <c r="D18" s="5">
        <v>3300</v>
      </c>
      <c r="E18" s="1" t="s">
        <v>145</v>
      </c>
    </row>
    <row r="19" spans="1:5" x14ac:dyDescent="0.25">
      <c r="A19" s="4">
        <v>18</v>
      </c>
      <c r="B19" s="2" t="str">
        <f>HYPERLINK("https://my.zakupivli.pro/remote/dispatcher/state_purchase_view/55286061", "UA-2024-12-02-001708-a")</f>
        <v>UA-2024-12-02-001708-a</v>
      </c>
      <c r="C19" s="1" t="s">
        <v>167</v>
      </c>
      <c r="D19" s="5">
        <v>7650</v>
      </c>
      <c r="E19" s="1" t="s">
        <v>145</v>
      </c>
    </row>
    <row r="20" spans="1:5" x14ac:dyDescent="0.25">
      <c r="A20" s="4">
        <v>19</v>
      </c>
      <c r="B20" s="2" t="str">
        <f>HYPERLINK("https://my.zakupivli.pro/remote/dispatcher/state_purchase_view/55285962", "UA-2024-12-02-001650-a")</f>
        <v>UA-2024-12-02-001650-a</v>
      </c>
      <c r="C20" s="1" t="s">
        <v>69</v>
      </c>
      <c r="D20" s="5">
        <v>7200</v>
      </c>
      <c r="E20" s="1" t="s">
        <v>139</v>
      </c>
    </row>
    <row r="21" spans="1:5" x14ac:dyDescent="0.25">
      <c r="A21" s="4">
        <v>20</v>
      </c>
      <c r="B21" s="2" t="str">
        <f>HYPERLINK("https://my.zakupivli.pro/remote/dispatcher/state_purchase_view/55285874", "UA-2024-12-02-001588-a")</f>
        <v>UA-2024-12-02-001588-a</v>
      </c>
      <c r="C21" s="1" t="s">
        <v>77</v>
      </c>
      <c r="D21" s="5">
        <v>49191.6</v>
      </c>
      <c r="E21" s="1" t="s">
        <v>137</v>
      </c>
    </row>
    <row r="22" spans="1:5" x14ac:dyDescent="0.25">
      <c r="A22" s="4">
        <v>21</v>
      </c>
      <c r="B22" s="2" t="str">
        <f>HYPERLINK("https://my.zakupivli.pro/remote/dispatcher/state_purchase_view/54764226", "UA-2024-11-13-006991-a")</f>
        <v>UA-2024-11-13-006991-a</v>
      </c>
      <c r="C22" s="1" t="s">
        <v>106</v>
      </c>
      <c r="D22" s="5">
        <v>18500</v>
      </c>
      <c r="E22" s="1" t="s">
        <v>57</v>
      </c>
    </row>
    <row r="23" spans="1:5" x14ac:dyDescent="0.25">
      <c r="A23" s="4">
        <v>22</v>
      </c>
      <c r="B23" s="2" t="str">
        <f>HYPERLINK("https://my.zakupivli.pro/remote/dispatcher/state_purchase_view/54764070", "UA-2024-11-13-006885-a")</f>
        <v>UA-2024-11-13-006885-a</v>
      </c>
      <c r="C23" s="1" t="s">
        <v>122</v>
      </c>
      <c r="D23" s="5">
        <v>9564</v>
      </c>
      <c r="E23" s="1" t="s">
        <v>11</v>
      </c>
    </row>
    <row r="24" spans="1:5" x14ac:dyDescent="0.25">
      <c r="A24" s="4">
        <v>23</v>
      </c>
      <c r="B24" s="2" t="str">
        <f>HYPERLINK("https://my.zakupivli.pro/remote/dispatcher/state_purchase_view/54510726", "UA-2024-11-04-011394-a")</f>
        <v>UA-2024-11-04-011394-a</v>
      </c>
      <c r="C24" s="1" t="s">
        <v>129</v>
      </c>
      <c r="D24" s="5">
        <v>18000</v>
      </c>
      <c r="E24" s="1" t="s">
        <v>145</v>
      </c>
    </row>
    <row r="25" spans="1:5" x14ac:dyDescent="0.25">
      <c r="A25" s="4">
        <v>24</v>
      </c>
      <c r="B25" s="2" t="str">
        <f>HYPERLINK("https://my.zakupivli.pro/remote/dispatcher/state_purchase_view/54510317", "UA-2024-11-04-011311-a")</f>
        <v>UA-2024-11-04-011311-a</v>
      </c>
      <c r="C25" s="1" t="s">
        <v>66</v>
      </c>
      <c r="D25" s="5">
        <v>17613.599999999999</v>
      </c>
      <c r="E25" s="1" t="s">
        <v>145</v>
      </c>
    </row>
    <row r="26" spans="1:5" x14ac:dyDescent="0.25">
      <c r="A26" s="4">
        <v>25</v>
      </c>
      <c r="B26" s="2" t="str">
        <f>HYPERLINK("https://my.zakupivli.pro/remote/dispatcher/state_purchase_view/54494390", "UA-2024-11-04-004154-a")</f>
        <v>UA-2024-11-04-004154-a</v>
      </c>
      <c r="C26" s="1" t="s">
        <v>54</v>
      </c>
      <c r="D26" s="5">
        <v>46080</v>
      </c>
      <c r="E26" s="1" t="s">
        <v>81</v>
      </c>
    </row>
    <row r="27" spans="1:5" x14ac:dyDescent="0.25">
      <c r="A27" s="4">
        <v>26</v>
      </c>
      <c r="B27" s="2" t="str">
        <f>HYPERLINK("https://my.zakupivli.pro/remote/dispatcher/state_purchase_view/54494263", "UA-2024-11-04-004073-a")</f>
        <v>UA-2024-11-04-004073-a</v>
      </c>
      <c r="C27" s="1" t="s">
        <v>72</v>
      </c>
      <c r="D27" s="5">
        <v>14400</v>
      </c>
      <c r="E27" s="1" t="s">
        <v>139</v>
      </c>
    </row>
    <row r="28" spans="1:5" x14ac:dyDescent="0.25">
      <c r="A28" s="4">
        <v>27</v>
      </c>
      <c r="B28" s="2" t="str">
        <f>HYPERLINK("https://my.zakupivli.pro/remote/dispatcher/state_purchase_view/54494202", "UA-2024-11-04-004038-a")</f>
        <v>UA-2024-11-04-004038-a</v>
      </c>
      <c r="C28" s="1" t="s">
        <v>74</v>
      </c>
      <c r="D28" s="5">
        <v>6889.2</v>
      </c>
      <c r="E28" s="1" t="s">
        <v>151</v>
      </c>
    </row>
    <row r="29" spans="1:5" x14ac:dyDescent="0.25">
      <c r="A29" s="4">
        <v>28</v>
      </c>
      <c r="B29" s="2" t="str">
        <f>HYPERLINK("https://my.zakupivli.pro/remote/dispatcher/state_purchase_view/54494088", "UA-2024-11-04-003973-a")</f>
        <v>UA-2024-11-04-003973-a</v>
      </c>
      <c r="C29" s="1" t="s">
        <v>59</v>
      </c>
      <c r="D29" s="5">
        <v>28800</v>
      </c>
      <c r="E29" s="1" t="s">
        <v>156</v>
      </c>
    </row>
    <row r="30" spans="1:5" x14ac:dyDescent="0.25">
      <c r="A30" s="4">
        <v>29</v>
      </c>
      <c r="B30" s="2" t="str">
        <f>HYPERLINK("https://my.zakupivli.pro/remote/dispatcher/state_purchase_view/54493712", "UA-2024-11-04-003771-a")</f>
        <v>UA-2024-11-04-003771-a</v>
      </c>
      <c r="C30" s="1" t="s">
        <v>43</v>
      </c>
      <c r="D30" s="5">
        <v>13480.08</v>
      </c>
      <c r="E30" s="1" t="s">
        <v>151</v>
      </c>
    </row>
    <row r="31" spans="1:5" x14ac:dyDescent="0.25">
      <c r="A31" s="4">
        <v>30</v>
      </c>
      <c r="B31" s="2" t="str">
        <f>HYPERLINK("https://my.zakupivli.pro/remote/dispatcher/state_purchase_view/54493574", "UA-2024-11-04-003698-a")</f>
        <v>UA-2024-11-04-003698-a</v>
      </c>
      <c r="C31" s="1" t="s">
        <v>84</v>
      </c>
      <c r="D31" s="5">
        <v>47280</v>
      </c>
      <c r="E31" s="1" t="s">
        <v>139</v>
      </c>
    </row>
    <row r="32" spans="1:5" x14ac:dyDescent="0.25">
      <c r="A32" s="4">
        <v>31</v>
      </c>
      <c r="B32" s="2" t="str">
        <f>HYPERLINK("https://my.zakupivli.pro/remote/dispatcher/state_purchase_view/54493349", "UA-2024-11-04-003638-a")</f>
        <v>UA-2024-11-04-003638-a</v>
      </c>
      <c r="C32" s="1" t="s">
        <v>124</v>
      </c>
      <c r="D32" s="5">
        <v>32400</v>
      </c>
      <c r="E32" s="1" t="s">
        <v>139</v>
      </c>
    </row>
    <row r="33" spans="1:5" x14ac:dyDescent="0.25">
      <c r="A33" s="4">
        <v>32</v>
      </c>
      <c r="B33" s="2" t="str">
        <f>HYPERLINK("https://my.zakupivli.pro/remote/dispatcher/state_purchase_view/54420139", "UA-2024-10-30-012650-a")</f>
        <v>UA-2024-10-30-012650-a</v>
      </c>
      <c r="C33" s="1" t="s">
        <v>108</v>
      </c>
      <c r="D33" s="5">
        <v>5500</v>
      </c>
      <c r="E33" s="1" t="s">
        <v>159</v>
      </c>
    </row>
    <row r="34" spans="1:5" x14ac:dyDescent="0.25">
      <c r="A34" s="4">
        <v>33</v>
      </c>
      <c r="B34" s="2" t="str">
        <f>HYPERLINK("https://my.zakupivli.pro/remote/dispatcher/state_purchase_view/54399170", "UA-2024-10-30-002910-a")</f>
        <v>UA-2024-10-30-002910-a</v>
      </c>
      <c r="C34" s="1" t="s">
        <v>91</v>
      </c>
      <c r="D34" s="5">
        <v>48456.38</v>
      </c>
      <c r="E34" s="1" t="s">
        <v>58</v>
      </c>
    </row>
    <row r="35" spans="1:5" x14ac:dyDescent="0.25">
      <c r="A35" s="4">
        <v>34</v>
      </c>
      <c r="B35" s="2" t="str">
        <f>HYPERLINK("https://my.zakupivli.pro/remote/dispatcher/state_purchase_view/53872239", "UA-2024-10-09-005504-a")</f>
        <v>UA-2024-10-09-005504-a</v>
      </c>
      <c r="C35" s="1" t="s">
        <v>53</v>
      </c>
      <c r="D35" s="5">
        <v>33391.199999999997</v>
      </c>
      <c r="E35" s="1" t="s">
        <v>145</v>
      </c>
    </row>
    <row r="36" spans="1:5" x14ac:dyDescent="0.25">
      <c r="A36" s="4">
        <v>35</v>
      </c>
      <c r="B36" s="2" t="str">
        <f>HYPERLINK("https://my.zakupivli.pro/remote/dispatcher/state_purchase_view/53587071", "UA-2024-09-25-013977-a")</f>
        <v>UA-2024-09-25-013977-a</v>
      </c>
      <c r="C36" s="1" t="s">
        <v>67</v>
      </c>
      <c r="D36" s="5">
        <v>20262</v>
      </c>
      <c r="E36" s="1" t="s">
        <v>148</v>
      </c>
    </row>
    <row r="37" spans="1:5" x14ac:dyDescent="0.25">
      <c r="A37" s="4">
        <v>36</v>
      </c>
      <c r="B37" s="2" t="str">
        <f>HYPERLINK("https://my.zakupivli.pro/remote/dispatcher/state_purchase_view/53585246", "UA-2024-09-25-013158-a")</f>
        <v>UA-2024-09-25-013158-a</v>
      </c>
      <c r="C37" s="1" t="s">
        <v>93</v>
      </c>
      <c r="D37" s="5">
        <v>49850</v>
      </c>
      <c r="E37" s="1" t="s">
        <v>39</v>
      </c>
    </row>
    <row r="38" spans="1:5" x14ac:dyDescent="0.25">
      <c r="A38" s="4">
        <v>37</v>
      </c>
      <c r="B38" s="2" t="str">
        <f>HYPERLINK("https://my.zakupivli.pro/remote/dispatcher/state_purchase_view/53563200", "UA-2024-09-25-003101-a")</f>
        <v>UA-2024-09-25-003101-a</v>
      </c>
      <c r="C38" s="1" t="s">
        <v>170</v>
      </c>
      <c r="D38" s="5">
        <v>2200</v>
      </c>
      <c r="E38" s="1" t="s">
        <v>138</v>
      </c>
    </row>
    <row r="39" spans="1:5" x14ac:dyDescent="0.25">
      <c r="A39" s="4">
        <v>38</v>
      </c>
      <c r="B39" s="2" t="str">
        <f>HYPERLINK("https://my.zakupivli.pro/remote/dispatcher/state_purchase_view/53562877", "UA-2024-09-25-003005-a")</f>
        <v>UA-2024-09-25-003005-a</v>
      </c>
      <c r="C39" s="1" t="s">
        <v>75</v>
      </c>
      <c r="D39" s="5">
        <v>81240</v>
      </c>
      <c r="E39" s="1" t="s">
        <v>160</v>
      </c>
    </row>
    <row r="40" spans="1:5" x14ac:dyDescent="0.25">
      <c r="A40" s="4">
        <v>39</v>
      </c>
      <c r="B40" s="2" t="str">
        <f>HYPERLINK("https://my.zakupivli.pro/remote/dispatcher/state_purchase_view/53562779", "UA-2024-09-25-002953-a")</f>
        <v>UA-2024-09-25-002953-a</v>
      </c>
      <c r="C40" s="1" t="s">
        <v>23</v>
      </c>
      <c r="D40" s="5">
        <v>6134.94</v>
      </c>
      <c r="E40" s="1" t="s">
        <v>146</v>
      </c>
    </row>
    <row r="41" spans="1:5" x14ac:dyDescent="0.25">
      <c r="A41" s="4">
        <v>40</v>
      </c>
      <c r="B41" s="2" t="str">
        <f>HYPERLINK("https://my.zakupivli.pro/remote/dispatcher/state_purchase_view/53108161", "UA-2024-09-05-003304-a")</f>
        <v>UA-2024-09-05-003304-a</v>
      </c>
      <c r="C41" s="1" t="s">
        <v>96</v>
      </c>
      <c r="D41" s="5">
        <v>198998.6</v>
      </c>
      <c r="E41" s="1" t="s">
        <v>82</v>
      </c>
    </row>
    <row r="42" spans="1:5" x14ac:dyDescent="0.25">
      <c r="A42" s="4">
        <v>41</v>
      </c>
      <c r="B42" s="2" t="str">
        <f>HYPERLINK("https://my.zakupivli.pro/remote/dispatcher/state_purchase_view/52705602", "UA-2024-08-14-008447-a")</f>
        <v>UA-2024-08-14-008447-a</v>
      </c>
      <c r="C42" s="1" t="s">
        <v>48</v>
      </c>
      <c r="D42" s="5">
        <v>7932.78</v>
      </c>
      <c r="E42" s="1" t="s">
        <v>146</v>
      </c>
    </row>
    <row r="43" spans="1:5" x14ac:dyDescent="0.25">
      <c r="A43" s="4">
        <v>42</v>
      </c>
      <c r="B43" s="2" t="str">
        <f>HYPERLINK("https://my.zakupivli.pro/remote/dispatcher/state_purchase_view/52705279", "UA-2024-08-14-008211-a")</f>
        <v>UA-2024-08-14-008211-a</v>
      </c>
      <c r="C43" s="1" t="s">
        <v>89</v>
      </c>
      <c r="D43" s="5">
        <v>14762.04</v>
      </c>
      <c r="E43" s="1" t="s">
        <v>146</v>
      </c>
    </row>
    <row r="44" spans="1:5" x14ac:dyDescent="0.25">
      <c r="A44" s="4">
        <v>43</v>
      </c>
      <c r="B44" s="2" t="str">
        <f>HYPERLINK("https://my.zakupivli.pro/remote/dispatcher/state_purchase_view/52705055", "UA-2024-08-14-008182-a")</f>
        <v>UA-2024-08-14-008182-a</v>
      </c>
      <c r="C44" s="1" t="s">
        <v>55</v>
      </c>
      <c r="D44" s="5">
        <v>2497.5</v>
      </c>
      <c r="E44" s="1" t="s">
        <v>146</v>
      </c>
    </row>
    <row r="45" spans="1:5" x14ac:dyDescent="0.25">
      <c r="A45" s="4">
        <v>44</v>
      </c>
      <c r="B45" s="2" t="str">
        <f>HYPERLINK("https://my.zakupivli.pro/remote/dispatcher/state_purchase_view/52705001", "UA-2024-08-14-008144-a")</f>
        <v>UA-2024-08-14-008144-a</v>
      </c>
      <c r="C45" s="1" t="s">
        <v>62</v>
      </c>
      <c r="D45" s="5">
        <v>620.02</v>
      </c>
      <c r="E45" s="1" t="s">
        <v>146</v>
      </c>
    </row>
    <row r="46" spans="1:5" x14ac:dyDescent="0.25">
      <c r="A46" s="4">
        <v>45</v>
      </c>
      <c r="B46" s="2" t="str">
        <f>HYPERLINK("https://my.zakupivli.pro/remote/dispatcher/state_purchase_view/52704910", "UA-2024-08-14-008079-a")</f>
        <v>UA-2024-08-14-008079-a</v>
      </c>
      <c r="C46" s="1" t="s">
        <v>131</v>
      </c>
      <c r="D46" s="5">
        <v>27540</v>
      </c>
      <c r="E46" s="1" t="s">
        <v>139</v>
      </c>
    </row>
    <row r="47" spans="1:5" x14ac:dyDescent="0.25">
      <c r="A47" s="4">
        <v>46</v>
      </c>
      <c r="B47" s="2" t="str">
        <f>HYPERLINK("https://my.zakupivli.pro/remote/dispatcher/state_purchase_view/52704837", "UA-2024-08-14-008039-a")</f>
        <v>UA-2024-08-14-008039-a</v>
      </c>
      <c r="C47" s="1" t="s">
        <v>73</v>
      </c>
      <c r="D47" s="5">
        <v>4208.51</v>
      </c>
      <c r="E47" s="1" t="s">
        <v>147</v>
      </c>
    </row>
    <row r="48" spans="1:5" x14ac:dyDescent="0.25">
      <c r="A48" s="4">
        <v>47</v>
      </c>
      <c r="B48" s="2" t="str">
        <f>HYPERLINK("https://my.zakupivli.pro/remote/dispatcher/state_purchase_view/52644388", "UA-2024-08-12-004577-a")</f>
        <v>UA-2024-08-12-004577-a</v>
      </c>
      <c r="C48" s="1" t="s">
        <v>120</v>
      </c>
      <c r="D48" s="5">
        <v>14819.76</v>
      </c>
      <c r="E48" s="1" t="s">
        <v>146</v>
      </c>
    </row>
    <row r="49" spans="1:5" x14ac:dyDescent="0.25">
      <c r="A49" s="4">
        <v>48</v>
      </c>
      <c r="B49" s="2" t="str">
        <f>HYPERLINK("https://my.zakupivli.pro/remote/dispatcher/state_purchase_view/52644344", "UA-2024-08-12-004537-a")</f>
        <v>UA-2024-08-12-004537-a</v>
      </c>
      <c r="C49" s="1" t="s">
        <v>133</v>
      </c>
      <c r="D49" s="5">
        <v>2960</v>
      </c>
      <c r="E49" s="1" t="s">
        <v>146</v>
      </c>
    </row>
    <row r="50" spans="1:5" x14ac:dyDescent="0.25">
      <c r="A50" s="4">
        <v>49</v>
      </c>
      <c r="B50" s="2" t="str">
        <f>HYPERLINK("https://my.zakupivli.pro/remote/dispatcher/state_purchase_view/52644308", "UA-2024-08-12-004511-a")</f>
        <v>UA-2024-08-12-004511-a</v>
      </c>
      <c r="C50" s="1" t="s">
        <v>26</v>
      </c>
      <c r="D50" s="5">
        <v>37520.160000000003</v>
      </c>
      <c r="E50" s="1" t="s">
        <v>146</v>
      </c>
    </row>
    <row r="51" spans="1:5" x14ac:dyDescent="0.25">
      <c r="A51" s="4">
        <v>50</v>
      </c>
      <c r="B51" s="2" t="str">
        <f>HYPERLINK("https://my.zakupivli.pro/remote/dispatcher/state_purchase_view/52644266", "UA-2024-08-12-004484-a")</f>
        <v>UA-2024-08-12-004484-a</v>
      </c>
      <c r="C51" s="1" t="s">
        <v>125</v>
      </c>
      <c r="D51" s="5">
        <v>1493.71</v>
      </c>
      <c r="E51" s="1" t="s">
        <v>146</v>
      </c>
    </row>
    <row r="52" spans="1:5" x14ac:dyDescent="0.25">
      <c r="A52" s="4">
        <v>51</v>
      </c>
      <c r="B52" s="2" t="str">
        <f>HYPERLINK("https://my.zakupivli.pro/remote/dispatcher/state_purchase_view/52644205", "UA-2024-08-12-004472-a")</f>
        <v>UA-2024-08-12-004472-a</v>
      </c>
      <c r="C52" s="1" t="s">
        <v>100</v>
      </c>
      <c r="D52" s="5">
        <v>4800</v>
      </c>
      <c r="E52" s="1" t="s">
        <v>149</v>
      </c>
    </row>
    <row r="53" spans="1:5" x14ac:dyDescent="0.25">
      <c r="A53" s="4">
        <v>52</v>
      </c>
      <c r="B53" s="2" t="str">
        <f>HYPERLINK("https://my.zakupivli.pro/remote/dispatcher/state_purchase_view/52644235", "UA-2024-08-12-004459-a")</f>
        <v>UA-2024-08-12-004459-a</v>
      </c>
      <c r="C53" s="1" t="s">
        <v>30</v>
      </c>
      <c r="D53" s="5">
        <v>31257.94</v>
      </c>
      <c r="E53" s="1" t="s">
        <v>146</v>
      </c>
    </row>
    <row r="54" spans="1:5" x14ac:dyDescent="0.25">
      <c r="A54" s="4">
        <v>53</v>
      </c>
      <c r="B54" s="2" t="str">
        <f>HYPERLINK("https://my.zakupivli.pro/remote/dispatcher/state_purchase_view/52644072", "UA-2024-08-12-004417-a")</f>
        <v>UA-2024-08-12-004417-a</v>
      </c>
      <c r="C54" s="1" t="s">
        <v>102</v>
      </c>
      <c r="D54" s="5">
        <v>2667</v>
      </c>
      <c r="E54" s="1" t="s">
        <v>83</v>
      </c>
    </row>
    <row r="55" spans="1:5" x14ac:dyDescent="0.25">
      <c r="A55" s="4">
        <v>54</v>
      </c>
      <c r="B55" s="2" t="str">
        <f>HYPERLINK("https://my.zakupivli.pro/remote/dispatcher/state_purchase_view/51918906", "UA-2024-07-01-003794-a")</f>
        <v>UA-2024-07-01-003794-a</v>
      </c>
      <c r="C55" s="1" t="s">
        <v>64</v>
      </c>
      <c r="D55" s="5">
        <v>2032.01</v>
      </c>
      <c r="E55" s="1" t="s">
        <v>146</v>
      </c>
    </row>
    <row r="56" spans="1:5" x14ac:dyDescent="0.25">
      <c r="A56" s="4">
        <v>55</v>
      </c>
      <c r="B56" s="2" t="str">
        <f>HYPERLINK("https://my.zakupivli.pro/remote/dispatcher/state_purchase_view/51918880", "UA-2024-07-01-003781-a")</f>
        <v>UA-2024-07-01-003781-a</v>
      </c>
      <c r="C56" s="1" t="s">
        <v>127</v>
      </c>
      <c r="D56" s="5">
        <v>4656.0200000000004</v>
      </c>
      <c r="E56" s="1" t="s">
        <v>146</v>
      </c>
    </row>
    <row r="57" spans="1:5" x14ac:dyDescent="0.25">
      <c r="A57" s="4">
        <v>56</v>
      </c>
      <c r="B57" s="2" t="str">
        <f>HYPERLINK("https://my.zakupivli.pro/remote/dispatcher/state_purchase_view/51915820", "UA-2024-07-01-002473-a")</f>
        <v>UA-2024-07-01-002473-a</v>
      </c>
      <c r="C57" s="1" t="s">
        <v>12</v>
      </c>
      <c r="D57" s="5">
        <v>16200</v>
      </c>
      <c r="E57" s="1" t="s">
        <v>139</v>
      </c>
    </row>
    <row r="58" spans="1:5" x14ac:dyDescent="0.25">
      <c r="A58" s="4">
        <v>57</v>
      </c>
      <c r="B58" s="2" t="str">
        <f>HYPERLINK("https://my.zakupivli.pro/remote/dispatcher/state_purchase_view/51915752", "UA-2024-07-01-002427-a")</f>
        <v>UA-2024-07-01-002427-a</v>
      </c>
      <c r="C58" s="1" t="s">
        <v>9</v>
      </c>
      <c r="D58" s="5">
        <v>45144</v>
      </c>
      <c r="E58" s="1" t="s">
        <v>160</v>
      </c>
    </row>
    <row r="59" spans="1:5" x14ac:dyDescent="0.25">
      <c r="A59" s="4">
        <v>58</v>
      </c>
      <c r="B59" s="2" t="str">
        <f>HYPERLINK("https://my.zakupivli.pro/remote/dispatcher/state_purchase_view/51915682", "UA-2024-07-01-002387-a")</f>
        <v>UA-2024-07-01-002387-a</v>
      </c>
      <c r="C59" s="1" t="s">
        <v>78</v>
      </c>
      <c r="D59" s="5">
        <v>48998.400000000001</v>
      </c>
      <c r="E59" s="1" t="s">
        <v>142</v>
      </c>
    </row>
    <row r="60" spans="1:5" x14ac:dyDescent="0.25">
      <c r="A60" s="4">
        <v>59</v>
      </c>
      <c r="B60" s="2" t="str">
        <f>HYPERLINK("https://my.zakupivli.pro/remote/dispatcher/state_purchase_view/51654718", "UA-2024-06-17-001158-a")</f>
        <v>UA-2024-06-17-001158-a</v>
      </c>
      <c r="C60" s="1" t="s">
        <v>116</v>
      </c>
      <c r="D60" s="5">
        <v>78324</v>
      </c>
      <c r="E60" s="1" t="s">
        <v>83</v>
      </c>
    </row>
    <row r="61" spans="1:5" x14ac:dyDescent="0.25">
      <c r="A61" s="4">
        <v>60</v>
      </c>
      <c r="B61" s="2" t="str">
        <f>HYPERLINK("https://my.zakupivli.pro/remote/dispatcher/state_purchase_view/51547897", "UA-2024-06-11-004615-a")</f>
        <v>UA-2024-06-11-004615-a</v>
      </c>
      <c r="C61" s="1" t="s">
        <v>4</v>
      </c>
      <c r="D61" s="5">
        <v>4250.3999999999996</v>
      </c>
      <c r="E61" s="1" t="s">
        <v>81</v>
      </c>
    </row>
    <row r="62" spans="1:5" x14ac:dyDescent="0.25">
      <c r="A62" s="4">
        <v>61</v>
      </c>
      <c r="B62" s="2" t="str">
        <f>HYPERLINK("https://my.zakupivli.pro/remote/dispatcher/state_purchase_view/51490015", "UA-2024-06-07-004284-a")</f>
        <v>UA-2024-06-07-004284-a</v>
      </c>
      <c r="C62" s="1" t="s">
        <v>163</v>
      </c>
      <c r="D62" s="5">
        <v>97270.39</v>
      </c>
      <c r="E62" s="1" t="s">
        <v>80</v>
      </c>
    </row>
    <row r="63" spans="1:5" x14ac:dyDescent="0.25">
      <c r="A63" s="4">
        <v>62</v>
      </c>
      <c r="B63" s="2" t="str">
        <f>HYPERLINK("https://my.zakupivli.pro/remote/dispatcher/state_purchase_view/51489775", "UA-2024-06-07-004131-a")</f>
        <v>UA-2024-06-07-004131-a</v>
      </c>
      <c r="C63" s="1" t="s">
        <v>24</v>
      </c>
      <c r="D63" s="5">
        <v>835.02</v>
      </c>
      <c r="E63" s="1" t="s">
        <v>146</v>
      </c>
    </row>
    <row r="64" spans="1:5" x14ac:dyDescent="0.25">
      <c r="A64" s="4">
        <v>63</v>
      </c>
      <c r="B64" s="2" t="str">
        <f>HYPERLINK("https://my.zakupivli.pro/remote/dispatcher/state_purchase_view/51489678", "UA-2024-06-07-004084-a")</f>
        <v>UA-2024-06-07-004084-a</v>
      </c>
      <c r="C64" s="1" t="s">
        <v>166</v>
      </c>
      <c r="D64" s="5">
        <v>6840</v>
      </c>
      <c r="E64" s="1" t="s">
        <v>145</v>
      </c>
    </row>
    <row r="65" spans="1:5" x14ac:dyDescent="0.25">
      <c r="A65" s="4">
        <v>64</v>
      </c>
      <c r="B65" s="2" t="str">
        <f>HYPERLINK("https://my.zakupivli.pro/remote/dispatcher/state_purchase_view/51317432", "UA-2024-05-29-009914-a")</f>
        <v>UA-2024-05-29-009914-a</v>
      </c>
      <c r="C65" s="1" t="s">
        <v>101</v>
      </c>
      <c r="D65" s="5">
        <v>99899</v>
      </c>
      <c r="E65" s="1" t="s">
        <v>36</v>
      </c>
    </row>
    <row r="66" spans="1:5" x14ac:dyDescent="0.25">
      <c r="A66" s="4">
        <v>65</v>
      </c>
      <c r="B66" s="2" t="str">
        <f>HYPERLINK("https://my.zakupivli.pro/remote/dispatcher/state_purchase_view/51156478", "UA-2024-05-22-002975-a")</f>
        <v>UA-2024-05-22-002975-a</v>
      </c>
      <c r="C66" s="1" t="s">
        <v>52</v>
      </c>
      <c r="D66" s="5">
        <v>23997</v>
      </c>
      <c r="E66" s="1" t="s">
        <v>150</v>
      </c>
    </row>
    <row r="67" spans="1:5" x14ac:dyDescent="0.25">
      <c r="A67" s="4">
        <v>66</v>
      </c>
      <c r="B67" s="2" t="str">
        <f>HYPERLINK("https://my.zakupivli.pro/remote/dispatcher/state_purchase_view/51156141", "UA-2024-05-22-002842-a")</f>
        <v>UA-2024-05-22-002842-a</v>
      </c>
      <c r="C67" s="1" t="s">
        <v>109</v>
      </c>
      <c r="D67" s="5">
        <v>27720</v>
      </c>
      <c r="E67" s="1" t="s">
        <v>81</v>
      </c>
    </row>
    <row r="68" spans="1:5" x14ac:dyDescent="0.25">
      <c r="A68" s="4">
        <v>67</v>
      </c>
      <c r="B68" s="2" t="str">
        <f>HYPERLINK("https://my.zakupivli.pro/remote/dispatcher/state_purchase_view/50989299", "UA-2024-05-14-005940-a")</f>
        <v>UA-2024-05-14-005940-a</v>
      </c>
      <c r="C68" s="1" t="s">
        <v>68</v>
      </c>
      <c r="D68" s="5">
        <v>7440</v>
      </c>
      <c r="E68" s="1" t="s">
        <v>145</v>
      </c>
    </row>
    <row r="69" spans="1:5" x14ac:dyDescent="0.25">
      <c r="A69" s="4">
        <v>68</v>
      </c>
      <c r="B69" s="2" t="str">
        <f>HYPERLINK("https://my.zakupivli.pro/remote/dispatcher/state_purchase_view/50986437", "UA-2024-05-14-004644-a")</f>
        <v>UA-2024-05-14-004644-a</v>
      </c>
      <c r="C69" s="1" t="s">
        <v>129</v>
      </c>
      <c r="D69" s="5">
        <v>21000</v>
      </c>
      <c r="E69" s="1" t="s">
        <v>145</v>
      </c>
    </row>
    <row r="70" spans="1:5" x14ac:dyDescent="0.25">
      <c r="A70" s="4">
        <v>69</v>
      </c>
      <c r="B70" s="2" t="str">
        <f>HYPERLINK("https://my.zakupivli.pro/remote/dispatcher/state_purchase_view/50986024", "UA-2024-05-14-004507-a")</f>
        <v>UA-2024-05-14-004507-a</v>
      </c>
      <c r="C70" s="1" t="s">
        <v>19</v>
      </c>
      <c r="D70" s="5">
        <v>990</v>
      </c>
      <c r="E70" s="1" t="s">
        <v>145</v>
      </c>
    </row>
    <row r="71" spans="1:5" x14ac:dyDescent="0.25">
      <c r="A71" s="4">
        <v>70</v>
      </c>
      <c r="B71" s="2" t="str">
        <f>HYPERLINK("https://my.zakupivli.pro/remote/dispatcher/state_purchase_view/50985713", "UA-2024-05-14-004303-a")</f>
        <v>UA-2024-05-14-004303-a</v>
      </c>
      <c r="C71" s="1" t="s">
        <v>47</v>
      </c>
      <c r="D71" s="5">
        <v>6510.06</v>
      </c>
      <c r="E71" s="1" t="s">
        <v>146</v>
      </c>
    </row>
    <row r="72" spans="1:5" x14ac:dyDescent="0.25">
      <c r="A72" s="4">
        <v>71</v>
      </c>
      <c r="B72" s="2" t="str">
        <f>HYPERLINK("https://my.zakupivli.pro/remote/dispatcher/state_purchase_view/50985459", "UA-2024-05-14-004205-a")</f>
        <v>UA-2024-05-14-004205-a</v>
      </c>
      <c r="C72" s="1" t="s">
        <v>45</v>
      </c>
      <c r="D72" s="5">
        <v>37800</v>
      </c>
      <c r="E72" s="1" t="s">
        <v>146</v>
      </c>
    </row>
    <row r="73" spans="1:5" x14ac:dyDescent="0.25">
      <c r="A73" s="4">
        <v>72</v>
      </c>
      <c r="B73" s="2" t="str">
        <f>HYPERLINK("https://my.zakupivli.pro/remote/dispatcher/state_purchase_view/50689176", "UA-2024-04-26-006230-a")</f>
        <v>UA-2024-04-26-006230-a</v>
      </c>
      <c r="C73" s="1" t="s">
        <v>71</v>
      </c>
      <c r="D73" s="5">
        <v>1937.98</v>
      </c>
      <c r="E73" s="1" t="s">
        <v>146</v>
      </c>
    </row>
    <row r="74" spans="1:5" x14ac:dyDescent="0.25">
      <c r="A74" s="4">
        <v>73</v>
      </c>
      <c r="B74" s="2" t="str">
        <f>HYPERLINK("https://my.zakupivli.pro/remote/dispatcher/state_purchase_view/50688819", "UA-2024-04-26-006095-a")</f>
        <v>UA-2024-04-26-006095-a</v>
      </c>
      <c r="C74" s="1" t="s">
        <v>41</v>
      </c>
      <c r="D74" s="5">
        <v>17800</v>
      </c>
      <c r="E74" s="1" t="s">
        <v>40</v>
      </c>
    </row>
    <row r="75" spans="1:5" x14ac:dyDescent="0.25">
      <c r="A75" s="4">
        <v>74</v>
      </c>
      <c r="B75" s="2" t="str">
        <f>HYPERLINK("https://my.zakupivli.pro/remote/dispatcher/state_purchase_view/50688770", "UA-2024-04-26-006059-a")</f>
        <v>UA-2024-04-26-006059-a</v>
      </c>
      <c r="C75" s="1" t="s">
        <v>42</v>
      </c>
      <c r="D75" s="5">
        <v>98000</v>
      </c>
      <c r="E75" s="1" t="s">
        <v>40</v>
      </c>
    </row>
    <row r="76" spans="1:5" x14ac:dyDescent="0.25">
      <c r="A76" s="4">
        <v>75</v>
      </c>
      <c r="B76" s="2" t="str">
        <f>HYPERLINK("https://my.zakupivli.pro/remote/dispatcher/state_purchase_view/50688713", "UA-2024-04-26-006026-a")</f>
        <v>UA-2024-04-26-006026-a</v>
      </c>
      <c r="C76" s="1" t="s">
        <v>170</v>
      </c>
      <c r="D76" s="5">
        <v>3980</v>
      </c>
      <c r="E76" s="1" t="s">
        <v>138</v>
      </c>
    </row>
    <row r="77" spans="1:5" x14ac:dyDescent="0.25">
      <c r="A77" s="4">
        <v>76</v>
      </c>
      <c r="B77" s="2" t="str">
        <f>HYPERLINK("https://my.zakupivli.pro/remote/dispatcher/state_purchase_view/50635782", "UA-2024-04-24-011296-a")</f>
        <v>UA-2024-04-24-011296-a</v>
      </c>
      <c r="C77" s="1" t="s">
        <v>44</v>
      </c>
      <c r="D77" s="5">
        <v>17348</v>
      </c>
      <c r="E77" s="1" t="s">
        <v>57</v>
      </c>
    </row>
    <row r="78" spans="1:5" x14ac:dyDescent="0.25">
      <c r="A78" s="4">
        <v>77</v>
      </c>
      <c r="B78" s="2" t="str">
        <f>HYPERLINK("https://my.zakupivli.pro/remote/dispatcher/state_purchase_view/50606512", "UA-2024-04-23-009368-a")</f>
        <v>UA-2024-04-23-009368-a</v>
      </c>
      <c r="C78" s="1" t="s">
        <v>27</v>
      </c>
      <c r="D78" s="5">
        <v>49968</v>
      </c>
      <c r="E78" s="1" t="s">
        <v>139</v>
      </c>
    </row>
    <row r="79" spans="1:5" x14ac:dyDescent="0.25">
      <c r="A79" s="4">
        <v>78</v>
      </c>
      <c r="B79" s="2" t="str">
        <f>HYPERLINK("https://my.zakupivli.pro/remote/dispatcher/state_purchase_view/50606265", "UA-2024-04-23-009234-a")</f>
        <v>UA-2024-04-23-009234-a</v>
      </c>
      <c r="C79" s="1" t="s">
        <v>49</v>
      </c>
      <c r="D79" s="5">
        <v>12840</v>
      </c>
      <c r="E79" s="1" t="s">
        <v>145</v>
      </c>
    </row>
    <row r="80" spans="1:5" x14ac:dyDescent="0.25">
      <c r="A80" s="4">
        <v>79</v>
      </c>
      <c r="B80" s="2" t="str">
        <f>HYPERLINK("https://my.zakupivli.pro/remote/dispatcher/state_purchase_view/50596672", "UA-2024-04-23-004971-a")</f>
        <v>UA-2024-04-23-004971-a</v>
      </c>
      <c r="C80" s="1" t="s">
        <v>99</v>
      </c>
      <c r="D80" s="5">
        <v>19380</v>
      </c>
      <c r="E80" s="1" t="s">
        <v>143</v>
      </c>
    </row>
    <row r="81" spans="1:5" x14ac:dyDescent="0.25">
      <c r="A81" s="4">
        <v>80</v>
      </c>
      <c r="B81" s="2" t="str">
        <f>HYPERLINK("https://my.zakupivli.pro/remote/dispatcher/state_purchase_view/50596594", "UA-2024-04-23-004932-a")</f>
        <v>UA-2024-04-23-004932-a</v>
      </c>
      <c r="C81" s="1" t="s">
        <v>117</v>
      </c>
      <c r="D81" s="5">
        <v>54366</v>
      </c>
      <c r="E81" s="1" t="s">
        <v>79</v>
      </c>
    </row>
    <row r="82" spans="1:5" x14ac:dyDescent="0.25">
      <c r="A82" s="4">
        <v>81</v>
      </c>
      <c r="B82" s="2" t="str">
        <f>HYPERLINK("https://my.zakupivli.pro/remote/dispatcher/state_purchase_view/50596508", "UA-2024-04-23-004874-a")</f>
        <v>UA-2024-04-23-004874-a</v>
      </c>
      <c r="C82" s="1" t="s">
        <v>6</v>
      </c>
      <c r="D82" s="5">
        <v>7459.2</v>
      </c>
      <c r="E82" s="1" t="s">
        <v>141</v>
      </c>
    </row>
    <row r="83" spans="1:5" x14ac:dyDescent="0.25">
      <c r="A83" s="4">
        <v>82</v>
      </c>
      <c r="B83" s="2" t="str">
        <f>HYPERLINK("https://my.zakupivli.pro/remote/dispatcher/state_purchase_view/50595944", "UA-2024-04-23-004646-a")</f>
        <v>UA-2024-04-23-004646-a</v>
      </c>
      <c r="C83" s="1" t="s">
        <v>113</v>
      </c>
      <c r="D83" s="5">
        <v>97500</v>
      </c>
      <c r="E83" s="1" t="s">
        <v>81</v>
      </c>
    </row>
    <row r="84" spans="1:5" x14ac:dyDescent="0.25">
      <c r="A84" s="4">
        <v>83</v>
      </c>
      <c r="B84" s="2" t="str">
        <f>HYPERLINK("https://my.zakupivli.pro/remote/dispatcher/state_purchase_view/50424112", "UA-2024-04-15-008321-a")</f>
        <v>UA-2024-04-15-008321-a</v>
      </c>
      <c r="C84" s="1" t="s">
        <v>95</v>
      </c>
      <c r="D84" s="5">
        <v>196349.68</v>
      </c>
      <c r="E84" s="1" t="s">
        <v>82</v>
      </c>
    </row>
    <row r="85" spans="1:5" x14ac:dyDescent="0.25">
      <c r="A85" s="4">
        <v>84</v>
      </c>
      <c r="B85" s="2" t="str">
        <f>HYPERLINK("https://my.zakupivli.pro/remote/dispatcher/state_purchase_view/50353898", "UA-2024-04-11-002567-a")</f>
        <v>UA-2024-04-11-002567-a</v>
      </c>
      <c r="C85" s="1" t="s">
        <v>168</v>
      </c>
      <c r="D85" s="5">
        <v>29829.32</v>
      </c>
      <c r="E85" s="1" t="s">
        <v>146</v>
      </c>
    </row>
    <row r="86" spans="1:5" x14ac:dyDescent="0.25">
      <c r="A86" s="4">
        <v>85</v>
      </c>
      <c r="B86" s="2" t="str">
        <f>HYPERLINK("https://my.zakupivli.pro/remote/dispatcher/state_purchase_view/50340733", "UA-2024-04-10-009184-a")</f>
        <v>UA-2024-04-10-009184-a</v>
      </c>
      <c r="C86" s="1" t="s">
        <v>95</v>
      </c>
      <c r="D86" s="5">
        <v>196349.68</v>
      </c>
      <c r="E86" s="1" t="s">
        <v>82</v>
      </c>
    </row>
    <row r="87" spans="1:5" x14ac:dyDescent="0.25">
      <c r="A87" s="4">
        <v>86</v>
      </c>
      <c r="B87" s="2" t="str">
        <f>HYPERLINK("https://my.zakupivli.pro/remote/dispatcher/state_purchase_view/50340139", "UA-2024-04-10-008831-a")</f>
        <v>UA-2024-04-10-008831-a</v>
      </c>
      <c r="C87" s="1" t="s">
        <v>3</v>
      </c>
      <c r="D87" s="5">
        <v>44400</v>
      </c>
      <c r="E87" s="1" t="s">
        <v>145</v>
      </c>
    </row>
    <row r="88" spans="1:5" x14ac:dyDescent="0.25">
      <c r="A88" s="4">
        <v>87</v>
      </c>
      <c r="B88" s="2" t="str">
        <f>HYPERLINK("https://my.zakupivli.pro/remote/dispatcher/state_purchase_view/50340065", "UA-2024-04-10-008787-a")</f>
        <v>UA-2024-04-10-008787-a</v>
      </c>
      <c r="C88" s="1" t="s">
        <v>21</v>
      </c>
      <c r="D88" s="5">
        <v>4500</v>
      </c>
      <c r="E88" s="1" t="s">
        <v>145</v>
      </c>
    </row>
    <row r="89" spans="1:5" x14ac:dyDescent="0.25">
      <c r="A89" s="4">
        <v>88</v>
      </c>
      <c r="B89" s="2" t="str">
        <f>HYPERLINK("https://my.zakupivli.pro/remote/dispatcher/state_purchase_view/50339531", "UA-2024-04-10-008560-a")</f>
        <v>UA-2024-04-10-008560-a</v>
      </c>
      <c r="C89" s="1" t="s">
        <v>28</v>
      </c>
      <c r="D89" s="5">
        <v>57720</v>
      </c>
      <c r="E89" s="1" t="s">
        <v>145</v>
      </c>
    </row>
    <row r="90" spans="1:5" x14ac:dyDescent="0.25">
      <c r="A90" s="4">
        <v>89</v>
      </c>
      <c r="B90" s="2" t="str">
        <f>HYPERLINK("https://my.zakupivli.pro/remote/dispatcher/state_purchase_view/50338986", "UA-2024-04-10-008320-a")</f>
        <v>UA-2024-04-10-008320-a</v>
      </c>
      <c r="C90" s="1" t="s">
        <v>16</v>
      </c>
      <c r="D90" s="5">
        <v>17400</v>
      </c>
      <c r="E90" s="1" t="s">
        <v>145</v>
      </c>
    </row>
    <row r="91" spans="1:5" x14ac:dyDescent="0.25">
      <c r="A91" s="4">
        <v>90</v>
      </c>
      <c r="B91" s="2" t="str">
        <f>HYPERLINK("https://my.zakupivli.pro/remote/dispatcher/state_purchase_view/50332986", "UA-2024-04-10-005608-a")</f>
        <v>UA-2024-04-10-005608-a</v>
      </c>
      <c r="C91" s="1" t="s">
        <v>51</v>
      </c>
      <c r="D91" s="5">
        <v>13200</v>
      </c>
      <c r="E91" s="1" t="s">
        <v>145</v>
      </c>
    </row>
    <row r="92" spans="1:5" x14ac:dyDescent="0.25">
      <c r="A92" s="4">
        <v>91</v>
      </c>
      <c r="B92" s="2" t="str">
        <f>HYPERLINK("https://my.zakupivli.pro/remote/dispatcher/state_purchase_view/50091610", "UA-2024-03-28-008073-a")</f>
        <v>UA-2024-03-28-008073-a</v>
      </c>
      <c r="C92" s="1" t="s">
        <v>85</v>
      </c>
      <c r="D92" s="5">
        <v>29736</v>
      </c>
      <c r="E92" s="1" t="s">
        <v>151</v>
      </c>
    </row>
    <row r="93" spans="1:5" x14ac:dyDescent="0.25">
      <c r="A93" s="4">
        <v>92</v>
      </c>
      <c r="B93" s="2" t="str">
        <f>HYPERLINK("https://my.zakupivli.pro/remote/dispatcher/state_purchase_view/50089766", "UA-2024-03-28-007176-a")</f>
        <v>UA-2024-03-28-007176-a</v>
      </c>
      <c r="C93" s="1" t="s">
        <v>177</v>
      </c>
      <c r="D93" s="5">
        <v>14240.4</v>
      </c>
      <c r="E93" s="1" t="s">
        <v>146</v>
      </c>
    </row>
    <row r="94" spans="1:5" x14ac:dyDescent="0.25">
      <c r="A94" s="4">
        <v>93</v>
      </c>
      <c r="B94" s="2" t="str">
        <f>HYPERLINK("https://my.zakupivli.pro/remote/dispatcher/state_purchase_view/50089548", "UA-2024-03-28-007131-a")</f>
        <v>UA-2024-03-28-007131-a</v>
      </c>
      <c r="C94" s="1" t="s">
        <v>174</v>
      </c>
      <c r="D94" s="5">
        <v>724.98</v>
      </c>
      <c r="E94" s="1" t="s">
        <v>146</v>
      </c>
    </row>
    <row r="95" spans="1:5" x14ac:dyDescent="0.25">
      <c r="A95" s="4">
        <v>94</v>
      </c>
      <c r="B95" s="2" t="str">
        <f>HYPERLINK("https://my.zakupivli.pro/remote/dispatcher/state_purchase_view/50089517", "UA-2024-03-28-007106-a")</f>
        <v>UA-2024-03-28-007106-a</v>
      </c>
      <c r="C95" s="1" t="s">
        <v>5</v>
      </c>
      <c r="D95" s="5">
        <v>8810.57</v>
      </c>
      <c r="E95" s="1" t="s">
        <v>146</v>
      </c>
    </row>
    <row r="96" spans="1:5" x14ac:dyDescent="0.25">
      <c r="A96" s="4">
        <v>95</v>
      </c>
      <c r="B96" s="2" t="str">
        <f>HYPERLINK("https://my.zakupivli.pro/remote/dispatcher/state_purchase_view/50089458", "UA-2024-03-28-007074-a")</f>
        <v>UA-2024-03-28-007074-a</v>
      </c>
      <c r="C96" s="1" t="s">
        <v>65</v>
      </c>
      <c r="D96" s="5">
        <v>229.5</v>
      </c>
      <c r="E96" s="1" t="s">
        <v>146</v>
      </c>
    </row>
    <row r="97" spans="1:5" x14ac:dyDescent="0.25">
      <c r="A97" s="4">
        <v>96</v>
      </c>
      <c r="B97" s="2" t="str">
        <f>HYPERLINK("https://my.zakupivli.pro/remote/dispatcher/state_purchase_view/50089424", "UA-2024-03-28-007050-a")</f>
        <v>UA-2024-03-28-007050-a</v>
      </c>
      <c r="C97" s="1" t="s">
        <v>17</v>
      </c>
      <c r="D97" s="5">
        <v>6715.2</v>
      </c>
      <c r="E97" s="1" t="s">
        <v>146</v>
      </c>
    </row>
    <row r="98" spans="1:5" x14ac:dyDescent="0.25">
      <c r="A98" s="4">
        <v>97</v>
      </c>
      <c r="B98" s="2" t="str">
        <f>HYPERLINK("https://my.zakupivli.pro/remote/dispatcher/state_purchase_view/50089387", "UA-2024-03-28-007020-a")</f>
        <v>UA-2024-03-28-007020-a</v>
      </c>
      <c r="C98" s="1" t="s">
        <v>18</v>
      </c>
      <c r="D98" s="5">
        <v>64652.160000000003</v>
      </c>
      <c r="E98" s="1" t="s">
        <v>146</v>
      </c>
    </row>
    <row r="99" spans="1:5" x14ac:dyDescent="0.25">
      <c r="A99" s="4">
        <v>98</v>
      </c>
      <c r="B99" s="2" t="str">
        <f>HYPERLINK("https://my.zakupivli.pro/remote/dispatcher/state_purchase_view/50089339", "UA-2024-03-28-006979-a")</f>
        <v>UA-2024-03-28-006979-a</v>
      </c>
      <c r="C99" s="1" t="s">
        <v>48</v>
      </c>
      <c r="D99" s="5">
        <v>9713.58</v>
      </c>
      <c r="E99" s="1" t="s">
        <v>146</v>
      </c>
    </row>
    <row r="100" spans="1:5" x14ac:dyDescent="0.25">
      <c r="A100" s="4">
        <v>99</v>
      </c>
      <c r="B100" s="2" t="str">
        <f>HYPERLINK("https://my.zakupivli.pro/remote/dispatcher/state_purchase_view/50089263", "UA-2024-03-28-006931-a")</f>
        <v>UA-2024-03-28-006931-a</v>
      </c>
      <c r="C100" s="1" t="s">
        <v>34</v>
      </c>
      <c r="D100" s="5">
        <v>15762.65</v>
      </c>
      <c r="E100" s="1" t="s">
        <v>146</v>
      </c>
    </row>
    <row r="101" spans="1:5" x14ac:dyDescent="0.25">
      <c r="A101" s="4">
        <v>100</v>
      </c>
      <c r="B101" s="2" t="str">
        <f>HYPERLINK("https://my.zakupivli.pro/remote/dispatcher/state_purchase_view/50089038", "UA-2024-03-28-006918-a")</f>
        <v>UA-2024-03-28-006918-a</v>
      </c>
      <c r="C101" s="1" t="s">
        <v>135</v>
      </c>
      <c r="D101" s="5">
        <v>648.59</v>
      </c>
      <c r="E101" s="1" t="s">
        <v>146</v>
      </c>
    </row>
    <row r="102" spans="1:5" x14ac:dyDescent="0.25">
      <c r="A102" s="4">
        <v>101</v>
      </c>
      <c r="B102" s="2" t="str">
        <f>HYPERLINK("https://my.zakupivli.pro/remote/dispatcher/state_purchase_view/50088758", "UA-2024-03-28-006771-a")</f>
        <v>UA-2024-03-28-006771-a</v>
      </c>
      <c r="C102" s="1" t="s">
        <v>15</v>
      </c>
      <c r="D102" s="5">
        <v>581.38</v>
      </c>
      <c r="E102" s="1" t="s">
        <v>146</v>
      </c>
    </row>
    <row r="103" spans="1:5" x14ac:dyDescent="0.25">
      <c r="A103" s="4">
        <v>102</v>
      </c>
      <c r="B103" s="2" t="str">
        <f>HYPERLINK("https://my.zakupivli.pro/remote/dispatcher/state_purchase_view/50088804", "UA-2024-03-28-006756-a")</f>
        <v>UA-2024-03-28-006756-a</v>
      </c>
      <c r="C103" s="1" t="s">
        <v>33</v>
      </c>
      <c r="D103" s="5">
        <v>24093</v>
      </c>
      <c r="E103" s="1" t="s">
        <v>146</v>
      </c>
    </row>
    <row r="104" spans="1:5" x14ac:dyDescent="0.25">
      <c r="A104" s="4">
        <v>103</v>
      </c>
      <c r="B104" s="2" t="str">
        <f>HYPERLINK("https://my.zakupivli.pro/remote/dispatcher/state_purchase_view/50088715", "UA-2024-03-28-006689-a")</f>
        <v>UA-2024-03-28-006689-a</v>
      </c>
      <c r="C104" s="1" t="s">
        <v>32</v>
      </c>
      <c r="D104" s="5">
        <v>4981.1400000000003</v>
      </c>
      <c r="E104" s="1" t="s">
        <v>146</v>
      </c>
    </row>
    <row r="105" spans="1:5" x14ac:dyDescent="0.25">
      <c r="A105" s="4">
        <v>104</v>
      </c>
      <c r="B105" s="2" t="str">
        <f>HYPERLINK("https://my.zakupivli.pro/remote/dispatcher/state_purchase_view/50088570", "UA-2024-03-28-006649-a")</f>
        <v>UA-2024-03-28-006649-a</v>
      </c>
      <c r="C105" s="1" t="s">
        <v>1</v>
      </c>
      <c r="D105" s="5">
        <v>390</v>
      </c>
      <c r="E105" s="1" t="s">
        <v>146</v>
      </c>
    </row>
    <row r="106" spans="1:5" x14ac:dyDescent="0.25">
      <c r="A106" s="4">
        <v>105</v>
      </c>
      <c r="B106" s="2" t="str">
        <f>HYPERLINK("https://my.zakupivli.pro/remote/dispatcher/state_purchase_view/50088507", "UA-2024-03-28-006604-a")</f>
        <v>UA-2024-03-28-006604-a</v>
      </c>
      <c r="C106" s="1" t="s">
        <v>29</v>
      </c>
      <c r="D106" s="5">
        <v>1377</v>
      </c>
      <c r="E106" s="1" t="s">
        <v>146</v>
      </c>
    </row>
    <row r="107" spans="1:5" x14ac:dyDescent="0.25">
      <c r="A107" s="4">
        <v>106</v>
      </c>
      <c r="B107" s="2" t="str">
        <f>HYPERLINK("https://my.zakupivli.pro/remote/dispatcher/state_purchase_view/49905940", "UA-2024-03-20-002726-a")</f>
        <v>UA-2024-03-20-002726-a</v>
      </c>
      <c r="C107" s="1" t="s">
        <v>60</v>
      </c>
      <c r="D107" s="5">
        <v>1800</v>
      </c>
      <c r="E107" s="1" t="s">
        <v>145</v>
      </c>
    </row>
    <row r="108" spans="1:5" x14ac:dyDescent="0.25">
      <c r="A108" s="4">
        <v>107</v>
      </c>
      <c r="B108" s="2" t="str">
        <f>HYPERLINK("https://my.zakupivli.pro/remote/dispatcher/state_purchase_view/49905697", "UA-2024-03-20-002681-a")</f>
        <v>UA-2024-03-20-002681-a</v>
      </c>
      <c r="C108" s="1" t="s">
        <v>132</v>
      </c>
      <c r="D108" s="5">
        <v>1500</v>
      </c>
      <c r="E108" s="1" t="s">
        <v>145</v>
      </c>
    </row>
    <row r="109" spans="1:5" x14ac:dyDescent="0.25">
      <c r="A109" s="4">
        <v>108</v>
      </c>
      <c r="B109" s="2" t="str">
        <f>HYPERLINK("https://my.zakupivli.pro/remote/dispatcher/state_purchase_view/49905626", "UA-2024-03-20-002636-a")</f>
        <v>UA-2024-03-20-002636-a</v>
      </c>
      <c r="C109" s="1" t="s">
        <v>10</v>
      </c>
      <c r="D109" s="5">
        <v>18509.57</v>
      </c>
      <c r="E109" s="1" t="s">
        <v>141</v>
      </c>
    </row>
    <row r="110" spans="1:5" x14ac:dyDescent="0.25">
      <c r="A110" s="4">
        <v>109</v>
      </c>
      <c r="B110" s="2" t="str">
        <f>HYPERLINK("https://my.zakupivli.pro/remote/dispatcher/state_purchase_view/49732349", "UA-2024-03-12-006361-a")</f>
        <v>UA-2024-03-12-006361-a</v>
      </c>
      <c r="C110" s="1" t="s">
        <v>92</v>
      </c>
      <c r="D110" s="5">
        <v>11880</v>
      </c>
      <c r="E110" s="1" t="s">
        <v>13</v>
      </c>
    </row>
    <row r="111" spans="1:5" x14ac:dyDescent="0.25">
      <c r="A111" s="4">
        <v>110</v>
      </c>
      <c r="B111" s="2" t="str">
        <f>HYPERLINK("https://my.zakupivli.pro/remote/dispatcher/state_purchase_view/49732225", "UA-2024-03-12-006346-a")</f>
        <v>UA-2024-03-12-006346-a</v>
      </c>
      <c r="C111" s="1" t="s">
        <v>22</v>
      </c>
      <c r="D111" s="5">
        <v>49980</v>
      </c>
      <c r="E111" s="1" t="s">
        <v>139</v>
      </c>
    </row>
    <row r="112" spans="1:5" x14ac:dyDescent="0.25">
      <c r="A112" s="4">
        <v>111</v>
      </c>
      <c r="B112" s="2" t="str">
        <f>HYPERLINK("https://my.zakupivli.pro/remote/dispatcher/state_purchase_view/49732309", "UA-2024-03-12-006328-a")</f>
        <v>UA-2024-03-12-006328-a</v>
      </c>
      <c r="C112" s="1" t="s">
        <v>27</v>
      </c>
      <c r="D112" s="5">
        <v>49950</v>
      </c>
      <c r="E112" s="1" t="s">
        <v>139</v>
      </c>
    </row>
    <row r="113" spans="1:5" x14ac:dyDescent="0.25">
      <c r="A113" s="4">
        <v>112</v>
      </c>
      <c r="B113" s="2" t="str">
        <f>HYPERLINK("https://my.zakupivli.pro/remote/dispatcher/state_purchase_view/49732269", "UA-2024-03-12-006297-a")</f>
        <v>UA-2024-03-12-006297-a</v>
      </c>
      <c r="C113" s="1" t="s">
        <v>128</v>
      </c>
      <c r="D113" s="5">
        <v>3594</v>
      </c>
      <c r="E113" s="1" t="s">
        <v>145</v>
      </c>
    </row>
    <row r="114" spans="1:5" x14ac:dyDescent="0.25">
      <c r="A114" s="4">
        <v>113</v>
      </c>
      <c r="B114" s="2" t="str">
        <f>HYPERLINK("https://my.zakupivli.pro/remote/dispatcher/state_purchase_view/49732109", "UA-2024-03-12-006228-a")</f>
        <v>UA-2024-03-12-006228-a</v>
      </c>
      <c r="C114" s="1" t="s">
        <v>173</v>
      </c>
      <c r="D114" s="5">
        <v>2836</v>
      </c>
      <c r="E114" s="1" t="s">
        <v>20</v>
      </c>
    </row>
    <row r="115" spans="1:5" x14ac:dyDescent="0.25">
      <c r="A115" s="4">
        <v>114</v>
      </c>
      <c r="B115" s="2" t="str">
        <f>HYPERLINK("https://my.zakupivli.pro/remote/dispatcher/state_purchase_view/49731978", "UA-2024-03-12-006175-a")</f>
        <v>UA-2024-03-12-006175-a</v>
      </c>
      <c r="C115" s="1" t="s">
        <v>42</v>
      </c>
      <c r="D115" s="5">
        <v>43490</v>
      </c>
      <c r="E115" s="1" t="s">
        <v>40</v>
      </c>
    </row>
    <row r="116" spans="1:5" x14ac:dyDescent="0.25">
      <c r="A116" s="4">
        <v>115</v>
      </c>
      <c r="B116" s="2" t="str">
        <f>HYPERLINK("https://my.zakupivli.pro/remote/dispatcher/state_purchase_view/49731920", "UA-2024-03-12-006125-a")</f>
        <v>UA-2024-03-12-006125-a</v>
      </c>
      <c r="C116" s="1" t="s">
        <v>43</v>
      </c>
      <c r="D116" s="5">
        <v>22584.42</v>
      </c>
      <c r="E116" s="1" t="s">
        <v>151</v>
      </c>
    </row>
    <row r="117" spans="1:5" x14ac:dyDescent="0.25">
      <c r="A117" s="4">
        <v>116</v>
      </c>
      <c r="B117" s="2" t="str">
        <f>HYPERLINK("https://my.zakupivli.pro/remote/dispatcher/state_purchase_view/49731760", "UA-2024-03-12-006076-a")</f>
        <v>UA-2024-03-12-006076-a</v>
      </c>
      <c r="C117" s="1" t="s">
        <v>56</v>
      </c>
      <c r="D117" s="5">
        <v>16878</v>
      </c>
      <c r="E117" s="1" t="s">
        <v>145</v>
      </c>
    </row>
    <row r="118" spans="1:5" x14ac:dyDescent="0.25">
      <c r="A118" s="4">
        <v>117</v>
      </c>
      <c r="B118" s="2" t="str">
        <f>HYPERLINK("https://my.zakupivli.pro/remote/dispatcher/state_purchase_view/49731845", "UA-2024-03-12-006074-a")</f>
        <v>UA-2024-03-12-006074-a</v>
      </c>
      <c r="C118" s="1" t="s">
        <v>14</v>
      </c>
      <c r="D118" s="5">
        <v>5648.4</v>
      </c>
      <c r="E118" s="1" t="s">
        <v>145</v>
      </c>
    </row>
    <row r="119" spans="1:5" x14ac:dyDescent="0.25">
      <c r="A119" s="4">
        <v>118</v>
      </c>
      <c r="B119" s="2" t="str">
        <f>HYPERLINK("https://my.zakupivli.pro/remote/dispatcher/state_purchase_view/49731426", "UA-2024-03-12-005942-a")</f>
        <v>UA-2024-03-12-005942-a</v>
      </c>
      <c r="C119" s="1" t="s">
        <v>134</v>
      </c>
      <c r="D119" s="5">
        <v>3512.16</v>
      </c>
      <c r="E119" s="1" t="s">
        <v>151</v>
      </c>
    </row>
    <row r="120" spans="1:5" x14ac:dyDescent="0.25">
      <c r="A120" s="4">
        <v>119</v>
      </c>
      <c r="B120" s="2" t="str">
        <f>HYPERLINK("https://my.zakupivli.pro/remote/dispatcher/state_purchase_view/49625241", "UA-2024-03-06-007018-a")</f>
        <v>UA-2024-03-06-007018-a</v>
      </c>
      <c r="C120" s="1" t="s">
        <v>172</v>
      </c>
      <c r="D120" s="5">
        <v>49142.7</v>
      </c>
      <c r="E120" s="1" t="s">
        <v>140</v>
      </c>
    </row>
    <row r="121" spans="1:5" x14ac:dyDescent="0.25">
      <c r="A121" s="4">
        <v>120</v>
      </c>
      <c r="B121" s="2" t="str">
        <f>HYPERLINK("https://my.zakupivli.pro/remote/dispatcher/state_purchase_view/49624810", "UA-2024-03-06-006834-a")</f>
        <v>UA-2024-03-06-006834-a</v>
      </c>
      <c r="C121" s="1" t="s">
        <v>118</v>
      </c>
      <c r="D121" s="5">
        <v>43200</v>
      </c>
      <c r="E121" s="1" t="s">
        <v>145</v>
      </c>
    </row>
    <row r="122" spans="1:5" x14ac:dyDescent="0.25">
      <c r="A122" s="4">
        <v>121</v>
      </c>
      <c r="B122" s="2" t="str">
        <f>HYPERLINK("https://my.zakupivli.pro/remote/dispatcher/state_purchase_view/49624567", "UA-2024-03-06-006726-a")</f>
        <v>UA-2024-03-06-006726-a</v>
      </c>
      <c r="C122" s="1" t="s">
        <v>104</v>
      </c>
      <c r="D122" s="5">
        <v>25200</v>
      </c>
      <c r="E122" s="1" t="s">
        <v>81</v>
      </c>
    </row>
    <row r="123" spans="1:5" x14ac:dyDescent="0.25">
      <c r="A123" s="4">
        <v>122</v>
      </c>
      <c r="B123" s="2" t="str">
        <f>HYPERLINK("https://my.zakupivli.pro/remote/dispatcher/state_purchase_view/49624329", "UA-2024-03-06-006646-a")</f>
        <v>UA-2024-03-06-006646-a</v>
      </c>
      <c r="C123" s="1" t="s">
        <v>103</v>
      </c>
      <c r="D123" s="5">
        <v>36450</v>
      </c>
      <c r="E123" s="1" t="s">
        <v>152</v>
      </c>
    </row>
    <row r="124" spans="1:5" x14ac:dyDescent="0.25">
      <c r="A124" s="4">
        <v>123</v>
      </c>
      <c r="B124" s="2" t="str">
        <f>HYPERLINK("https://my.zakupivli.pro/remote/dispatcher/state_purchase_view/49624198", "UA-2024-03-06-006576-a")</f>
        <v>UA-2024-03-06-006576-a</v>
      </c>
      <c r="C124" s="1" t="s">
        <v>70</v>
      </c>
      <c r="D124" s="5">
        <v>33300</v>
      </c>
      <c r="E124" s="1" t="s">
        <v>157</v>
      </c>
    </row>
    <row r="125" spans="1:5" x14ac:dyDescent="0.25">
      <c r="A125" s="4">
        <v>124</v>
      </c>
      <c r="B125" s="2" t="str">
        <f>HYPERLINK("https://my.zakupivli.pro/remote/dispatcher/state_purchase_view/49623956", "UA-2024-03-06-006489-a")</f>
        <v>UA-2024-03-06-006489-a</v>
      </c>
      <c r="C125" s="1" t="s">
        <v>84</v>
      </c>
      <c r="D125" s="5">
        <v>49830</v>
      </c>
      <c r="E125" s="1" t="s">
        <v>139</v>
      </c>
    </row>
    <row r="126" spans="1:5" x14ac:dyDescent="0.25">
      <c r="A126" s="4">
        <v>125</v>
      </c>
      <c r="B126" s="2" t="str">
        <f>HYPERLINK("https://my.zakupivli.pro/remote/dispatcher/state_purchase_view/49623840", "UA-2024-03-06-006406-a")</f>
        <v>UA-2024-03-06-006406-a</v>
      </c>
      <c r="C126" s="1" t="s">
        <v>31</v>
      </c>
      <c r="D126" s="5">
        <v>57547.33</v>
      </c>
      <c r="E126" s="1" t="s">
        <v>154</v>
      </c>
    </row>
    <row r="127" spans="1:5" x14ac:dyDescent="0.25">
      <c r="A127" s="4">
        <v>126</v>
      </c>
      <c r="B127" s="2" t="str">
        <f>HYPERLINK("https://my.zakupivli.pro/remote/dispatcher/state_purchase_view/49623614", "UA-2024-03-06-006301-a")</f>
        <v>UA-2024-03-06-006301-a</v>
      </c>
      <c r="C127" s="1" t="s">
        <v>7</v>
      </c>
      <c r="D127" s="5">
        <v>60900</v>
      </c>
      <c r="E127" s="1" t="s">
        <v>137</v>
      </c>
    </row>
    <row r="128" spans="1:5" x14ac:dyDescent="0.25">
      <c r="A128" s="4">
        <v>127</v>
      </c>
      <c r="B128" s="2" t="str">
        <f>HYPERLINK("https://my.zakupivli.pro/remote/dispatcher/state_purchase_view/49201211", "UA-2024-02-15-005980-a")</f>
        <v>UA-2024-02-15-005980-a</v>
      </c>
      <c r="C128" s="1" t="s">
        <v>98</v>
      </c>
      <c r="D128" s="5">
        <v>70563.460000000006</v>
      </c>
      <c r="E128" s="1" t="s">
        <v>81</v>
      </c>
    </row>
    <row r="129" spans="1:5" x14ac:dyDescent="0.25">
      <c r="A129" s="4">
        <v>128</v>
      </c>
      <c r="B129" s="2" t="str">
        <f>HYPERLINK("https://my.zakupivli.pro/remote/dispatcher/state_purchase_view/49200422", "UA-2024-02-15-005685-a")</f>
        <v>UA-2024-02-15-005685-a</v>
      </c>
      <c r="C129" s="1" t="s">
        <v>59</v>
      </c>
      <c r="D129" s="5">
        <v>13080</v>
      </c>
      <c r="E129" s="1" t="s">
        <v>156</v>
      </c>
    </row>
    <row r="130" spans="1:5" x14ac:dyDescent="0.25">
      <c r="A130" s="4">
        <v>129</v>
      </c>
      <c r="B130" s="2" t="str">
        <f>HYPERLINK("https://my.zakupivli.pro/remote/dispatcher/state_purchase_view/49200166", "UA-2024-02-15-005539-a")</f>
        <v>UA-2024-02-15-005539-a</v>
      </c>
      <c r="C130" s="1" t="s">
        <v>90</v>
      </c>
      <c r="D130" s="5">
        <v>7500</v>
      </c>
      <c r="E130" s="1" t="s">
        <v>81</v>
      </c>
    </row>
    <row r="131" spans="1:5" x14ac:dyDescent="0.25">
      <c r="A131" s="4">
        <v>130</v>
      </c>
      <c r="B131" s="2" t="str">
        <f>HYPERLINK("https://my.zakupivli.pro/remote/dispatcher/state_purchase_view/49199236", "UA-2024-02-15-005117-a")</f>
        <v>UA-2024-02-15-005117-a</v>
      </c>
      <c r="C131" s="1" t="s">
        <v>115</v>
      </c>
      <c r="D131" s="5">
        <v>265631.09999999998</v>
      </c>
      <c r="E131" s="1" t="s">
        <v>144</v>
      </c>
    </row>
    <row r="132" spans="1:5" x14ac:dyDescent="0.25">
      <c r="A132" s="4">
        <v>131</v>
      </c>
      <c r="B132" s="2" t="str">
        <f>HYPERLINK("https://my.zakupivli.pro/remote/dispatcher/state_purchase_view/49111854", "UA-2024-02-12-008891-a")</f>
        <v>UA-2024-02-12-008891-a</v>
      </c>
      <c r="C132" s="1" t="s">
        <v>124</v>
      </c>
      <c r="D132" s="5">
        <v>45060</v>
      </c>
      <c r="E132" s="1" t="s">
        <v>139</v>
      </c>
    </row>
    <row r="133" spans="1:5" x14ac:dyDescent="0.25">
      <c r="A133" s="4">
        <v>132</v>
      </c>
      <c r="B133" s="2" t="str">
        <f>HYPERLINK("https://my.zakupivli.pro/remote/dispatcher/state_purchase_view/49111460", "UA-2024-02-12-008736-a")</f>
        <v>UA-2024-02-12-008736-a</v>
      </c>
      <c r="C133" s="1" t="s">
        <v>87</v>
      </c>
      <c r="D133" s="5">
        <v>3960</v>
      </c>
      <c r="E133" s="1" t="s">
        <v>145</v>
      </c>
    </row>
    <row r="134" spans="1:5" x14ac:dyDescent="0.25">
      <c r="A134" s="4">
        <v>133</v>
      </c>
      <c r="B134" s="2" t="str">
        <f>HYPERLINK("https://my.zakupivli.pro/remote/dispatcher/state_purchase_view/49111384", "UA-2024-02-12-008681-a")</f>
        <v>UA-2024-02-12-008681-a</v>
      </c>
      <c r="C134" s="1" t="s">
        <v>50</v>
      </c>
      <c r="D134" s="5">
        <v>99620</v>
      </c>
      <c r="E134" s="1" t="s">
        <v>153</v>
      </c>
    </row>
    <row r="135" spans="1:5" x14ac:dyDescent="0.25">
      <c r="A135" s="4">
        <v>134</v>
      </c>
      <c r="B135" s="2" t="str">
        <f>HYPERLINK("https://my.zakupivli.pro/remote/dispatcher/state_purchase_view/49030995", "UA-2024-02-08-003824-a")</f>
        <v>UA-2024-02-08-003824-a</v>
      </c>
      <c r="C135" s="1" t="s">
        <v>94</v>
      </c>
      <c r="D135" s="5">
        <v>900000</v>
      </c>
      <c r="E135" s="1" t="s">
        <v>37</v>
      </c>
    </row>
    <row r="136" spans="1:5" x14ac:dyDescent="0.25">
      <c r="A136" s="4">
        <v>135</v>
      </c>
      <c r="B136" s="2" t="str">
        <f>HYPERLINK("https://my.zakupivli.pro/remote/dispatcher/state_purchase_view/48965927", "UA-2024-02-06-006448-a")</f>
        <v>UA-2024-02-06-006448-a</v>
      </c>
      <c r="C136" s="1" t="s">
        <v>8</v>
      </c>
      <c r="D136" s="5">
        <v>14700</v>
      </c>
      <c r="E136" s="1" t="s">
        <v>137</v>
      </c>
    </row>
    <row r="137" spans="1:5" x14ac:dyDescent="0.25">
      <c r="A137" s="4">
        <v>136</v>
      </c>
      <c r="B137" s="2" t="str">
        <f>HYPERLINK("https://my.zakupivli.pro/remote/dispatcher/state_purchase_view/48965786", "UA-2024-02-06-006405-a")</f>
        <v>UA-2024-02-06-006405-a</v>
      </c>
      <c r="C137" s="1" t="s">
        <v>3</v>
      </c>
      <c r="D137" s="5">
        <v>5036.3999999999996</v>
      </c>
      <c r="E137" s="1" t="s">
        <v>137</v>
      </c>
    </row>
    <row r="138" spans="1:5" x14ac:dyDescent="0.25">
      <c r="A138" s="4">
        <v>137</v>
      </c>
      <c r="B138" s="2" t="str">
        <f>HYPERLINK("https://my.zakupivli.pro/remote/dispatcher/state_purchase_view/48963097", "UA-2024-02-06-005223-a")</f>
        <v>UA-2024-02-06-005223-a</v>
      </c>
      <c r="C138" s="1" t="s">
        <v>3</v>
      </c>
      <c r="D138" s="5">
        <v>11219.46</v>
      </c>
      <c r="E138" s="1" t="s">
        <v>155</v>
      </c>
    </row>
    <row r="139" spans="1:5" x14ac:dyDescent="0.25">
      <c r="A139" s="4">
        <v>138</v>
      </c>
      <c r="B139" s="2" t="str">
        <f>HYPERLINK("https://my.zakupivli.pro/remote/dispatcher/state_purchase_view/48961005", "UA-2024-02-06-004304-a")</f>
        <v>UA-2024-02-06-004304-a</v>
      </c>
      <c r="C139" s="1" t="s">
        <v>86</v>
      </c>
      <c r="D139" s="5">
        <v>4000</v>
      </c>
      <c r="E139" s="1" t="s">
        <v>35</v>
      </c>
    </row>
    <row r="140" spans="1:5" x14ac:dyDescent="0.25">
      <c r="A140" s="4">
        <v>139</v>
      </c>
      <c r="B140" s="2" t="str">
        <f>HYPERLINK("https://my.zakupivli.pro/remote/dispatcher/state_purchase_view/48817575", "UA-2024-01-31-004176-a")</f>
        <v>UA-2024-01-31-004176-a</v>
      </c>
      <c r="C140" s="1" t="s">
        <v>97</v>
      </c>
      <c r="D140" s="5">
        <v>149658</v>
      </c>
      <c r="E140" s="1" t="s">
        <v>137</v>
      </c>
    </row>
    <row r="141" spans="1:5" x14ac:dyDescent="0.25">
      <c r="A141" s="4">
        <v>140</v>
      </c>
      <c r="B141" s="2" t="str">
        <f>HYPERLINK("https://my.zakupivli.pro/remote/dispatcher/state_purchase_view/48801505", "UA-2024-01-30-012965-a")</f>
        <v>UA-2024-01-30-012965-a</v>
      </c>
      <c r="C141" s="1" t="s">
        <v>162</v>
      </c>
      <c r="D141" s="5">
        <v>6954.2</v>
      </c>
      <c r="E141" s="1" t="s">
        <v>81</v>
      </c>
    </row>
    <row r="142" spans="1:5" x14ac:dyDescent="0.25">
      <c r="A142" s="4">
        <v>141</v>
      </c>
      <c r="B142" s="2" t="str">
        <f>HYPERLINK("https://my.zakupivli.pro/remote/dispatcher/state_purchase_view/48758190", "UA-2024-01-29-010415-a")</f>
        <v>UA-2024-01-29-010415-a</v>
      </c>
      <c r="C142" s="1" t="s">
        <v>76</v>
      </c>
      <c r="D142" s="5">
        <v>49908</v>
      </c>
      <c r="E142" s="1" t="s">
        <v>137</v>
      </c>
    </row>
    <row r="143" spans="1:5" x14ac:dyDescent="0.25">
      <c r="A143" s="4">
        <v>142</v>
      </c>
      <c r="B143" s="2" t="str">
        <f>HYPERLINK("https://my.zakupivli.pro/remote/dispatcher/state_purchase_view/48757053", "UA-2024-01-29-009920-a")</f>
        <v>UA-2024-01-29-009920-a</v>
      </c>
      <c r="C143" s="1" t="s">
        <v>136</v>
      </c>
      <c r="D143" s="5">
        <v>34000</v>
      </c>
      <c r="E143" s="1" t="s">
        <v>57</v>
      </c>
    </row>
    <row r="144" spans="1:5" x14ac:dyDescent="0.25">
      <c r="A144" s="4">
        <v>143</v>
      </c>
      <c r="B144" s="2" t="str">
        <f>HYPERLINK("https://my.zakupivli.pro/remote/dispatcher/state_purchase_view/48756159", "UA-2024-01-29-009504-a")</f>
        <v>UA-2024-01-29-009504-a</v>
      </c>
      <c r="C144" s="1" t="s">
        <v>112</v>
      </c>
      <c r="D144" s="5">
        <v>99990</v>
      </c>
      <c r="E144" s="1" t="s">
        <v>81</v>
      </c>
    </row>
    <row r="145" spans="1:5" x14ac:dyDescent="0.25">
      <c r="A145" s="4">
        <v>144</v>
      </c>
      <c r="B145" s="2" t="str">
        <f>HYPERLINK("https://my.zakupivli.pro/remote/dispatcher/state_purchase_view/48676301", "UA-2024-01-25-008982-a")</f>
        <v>UA-2024-01-25-008982-a</v>
      </c>
      <c r="C145" s="1" t="s">
        <v>111</v>
      </c>
      <c r="D145" s="5">
        <v>99990</v>
      </c>
      <c r="E145" s="1" t="s">
        <v>81</v>
      </c>
    </row>
    <row r="146" spans="1:5" x14ac:dyDescent="0.25">
      <c r="A146" s="4">
        <v>145</v>
      </c>
      <c r="B146" s="2" t="str">
        <f>HYPERLINK("https://my.zakupivli.pro/remote/dispatcher/state_purchase_view/48600217", "UA-2024-01-23-011577-a")</f>
        <v>UA-2024-01-23-011577-a</v>
      </c>
      <c r="C146" s="1" t="s">
        <v>161</v>
      </c>
      <c r="D146" s="5">
        <v>4956.91</v>
      </c>
      <c r="E146" s="1" t="s">
        <v>81</v>
      </c>
    </row>
    <row r="147" spans="1:5" x14ac:dyDescent="0.25">
      <c r="A147" s="4">
        <v>146</v>
      </c>
      <c r="B147" s="2" t="str">
        <f>HYPERLINK("https://my.zakupivli.pro/remote/dispatcher/state_purchase_view/48598676", "UA-2024-01-23-010948-a")</f>
        <v>UA-2024-01-23-010948-a</v>
      </c>
      <c r="C147" s="1" t="s">
        <v>94</v>
      </c>
      <c r="D147" s="5">
        <v>4847520</v>
      </c>
      <c r="E147" s="1" t="s">
        <v>38</v>
      </c>
    </row>
    <row r="148" spans="1:5" x14ac:dyDescent="0.25">
      <c r="A148" s="4">
        <v>147</v>
      </c>
      <c r="B148" s="2" t="str">
        <f>HYPERLINK("https://my.zakupivli.pro/remote/dispatcher/state_purchase_view/48598159", "UA-2024-01-23-010756-a")</f>
        <v>UA-2024-01-23-010756-a</v>
      </c>
      <c r="C148" s="1" t="s">
        <v>94</v>
      </c>
      <c r="D148" s="5">
        <v>169663.2</v>
      </c>
      <c r="E148" s="1" t="s">
        <v>38</v>
      </c>
    </row>
    <row r="149" spans="1:5" x14ac:dyDescent="0.25">
      <c r="A149" s="4">
        <v>148</v>
      </c>
      <c r="B149" s="2" t="str">
        <f>HYPERLINK("https://my.zakupivli.pro/remote/dispatcher/state_purchase_view/48597890", "UA-2024-01-23-010577-a")</f>
        <v>UA-2024-01-23-010577-a</v>
      </c>
      <c r="C149" s="1" t="s">
        <v>105</v>
      </c>
      <c r="D149" s="5">
        <v>424158</v>
      </c>
      <c r="E149" s="1" t="s">
        <v>38</v>
      </c>
    </row>
    <row r="150" spans="1:5" x14ac:dyDescent="0.25">
      <c r="A150" s="4">
        <v>149</v>
      </c>
      <c r="B150" s="2" t="str">
        <f>HYPERLINK("https://my.zakupivli.pro/remote/dispatcher/state_purchase_view/48589272", "UA-2024-01-23-006723-a")</f>
        <v>UA-2024-01-23-006723-a</v>
      </c>
      <c r="C150" s="1" t="s">
        <v>110</v>
      </c>
      <c r="D150" s="5">
        <v>18000</v>
      </c>
      <c r="E150" s="1" t="s">
        <v>57</v>
      </c>
    </row>
    <row r="151" spans="1:5" x14ac:dyDescent="0.25">
      <c r="A151" s="4">
        <v>150</v>
      </c>
      <c r="B151" s="2" t="str">
        <f>HYPERLINK("https://my.zakupivli.pro/remote/dispatcher/state_purchase_view/48587888", "UA-2024-01-23-006082-a")</f>
        <v>UA-2024-01-23-006082-a</v>
      </c>
      <c r="C151" s="1" t="s">
        <v>114</v>
      </c>
      <c r="D151" s="5">
        <v>6600</v>
      </c>
      <c r="E151" s="1" t="s">
        <v>158</v>
      </c>
    </row>
    <row r="152" spans="1:5" x14ac:dyDescent="0.25">
      <c r="A152" s="4">
        <v>151</v>
      </c>
      <c r="B152" s="2" t="str">
        <f>HYPERLINK("https://my.zakupivli.pro/remote/dispatcher/state_purchase_view/48586825", "UA-2024-01-23-005610-a")</f>
        <v>UA-2024-01-23-005610-a</v>
      </c>
      <c r="C152" s="1" t="s">
        <v>107</v>
      </c>
      <c r="D152" s="5">
        <v>47916</v>
      </c>
      <c r="E152" s="1" t="s">
        <v>160</v>
      </c>
    </row>
  </sheetData>
  <autoFilter ref="A1:E152" xr:uid="{00000000-0009-0000-0000-000000000000}"/>
  <hyperlinks>
    <hyperlink ref="B2" r:id="rId1" display="https://my.zakupivli.pro/remote/dispatcher/state_purchase_view/55862379" xr:uid="{00000000-0004-0000-0000-000001000000}"/>
    <hyperlink ref="B3" r:id="rId2" display="https://my.zakupivli.pro/remote/dispatcher/state_purchase_view/55862115" xr:uid="{00000000-0004-0000-0000-000002000000}"/>
    <hyperlink ref="B4" r:id="rId3" display="https://my.zakupivli.pro/remote/dispatcher/state_purchase_view/55608583" xr:uid="{00000000-0004-0000-0000-000003000000}"/>
    <hyperlink ref="B5" r:id="rId4" display="https://my.zakupivli.pro/remote/dispatcher/state_purchase_view/55608135" xr:uid="{00000000-0004-0000-0000-000004000000}"/>
    <hyperlink ref="B6" r:id="rId5" display="https://my.zakupivli.pro/remote/dispatcher/state_purchase_view/55608051" xr:uid="{00000000-0004-0000-0000-000005000000}"/>
    <hyperlink ref="B7" r:id="rId6" display="https://my.zakupivli.pro/remote/dispatcher/state_purchase_view/55608011" xr:uid="{00000000-0004-0000-0000-000006000000}"/>
    <hyperlink ref="B8" r:id="rId7" display="https://my.zakupivli.pro/remote/dispatcher/state_purchase_view/55607938" xr:uid="{00000000-0004-0000-0000-000007000000}"/>
    <hyperlink ref="B9" r:id="rId8" display="https://my.zakupivli.pro/remote/dispatcher/state_purchase_view/55607893" xr:uid="{00000000-0004-0000-0000-000008000000}"/>
    <hyperlink ref="B10" r:id="rId9" display="https://my.zakupivli.pro/remote/dispatcher/state_purchase_view/55607794" xr:uid="{00000000-0004-0000-0000-000009000000}"/>
    <hyperlink ref="B11" r:id="rId10" display="https://my.zakupivli.pro/remote/dispatcher/state_purchase_view/55607757" xr:uid="{00000000-0004-0000-0000-00000A000000}"/>
    <hyperlink ref="B12" r:id="rId11" display="https://my.zakupivli.pro/remote/dispatcher/state_purchase_view/55607529" xr:uid="{00000000-0004-0000-0000-00000B000000}"/>
    <hyperlink ref="B13" r:id="rId12" display="https://my.zakupivli.pro/remote/dispatcher/state_purchase_view/55607456" xr:uid="{00000000-0004-0000-0000-00000C000000}"/>
    <hyperlink ref="B14" r:id="rId13" display="https://my.zakupivli.pro/remote/dispatcher/state_purchase_view/55607385" xr:uid="{00000000-0004-0000-0000-00000D000000}"/>
    <hyperlink ref="B15" r:id="rId14" display="https://my.zakupivli.pro/remote/dispatcher/state_purchase_view/55607313" xr:uid="{00000000-0004-0000-0000-00000E000000}"/>
    <hyperlink ref="B16" r:id="rId15" display="https://my.zakupivli.pro/remote/dispatcher/state_purchase_view/55607189" xr:uid="{00000000-0004-0000-0000-00000F000000}"/>
    <hyperlink ref="B17" r:id="rId16" display="https://my.zakupivli.pro/remote/dispatcher/state_purchase_view/55286510" xr:uid="{00000000-0004-0000-0000-000010000000}"/>
    <hyperlink ref="B18" r:id="rId17" display="https://my.zakupivli.pro/remote/dispatcher/state_purchase_view/55286434" xr:uid="{00000000-0004-0000-0000-000011000000}"/>
    <hyperlink ref="B19" r:id="rId18" display="https://my.zakupivli.pro/remote/dispatcher/state_purchase_view/55286061" xr:uid="{00000000-0004-0000-0000-000012000000}"/>
    <hyperlink ref="B20" r:id="rId19" display="https://my.zakupivli.pro/remote/dispatcher/state_purchase_view/55285962" xr:uid="{00000000-0004-0000-0000-000013000000}"/>
    <hyperlink ref="B21" r:id="rId20" display="https://my.zakupivli.pro/remote/dispatcher/state_purchase_view/55285874" xr:uid="{00000000-0004-0000-0000-000014000000}"/>
    <hyperlink ref="B22" r:id="rId21" display="https://my.zakupivli.pro/remote/dispatcher/state_purchase_view/54764226" xr:uid="{00000000-0004-0000-0000-000015000000}"/>
    <hyperlink ref="B23" r:id="rId22" display="https://my.zakupivli.pro/remote/dispatcher/state_purchase_view/54764070" xr:uid="{00000000-0004-0000-0000-000016000000}"/>
    <hyperlink ref="B24" r:id="rId23" display="https://my.zakupivli.pro/remote/dispatcher/state_purchase_view/54510726" xr:uid="{00000000-0004-0000-0000-000017000000}"/>
    <hyperlink ref="B25" r:id="rId24" display="https://my.zakupivli.pro/remote/dispatcher/state_purchase_view/54510317" xr:uid="{00000000-0004-0000-0000-000018000000}"/>
    <hyperlink ref="B26" r:id="rId25" display="https://my.zakupivli.pro/remote/dispatcher/state_purchase_view/54494390" xr:uid="{00000000-0004-0000-0000-000019000000}"/>
    <hyperlink ref="B27" r:id="rId26" display="https://my.zakupivli.pro/remote/dispatcher/state_purchase_view/54494263" xr:uid="{00000000-0004-0000-0000-00001A000000}"/>
    <hyperlink ref="B28" r:id="rId27" display="https://my.zakupivli.pro/remote/dispatcher/state_purchase_view/54494202" xr:uid="{00000000-0004-0000-0000-00001B000000}"/>
    <hyperlink ref="B29" r:id="rId28" display="https://my.zakupivli.pro/remote/dispatcher/state_purchase_view/54494088" xr:uid="{00000000-0004-0000-0000-00001C000000}"/>
    <hyperlink ref="B30" r:id="rId29" display="https://my.zakupivli.pro/remote/dispatcher/state_purchase_view/54493712" xr:uid="{00000000-0004-0000-0000-00001D000000}"/>
    <hyperlink ref="B31" r:id="rId30" display="https://my.zakupivli.pro/remote/dispatcher/state_purchase_view/54493574" xr:uid="{00000000-0004-0000-0000-00001E000000}"/>
    <hyperlink ref="B32" r:id="rId31" display="https://my.zakupivli.pro/remote/dispatcher/state_purchase_view/54493349" xr:uid="{00000000-0004-0000-0000-00001F000000}"/>
    <hyperlink ref="B33" r:id="rId32" display="https://my.zakupivli.pro/remote/dispatcher/state_purchase_view/54420139" xr:uid="{00000000-0004-0000-0000-000020000000}"/>
    <hyperlink ref="B34" r:id="rId33" display="https://my.zakupivli.pro/remote/dispatcher/state_purchase_view/54399170" xr:uid="{00000000-0004-0000-0000-000021000000}"/>
    <hyperlink ref="B35" r:id="rId34" display="https://my.zakupivli.pro/remote/dispatcher/state_purchase_view/53872239" xr:uid="{00000000-0004-0000-0000-000022000000}"/>
    <hyperlink ref="B36" r:id="rId35" display="https://my.zakupivli.pro/remote/dispatcher/state_purchase_view/53587071" xr:uid="{00000000-0004-0000-0000-000023000000}"/>
    <hyperlink ref="B37" r:id="rId36" display="https://my.zakupivli.pro/remote/dispatcher/state_purchase_view/53585246" xr:uid="{00000000-0004-0000-0000-000024000000}"/>
    <hyperlink ref="B38" r:id="rId37" display="https://my.zakupivli.pro/remote/dispatcher/state_purchase_view/53563200" xr:uid="{00000000-0004-0000-0000-000025000000}"/>
    <hyperlink ref="B39" r:id="rId38" display="https://my.zakupivli.pro/remote/dispatcher/state_purchase_view/53562877" xr:uid="{00000000-0004-0000-0000-000026000000}"/>
    <hyperlink ref="B40" r:id="rId39" display="https://my.zakupivli.pro/remote/dispatcher/state_purchase_view/53562779" xr:uid="{00000000-0004-0000-0000-000027000000}"/>
    <hyperlink ref="B41" r:id="rId40" display="https://my.zakupivli.pro/remote/dispatcher/state_purchase_view/53108161" xr:uid="{00000000-0004-0000-0000-000028000000}"/>
    <hyperlink ref="B42" r:id="rId41" display="https://my.zakupivli.pro/remote/dispatcher/state_purchase_view/52705602" xr:uid="{00000000-0004-0000-0000-000029000000}"/>
    <hyperlink ref="B43" r:id="rId42" display="https://my.zakupivli.pro/remote/dispatcher/state_purchase_view/52705279" xr:uid="{00000000-0004-0000-0000-00002A000000}"/>
    <hyperlink ref="B44" r:id="rId43" display="https://my.zakupivli.pro/remote/dispatcher/state_purchase_view/52705055" xr:uid="{00000000-0004-0000-0000-00002B000000}"/>
    <hyperlink ref="B45" r:id="rId44" display="https://my.zakupivli.pro/remote/dispatcher/state_purchase_view/52705001" xr:uid="{00000000-0004-0000-0000-00002C000000}"/>
    <hyperlink ref="B46" r:id="rId45" display="https://my.zakupivli.pro/remote/dispatcher/state_purchase_view/52704910" xr:uid="{00000000-0004-0000-0000-00002D000000}"/>
    <hyperlink ref="B47" r:id="rId46" display="https://my.zakupivli.pro/remote/dispatcher/state_purchase_view/52704837" xr:uid="{00000000-0004-0000-0000-00002E000000}"/>
    <hyperlink ref="B48" r:id="rId47" display="https://my.zakupivli.pro/remote/dispatcher/state_purchase_view/52644388" xr:uid="{00000000-0004-0000-0000-00002F000000}"/>
    <hyperlink ref="B49" r:id="rId48" display="https://my.zakupivli.pro/remote/dispatcher/state_purchase_view/52644344" xr:uid="{00000000-0004-0000-0000-000030000000}"/>
    <hyperlink ref="B50" r:id="rId49" display="https://my.zakupivli.pro/remote/dispatcher/state_purchase_view/52644308" xr:uid="{00000000-0004-0000-0000-000031000000}"/>
    <hyperlink ref="B51" r:id="rId50" display="https://my.zakupivli.pro/remote/dispatcher/state_purchase_view/52644266" xr:uid="{00000000-0004-0000-0000-000032000000}"/>
    <hyperlink ref="B52" r:id="rId51" display="https://my.zakupivli.pro/remote/dispatcher/state_purchase_view/52644205" xr:uid="{00000000-0004-0000-0000-000033000000}"/>
    <hyperlink ref="B53" r:id="rId52" display="https://my.zakupivli.pro/remote/dispatcher/state_purchase_view/52644235" xr:uid="{00000000-0004-0000-0000-000034000000}"/>
    <hyperlink ref="B54" r:id="rId53" display="https://my.zakupivli.pro/remote/dispatcher/state_purchase_view/52644072" xr:uid="{00000000-0004-0000-0000-000035000000}"/>
    <hyperlink ref="B55" r:id="rId54" display="https://my.zakupivli.pro/remote/dispatcher/state_purchase_view/51918906" xr:uid="{00000000-0004-0000-0000-000036000000}"/>
    <hyperlink ref="B56" r:id="rId55" display="https://my.zakupivli.pro/remote/dispatcher/state_purchase_view/51918880" xr:uid="{00000000-0004-0000-0000-000037000000}"/>
    <hyperlink ref="B57" r:id="rId56" display="https://my.zakupivli.pro/remote/dispatcher/state_purchase_view/51915820" xr:uid="{00000000-0004-0000-0000-000038000000}"/>
    <hyperlink ref="B58" r:id="rId57" display="https://my.zakupivli.pro/remote/dispatcher/state_purchase_view/51915752" xr:uid="{00000000-0004-0000-0000-000039000000}"/>
    <hyperlink ref="B59" r:id="rId58" display="https://my.zakupivli.pro/remote/dispatcher/state_purchase_view/51915682" xr:uid="{00000000-0004-0000-0000-00003A000000}"/>
    <hyperlink ref="B60" r:id="rId59" display="https://my.zakupivli.pro/remote/dispatcher/state_purchase_view/51654718" xr:uid="{00000000-0004-0000-0000-00003B000000}"/>
    <hyperlink ref="B61" r:id="rId60" display="https://my.zakupivli.pro/remote/dispatcher/state_purchase_view/51547897" xr:uid="{00000000-0004-0000-0000-00003C000000}"/>
    <hyperlink ref="B62" r:id="rId61" display="https://my.zakupivli.pro/remote/dispatcher/state_purchase_view/51490015" xr:uid="{00000000-0004-0000-0000-00003D000000}"/>
    <hyperlink ref="B63" r:id="rId62" display="https://my.zakupivli.pro/remote/dispatcher/state_purchase_view/51489775" xr:uid="{00000000-0004-0000-0000-00003E000000}"/>
    <hyperlink ref="B64" r:id="rId63" display="https://my.zakupivli.pro/remote/dispatcher/state_purchase_view/51489678" xr:uid="{00000000-0004-0000-0000-00003F000000}"/>
    <hyperlink ref="B65" r:id="rId64" display="https://my.zakupivli.pro/remote/dispatcher/state_purchase_view/51317432" xr:uid="{00000000-0004-0000-0000-000040000000}"/>
    <hyperlink ref="B66" r:id="rId65" display="https://my.zakupivli.pro/remote/dispatcher/state_purchase_view/51156478" xr:uid="{00000000-0004-0000-0000-000041000000}"/>
    <hyperlink ref="B67" r:id="rId66" display="https://my.zakupivli.pro/remote/dispatcher/state_purchase_view/51156141" xr:uid="{00000000-0004-0000-0000-000042000000}"/>
    <hyperlink ref="B68" r:id="rId67" display="https://my.zakupivli.pro/remote/dispatcher/state_purchase_view/50989299" xr:uid="{00000000-0004-0000-0000-000043000000}"/>
    <hyperlink ref="B69" r:id="rId68" display="https://my.zakupivli.pro/remote/dispatcher/state_purchase_view/50986437" xr:uid="{00000000-0004-0000-0000-000044000000}"/>
    <hyperlink ref="B70" r:id="rId69" display="https://my.zakupivli.pro/remote/dispatcher/state_purchase_view/50986024" xr:uid="{00000000-0004-0000-0000-000045000000}"/>
    <hyperlink ref="B71" r:id="rId70" display="https://my.zakupivli.pro/remote/dispatcher/state_purchase_view/50985713" xr:uid="{00000000-0004-0000-0000-000046000000}"/>
    <hyperlink ref="B72" r:id="rId71" display="https://my.zakupivli.pro/remote/dispatcher/state_purchase_view/50985459" xr:uid="{00000000-0004-0000-0000-000047000000}"/>
    <hyperlink ref="B73" r:id="rId72" display="https://my.zakupivli.pro/remote/dispatcher/state_purchase_view/50689176" xr:uid="{00000000-0004-0000-0000-000048000000}"/>
    <hyperlink ref="B74" r:id="rId73" display="https://my.zakupivli.pro/remote/dispatcher/state_purchase_view/50688819" xr:uid="{00000000-0004-0000-0000-000049000000}"/>
    <hyperlink ref="B75" r:id="rId74" display="https://my.zakupivli.pro/remote/dispatcher/state_purchase_view/50688770" xr:uid="{00000000-0004-0000-0000-00004A000000}"/>
    <hyperlink ref="B76" r:id="rId75" display="https://my.zakupivli.pro/remote/dispatcher/state_purchase_view/50688713" xr:uid="{00000000-0004-0000-0000-00004B000000}"/>
    <hyperlink ref="B77" r:id="rId76" display="https://my.zakupivli.pro/remote/dispatcher/state_purchase_view/50635782" xr:uid="{00000000-0004-0000-0000-00004C000000}"/>
    <hyperlink ref="B78" r:id="rId77" display="https://my.zakupivli.pro/remote/dispatcher/state_purchase_view/50606512" xr:uid="{00000000-0004-0000-0000-00004D000000}"/>
    <hyperlink ref="B79" r:id="rId78" display="https://my.zakupivli.pro/remote/dispatcher/state_purchase_view/50606265" xr:uid="{00000000-0004-0000-0000-00004E000000}"/>
    <hyperlink ref="B80" r:id="rId79" display="https://my.zakupivli.pro/remote/dispatcher/state_purchase_view/50596672" xr:uid="{00000000-0004-0000-0000-00004F000000}"/>
    <hyperlink ref="B81" r:id="rId80" display="https://my.zakupivli.pro/remote/dispatcher/state_purchase_view/50596594" xr:uid="{00000000-0004-0000-0000-000050000000}"/>
    <hyperlink ref="B82" r:id="rId81" display="https://my.zakupivli.pro/remote/dispatcher/state_purchase_view/50596508" xr:uid="{00000000-0004-0000-0000-000051000000}"/>
    <hyperlink ref="B83" r:id="rId82" display="https://my.zakupivli.pro/remote/dispatcher/state_purchase_view/50595944" xr:uid="{00000000-0004-0000-0000-000052000000}"/>
    <hyperlink ref="B84" r:id="rId83" display="https://my.zakupivli.pro/remote/dispatcher/state_purchase_view/50424112" xr:uid="{00000000-0004-0000-0000-000053000000}"/>
    <hyperlink ref="B85" r:id="rId84" display="https://my.zakupivli.pro/remote/dispatcher/state_purchase_view/50353898" xr:uid="{00000000-0004-0000-0000-000054000000}"/>
    <hyperlink ref="B86" r:id="rId85" display="https://my.zakupivli.pro/remote/dispatcher/state_purchase_view/50340733" xr:uid="{00000000-0004-0000-0000-000055000000}"/>
    <hyperlink ref="B87" r:id="rId86" display="https://my.zakupivli.pro/remote/dispatcher/state_purchase_view/50340139" xr:uid="{00000000-0004-0000-0000-000056000000}"/>
    <hyperlink ref="B88" r:id="rId87" display="https://my.zakupivli.pro/remote/dispatcher/state_purchase_view/50340065" xr:uid="{00000000-0004-0000-0000-000057000000}"/>
    <hyperlink ref="B89" r:id="rId88" display="https://my.zakupivli.pro/remote/dispatcher/state_purchase_view/50339531" xr:uid="{00000000-0004-0000-0000-000058000000}"/>
    <hyperlink ref="B90" r:id="rId89" display="https://my.zakupivli.pro/remote/dispatcher/state_purchase_view/50338986" xr:uid="{00000000-0004-0000-0000-000059000000}"/>
    <hyperlink ref="B91" r:id="rId90" display="https://my.zakupivli.pro/remote/dispatcher/state_purchase_view/50332986" xr:uid="{00000000-0004-0000-0000-00005A000000}"/>
    <hyperlink ref="B92" r:id="rId91" display="https://my.zakupivli.pro/remote/dispatcher/state_purchase_view/50091610" xr:uid="{00000000-0004-0000-0000-00005B000000}"/>
    <hyperlink ref="B93" r:id="rId92" display="https://my.zakupivli.pro/remote/dispatcher/state_purchase_view/50089766" xr:uid="{00000000-0004-0000-0000-00005C000000}"/>
    <hyperlink ref="B94" r:id="rId93" display="https://my.zakupivli.pro/remote/dispatcher/state_purchase_view/50089548" xr:uid="{00000000-0004-0000-0000-00005D000000}"/>
    <hyperlink ref="B95" r:id="rId94" display="https://my.zakupivli.pro/remote/dispatcher/state_purchase_view/50089517" xr:uid="{00000000-0004-0000-0000-00005E000000}"/>
    <hyperlink ref="B96" r:id="rId95" display="https://my.zakupivli.pro/remote/dispatcher/state_purchase_view/50089458" xr:uid="{00000000-0004-0000-0000-00005F000000}"/>
    <hyperlink ref="B97" r:id="rId96" display="https://my.zakupivli.pro/remote/dispatcher/state_purchase_view/50089424" xr:uid="{00000000-0004-0000-0000-000060000000}"/>
    <hyperlink ref="B98" r:id="rId97" display="https://my.zakupivli.pro/remote/dispatcher/state_purchase_view/50089387" xr:uid="{00000000-0004-0000-0000-000061000000}"/>
    <hyperlink ref="B99" r:id="rId98" display="https://my.zakupivli.pro/remote/dispatcher/state_purchase_view/50089339" xr:uid="{00000000-0004-0000-0000-000062000000}"/>
    <hyperlink ref="B100" r:id="rId99" display="https://my.zakupivli.pro/remote/dispatcher/state_purchase_view/50089263" xr:uid="{00000000-0004-0000-0000-000063000000}"/>
    <hyperlink ref="B101" r:id="rId100" display="https://my.zakupivli.pro/remote/dispatcher/state_purchase_view/50089038" xr:uid="{00000000-0004-0000-0000-000064000000}"/>
    <hyperlink ref="B102" r:id="rId101" display="https://my.zakupivli.pro/remote/dispatcher/state_purchase_view/50088758" xr:uid="{00000000-0004-0000-0000-000065000000}"/>
    <hyperlink ref="B103" r:id="rId102" display="https://my.zakupivli.pro/remote/dispatcher/state_purchase_view/50088804" xr:uid="{00000000-0004-0000-0000-000066000000}"/>
    <hyperlink ref="B104" r:id="rId103" display="https://my.zakupivli.pro/remote/dispatcher/state_purchase_view/50088715" xr:uid="{00000000-0004-0000-0000-000067000000}"/>
    <hyperlink ref="B105" r:id="rId104" display="https://my.zakupivli.pro/remote/dispatcher/state_purchase_view/50088570" xr:uid="{00000000-0004-0000-0000-000068000000}"/>
    <hyperlink ref="B106" r:id="rId105" display="https://my.zakupivli.pro/remote/dispatcher/state_purchase_view/50088507" xr:uid="{00000000-0004-0000-0000-000069000000}"/>
    <hyperlink ref="B107" r:id="rId106" display="https://my.zakupivli.pro/remote/dispatcher/state_purchase_view/49905940" xr:uid="{00000000-0004-0000-0000-00006A000000}"/>
    <hyperlink ref="B108" r:id="rId107" display="https://my.zakupivli.pro/remote/dispatcher/state_purchase_view/49905697" xr:uid="{00000000-0004-0000-0000-00006B000000}"/>
    <hyperlink ref="B109" r:id="rId108" display="https://my.zakupivli.pro/remote/dispatcher/state_purchase_view/49905626" xr:uid="{00000000-0004-0000-0000-00006C000000}"/>
    <hyperlink ref="B110" r:id="rId109" display="https://my.zakupivli.pro/remote/dispatcher/state_purchase_view/49732349" xr:uid="{00000000-0004-0000-0000-00006D000000}"/>
    <hyperlink ref="B111" r:id="rId110" display="https://my.zakupivli.pro/remote/dispatcher/state_purchase_view/49732225" xr:uid="{00000000-0004-0000-0000-00006E000000}"/>
    <hyperlink ref="B112" r:id="rId111" display="https://my.zakupivli.pro/remote/dispatcher/state_purchase_view/49732309" xr:uid="{00000000-0004-0000-0000-00006F000000}"/>
    <hyperlink ref="B113" r:id="rId112" display="https://my.zakupivli.pro/remote/dispatcher/state_purchase_view/49732269" xr:uid="{00000000-0004-0000-0000-000070000000}"/>
    <hyperlink ref="B114" r:id="rId113" display="https://my.zakupivli.pro/remote/dispatcher/state_purchase_view/49732109" xr:uid="{00000000-0004-0000-0000-000071000000}"/>
    <hyperlink ref="B115" r:id="rId114" display="https://my.zakupivli.pro/remote/dispatcher/state_purchase_view/49731978" xr:uid="{00000000-0004-0000-0000-000072000000}"/>
    <hyperlink ref="B116" r:id="rId115" display="https://my.zakupivli.pro/remote/dispatcher/state_purchase_view/49731920" xr:uid="{00000000-0004-0000-0000-000073000000}"/>
    <hyperlink ref="B117" r:id="rId116" display="https://my.zakupivli.pro/remote/dispatcher/state_purchase_view/49731760" xr:uid="{00000000-0004-0000-0000-000074000000}"/>
    <hyperlink ref="B118" r:id="rId117" display="https://my.zakupivli.pro/remote/dispatcher/state_purchase_view/49731845" xr:uid="{00000000-0004-0000-0000-000075000000}"/>
    <hyperlink ref="B119" r:id="rId118" display="https://my.zakupivli.pro/remote/dispatcher/state_purchase_view/49731426" xr:uid="{00000000-0004-0000-0000-000076000000}"/>
    <hyperlink ref="B120" r:id="rId119" display="https://my.zakupivli.pro/remote/dispatcher/state_purchase_view/49625241" xr:uid="{00000000-0004-0000-0000-000077000000}"/>
    <hyperlink ref="B121" r:id="rId120" display="https://my.zakupivli.pro/remote/dispatcher/state_purchase_view/49624810" xr:uid="{00000000-0004-0000-0000-000078000000}"/>
    <hyperlink ref="B122" r:id="rId121" display="https://my.zakupivli.pro/remote/dispatcher/state_purchase_view/49624567" xr:uid="{00000000-0004-0000-0000-000079000000}"/>
    <hyperlink ref="B123" r:id="rId122" display="https://my.zakupivli.pro/remote/dispatcher/state_purchase_view/49624329" xr:uid="{00000000-0004-0000-0000-00007A000000}"/>
    <hyperlink ref="B124" r:id="rId123" display="https://my.zakupivli.pro/remote/dispatcher/state_purchase_view/49624198" xr:uid="{00000000-0004-0000-0000-00007B000000}"/>
    <hyperlink ref="B125" r:id="rId124" display="https://my.zakupivli.pro/remote/dispatcher/state_purchase_view/49623956" xr:uid="{00000000-0004-0000-0000-00007C000000}"/>
    <hyperlink ref="B126" r:id="rId125" display="https://my.zakupivli.pro/remote/dispatcher/state_purchase_view/49623840" xr:uid="{00000000-0004-0000-0000-00007D000000}"/>
    <hyperlink ref="B127" r:id="rId126" display="https://my.zakupivli.pro/remote/dispatcher/state_purchase_view/49623614" xr:uid="{00000000-0004-0000-0000-00007E000000}"/>
    <hyperlink ref="B128" r:id="rId127" display="https://my.zakupivli.pro/remote/dispatcher/state_purchase_view/49201211" xr:uid="{00000000-0004-0000-0000-00007F000000}"/>
    <hyperlink ref="B129" r:id="rId128" display="https://my.zakupivli.pro/remote/dispatcher/state_purchase_view/49200422" xr:uid="{00000000-0004-0000-0000-000080000000}"/>
    <hyperlink ref="B130" r:id="rId129" display="https://my.zakupivli.pro/remote/dispatcher/state_purchase_view/49200166" xr:uid="{00000000-0004-0000-0000-000081000000}"/>
    <hyperlink ref="B131" r:id="rId130" display="https://my.zakupivli.pro/remote/dispatcher/state_purchase_view/49199236" xr:uid="{00000000-0004-0000-0000-000082000000}"/>
    <hyperlink ref="B132" r:id="rId131" display="https://my.zakupivli.pro/remote/dispatcher/state_purchase_view/49111854" xr:uid="{00000000-0004-0000-0000-000083000000}"/>
    <hyperlink ref="B133" r:id="rId132" display="https://my.zakupivli.pro/remote/dispatcher/state_purchase_view/49111460" xr:uid="{00000000-0004-0000-0000-000084000000}"/>
    <hyperlink ref="B134" r:id="rId133" display="https://my.zakupivli.pro/remote/dispatcher/state_purchase_view/49111384" xr:uid="{00000000-0004-0000-0000-000085000000}"/>
    <hyperlink ref="B135" r:id="rId134" display="https://my.zakupivli.pro/remote/dispatcher/state_purchase_view/49030995" xr:uid="{00000000-0004-0000-0000-000086000000}"/>
    <hyperlink ref="B136" r:id="rId135" display="https://my.zakupivli.pro/remote/dispatcher/state_purchase_view/48965927" xr:uid="{00000000-0004-0000-0000-000087000000}"/>
    <hyperlink ref="B137" r:id="rId136" display="https://my.zakupivli.pro/remote/dispatcher/state_purchase_view/48965786" xr:uid="{00000000-0004-0000-0000-000088000000}"/>
    <hyperlink ref="B138" r:id="rId137" display="https://my.zakupivli.pro/remote/dispatcher/state_purchase_view/48963097" xr:uid="{00000000-0004-0000-0000-000089000000}"/>
    <hyperlink ref="B139" r:id="rId138" display="https://my.zakupivli.pro/remote/dispatcher/state_purchase_view/48961005" xr:uid="{00000000-0004-0000-0000-00008A000000}"/>
    <hyperlink ref="B140" r:id="rId139" display="https://my.zakupivli.pro/remote/dispatcher/state_purchase_view/48817575" xr:uid="{00000000-0004-0000-0000-00008B000000}"/>
    <hyperlink ref="B141" r:id="rId140" display="https://my.zakupivli.pro/remote/dispatcher/state_purchase_view/48801505" xr:uid="{00000000-0004-0000-0000-00008C000000}"/>
    <hyperlink ref="B142" r:id="rId141" display="https://my.zakupivli.pro/remote/dispatcher/state_purchase_view/48758190" xr:uid="{00000000-0004-0000-0000-00008D000000}"/>
    <hyperlink ref="B143" r:id="rId142" display="https://my.zakupivli.pro/remote/dispatcher/state_purchase_view/48757053" xr:uid="{00000000-0004-0000-0000-00008E000000}"/>
    <hyperlink ref="B144" r:id="rId143" display="https://my.zakupivli.pro/remote/dispatcher/state_purchase_view/48756159" xr:uid="{00000000-0004-0000-0000-00008F000000}"/>
    <hyperlink ref="B145" r:id="rId144" display="https://my.zakupivli.pro/remote/dispatcher/state_purchase_view/48676301" xr:uid="{00000000-0004-0000-0000-000090000000}"/>
    <hyperlink ref="B146" r:id="rId145" display="https://my.zakupivli.pro/remote/dispatcher/state_purchase_view/48600217" xr:uid="{00000000-0004-0000-0000-000091000000}"/>
    <hyperlink ref="B147" r:id="rId146" display="https://my.zakupivli.pro/remote/dispatcher/state_purchase_view/48598676" xr:uid="{00000000-0004-0000-0000-000092000000}"/>
    <hyperlink ref="B148" r:id="rId147" display="https://my.zakupivli.pro/remote/dispatcher/state_purchase_view/48598159" xr:uid="{00000000-0004-0000-0000-000093000000}"/>
    <hyperlink ref="B149" r:id="rId148" display="https://my.zakupivli.pro/remote/dispatcher/state_purchase_view/48597890" xr:uid="{00000000-0004-0000-0000-000094000000}"/>
    <hyperlink ref="B150" r:id="rId149" display="https://my.zakupivli.pro/remote/dispatcher/state_purchase_view/48589272" xr:uid="{00000000-0004-0000-0000-000095000000}"/>
    <hyperlink ref="B151" r:id="rId150" display="https://my.zakupivli.pro/remote/dispatcher/state_purchase_view/48587888" xr:uid="{00000000-0004-0000-0000-000096000000}"/>
    <hyperlink ref="B152" r:id="rId151" display="https://my.zakupivli.pro/remote/dispatcher/state_purchase_view/48586825" xr:uid="{00000000-0004-0000-0000-000097000000}"/>
  </hyperlink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</dc:title>
  <dc:subject/>
  <dc:creator>Unknown</dc:creator>
  <cp:keywords/>
  <dc:description/>
  <cp:lastModifiedBy>Voloshina</cp:lastModifiedBy>
  <dcterms:created xsi:type="dcterms:W3CDTF">2025-02-04T10:45:48Z</dcterms:created>
  <dcterms:modified xsi:type="dcterms:W3CDTF">2025-02-04T08:48:11Z</dcterms:modified>
  <cp:category/>
</cp:coreProperties>
</file>