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vika\Desktop\"/>
    </mc:Choice>
  </mc:AlternateContent>
  <bookViews>
    <workbookView xWindow="120" yWindow="45" windowWidth="15135" windowHeight="8130" tabRatio="813" activeTab="1"/>
  </bookViews>
  <sheets>
    <sheet name="проживание 500" sheetId="15" r:id="rId1"/>
    <sheet name="2023р." sheetId="18" r:id="rId2"/>
    <sheet name="сауна 500" sheetId="26" r:id="rId3"/>
    <sheet name="авто 540" sheetId="27" r:id="rId4"/>
    <sheet name="перев спорт.човнів-42грн,960грн" sheetId="28" r:id="rId5"/>
  </sheets>
  <calcPr calcId="162913"/>
</workbook>
</file>

<file path=xl/calcChain.xml><?xml version="1.0" encoding="utf-8"?>
<calcChain xmlns="http://schemas.openxmlformats.org/spreadsheetml/2006/main">
  <c r="D30" i="28" l="1"/>
  <c r="D17" i="28"/>
  <c r="D16" i="28"/>
  <c r="D18" i="28" s="1"/>
  <c r="D19" i="28" l="1"/>
  <c r="D20" i="28" s="1"/>
  <c r="D31" i="28"/>
  <c r="D32" i="28" s="1"/>
  <c r="D21" i="28" l="1"/>
  <c r="D22" i="28"/>
  <c r="D23" i="28" s="1"/>
  <c r="C99" i="18" l="1"/>
  <c r="C101" i="18" s="1"/>
  <c r="C112" i="18"/>
  <c r="C46" i="18"/>
  <c r="C35" i="18"/>
  <c r="C23" i="18"/>
  <c r="C13" i="27"/>
  <c r="C88" i="18"/>
  <c r="C75" i="18"/>
  <c r="C60" i="18"/>
  <c r="C14" i="27" l="1"/>
  <c r="C15" i="27" s="1"/>
  <c r="C36" i="18"/>
  <c r="C12" i="18"/>
  <c r="C12" i="26"/>
  <c r="C13" i="26" s="1"/>
  <c r="C14" i="26" s="1"/>
  <c r="C16" i="27" l="1"/>
  <c r="C17" i="27" s="1"/>
  <c r="C18" i="27" s="1"/>
  <c r="C15" i="26"/>
  <c r="C16" i="26" s="1"/>
  <c r="C17" i="26" s="1"/>
  <c r="C102" i="18" l="1"/>
  <c r="C14" i="15"/>
  <c r="C15" i="15" s="1"/>
  <c r="C16" i="15" l="1"/>
  <c r="C17" i="15" l="1"/>
  <c r="C18" i="15" s="1"/>
  <c r="C13" i="18"/>
  <c r="C14" i="18" s="1"/>
  <c r="C15" i="18" s="1"/>
  <c r="C16" i="18" l="1"/>
  <c r="C17" i="18" s="1"/>
  <c r="C25" i="18"/>
  <c r="C26" i="18" s="1"/>
  <c r="C27" i="18" s="1"/>
  <c r="C28" i="18" l="1"/>
  <c r="C29" i="18" s="1"/>
  <c r="C37" i="18"/>
  <c r="C38" i="18" s="1"/>
  <c r="C48" i="18"/>
  <c r="C49" i="18" s="1"/>
  <c r="C50" i="18" s="1"/>
  <c r="C51" i="18" s="1"/>
  <c r="C52" i="18" s="1"/>
  <c r="C62" i="18"/>
  <c r="C63" i="18" s="1"/>
  <c r="C39" i="18" l="1"/>
  <c r="C40" i="18" s="1"/>
  <c r="C64" i="18"/>
  <c r="C65" i="18" l="1"/>
  <c r="C66" i="18" s="1"/>
  <c r="C77" i="18"/>
  <c r="C78" i="18" s="1"/>
  <c r="C79" i="18" l="1"/>
  <c r="C80" i="18" l="1"/>
  <c r="C81" i="18" s="1"/>
  <c r="C90" i="18"/>
  <c r="C91" i="18" s="1"/>
  <c r="C92" i="18" l="1"/>
  <c r="C93" i="18" l="1"/>
  <c r="C94" i="18" s="1"/>
  <c r="C103" i="18"/>
  <c r="C113" i="18"/>
  <c r="C114" i="18" s="1"/>
  <c r="C115" i="18" s="1"/>
  <c r="C104" i="18" l="1"/>
  <c r="C105" i="18" s="1"/>
  <c r="C116" i="18"/>
  <c r="C117" i="18" s="1"/>
</calcChain>
</file>

<file path=xl/sharedStrings.xml><?xml version="1.0" encoding="utf-8"?>
<sst xmlns="http://schemas.openxmlformats.org/spreadsheetml/2006/main" count="240" uniqueCount="119">
  <si>
    <t xml:space="preserve">   </t>
  </si>
  <si>
    <t>К А Л Ь К У Л Я Ц І Я</t>
  </si>
  <si>
    <t>№ п/п</t>
  </si>
  <si>
    <t>1.</t>
  </si>
  <si>
    <t>2.</t>
  </si>
  <si>
    <t>3.</t>
  </si>
  <si>
    <t xml:space="preserve"> Директор КП «Водно-</t>
  </si>
  <si>
    <t>спортивний комбінат»</t>
  </si>
  <si>
    <t>ЗАТВЕРДЖЕНО:</t>
  </si>
  <si>
    <t>запчастини для мотора</t>
  </si>
  <si>
    <t>Інші витрати</t>
  </si>
  <si>
    <t>Всього</t>
  </si>
  <si>
    <t>ПДВ 20%</t>
  </si>
  <si>
    <t xml:space="preserve">Всьго </t>
  </si>
  <si>
    <t>Комунальні послуги</t>
  </si>
  <si>
    <t>Амортизація  будівлі блок-кімнат,обладнання</t>
  </si>
  <si>
    <t xml:space="preserve">Інші витрати  </t>
  </si>
  <si>
    <t>ГСМ</t>
  </si>
  <si>
    <t>Амортизація  елінга, актового залу, спортивного обладнання та ін.</t>
  </si>
  <si>
    <t>Амортизація  елінга для зберігання спортивного інвентарю</t>
  </si>
  <si>
    <t>Рентабельність 20%</t>
  </si>
  <si>
    <t>Амортизація  будівлі сауни, обладнання</t>
  </si>
  <si>
    <t>Амортизація автомобіля</t>
  </si>
  <si>
    <t>Зарплата водія</t>
  </si>
  <si>
    <t>Рентабельність 15%</t>
  </si>
  <si>
    <t>Нарахування єдиного внеску</t>
  </si>
  <si>
    <t xml:space="preserve">Собівартість послуг </t>
  </si>
  <si>
    <t>Собівартість послуг</t>
  </si>
  <si>
    <t>Амортизація обладнання веслувального канала (бони, наградний плот, понтони стартові, приміщення для суддів, трибуни, роздягальні, приміщення кімнати допінг контролю, будівлі,транспортних засобів, фотофінішного обладнання  )</t>
  </si>
  <si>
    <t xml:space="preserve">Зарплата працівників </t>
  </si>
  <si>
    <t>Секції плавучих пантонів, бони причальні</t>
  </si>
  <si>
    <t>Вартість послуг оренди дистанції за 1 доріжку на байдарках і каное на 1 годину</t>
  </si>
  <si>
    <t>Установка стартової системи (катер, ГСМ, комунальні послуги, лінії розмежування доріжок, знаки)</t>
  </si>
  <si>
    <t>Амортизація катерів, моторів</t>
  </si>
  <si>
    <t>Розмежування доріжек, знаки розмітки дистанції</t>
  </si>
  <si>
    <t>Амортизація  залу та обладнання</t>
  </si>
  <si>
    <t>Вартість послуг оренди дистанції за 1 доріжку з веслування академічного на 1 годину</t>
  </si>
  <si>
    <t xml:space="preserve">______Валерій ШИЛО </t>
  </si>
  <si>
    <t xml:space="preserve">_______  Валерій ШИЛО </t>
  </si>
  <si>
    <t>_____ Валерій ШИЛО</t>
  </si>
  <si>
    <t xml:space="preserve">Нарахування </t>
  </si>
  <si>
    <t xml:space="preserve">Всього </t>
  </si>
  <si>
    <t>Вартість послуг за добу, на 1 особу                                 (з урахуванням ПДВ)</t>
  </si>
  <si>
    <t xml:space="preserve"> Директор </t>
  </si>
  <si>
    <t>Складові витрат</t>
  </si>
  <si>
    <t xml:space="preserve">за добу </t>
  </si>
  <si>
    <t>за 1 годину</t>
  </si>
  <si>
    <t>Заступник директора з водних видів спорту</t>
  </si>
  <si>
    <t xml:space="preserve">Виконавець: моб. .067-650-72-71    </t>
  </si>
  <si>
    <t>КП"Водно-спортивний комбінат"ДМР</t>
  </si>
  <si>
    <t>Складові витрати</t>
  </si>
  <si>
    <t>Сума за послугу              за добу, на 1 особу,    грн.</t>
  </si>
  <si>
    <t>Електроенергія, вода, вивіз сміття,прання  білизни</t>
  </si>
  <si>
    <t xml:space="preserve">      Микола БАРАНОВ</t>
  </si>
  <si>
    <t xml:space="preserve"> Головний бухгалтер                                                             Наталя  НЄМЦЕВА</t>
  </si>
  <si>
    <t xml:space="preserve">Сума на послугу,                на 1 годину </t>
  </si>
  <si>
    <t xml:space="preserve"> Головний бухгалтер                                                                                  Наталя  НЄМЦЕВА</t>
  </si>
  <si>
    <t>Головний бухгалтер                                                                                   Наталя  НЄМЦЕВА</t>
  </si>
  <si>
    <t>Вартість послуги на 1 годину (з урахуванням ПДВ)</t>
  </si>
  <si>
    <t>Вартість послуг на 1 годину до 6 чоловік (з урахуванням ПДВ)</t>
  </si>
  <si>
    <t xml:space="preserve">Виконавець: тел.067-650-72-71   </t>
  </si>
  <si>
    <t xml:space="preserve">Виконавець: тел.067-650-72-71  </t>
  </si>
  <si>
    <t>На 1 годину                      (до 6 чоловік)</t>
  </si>
  <si>
    <t>Вартість послуг оренди залу фізичної підготовки за 1 годину (з урахуванням ПДВ)</t>
  </si>
  <si>
    <t>Головний бухгалтер                                                                                 Наталя  НЄМЦЕВА</t>
  </si>
  <si>
    <t>Заступник директора з водних видів спорту                                         Микола БАРАНОВ</t>
  </si>
  <si>
    <t xml:space="preserve">Виконавець: тел.067-650-72-71 </t>
  </si>
  <si>
    <t>надання послуг з розміщення іногородніх спортсменів на базі                                                               КП "Водно-спортивний комбінат " м.Дніпро                                                                       на  2023 рік</t>
  </si>
  <si>
    <t>Всього : П' ятьсот грн. 00 коп.</t>
  </si>
  <si>
    <t>вартості  послуг на проведення спортивних заходів на об' єктах                                                                                                                                            Комуналього підприємства "Водно-спортивний комбінат"  ДМР                                                            м. Дніпро на 2023 рік</t>
  </si>
  <si>
    <t>користування  фінішної зони веслувального каналу</t>
  </si>
  <si>
    <t>Вартість послуг бази за добу (з урахуванням ПДВ)</t>
  </si>
  <si>
    <t>Вартість послуг  фінішної зони веслувального каналу за  добу (з урахуванням ПДВ)</t>
  </si>
  <si>
    <t>користування дистанції ( 1 доріжка з веслування на байдарках і каное)</t>
  </si>
  <si>
    <t>Вартість послуг  дистанції (9 доріжек з веслування на байдарках і каное  за 1 добу (8 годин)  (з урахуванням ПДВ)</t>
  </si>
  <si>
    <t>користування дистанції (1 доріжка з веслування академічного)</t>
  </si>
  <si>
    <t>Вартість послуг  дистанції (6 доріжек з веслування академічного за 1 добу) 8 годин)) (з урахуванням ПДВ)</t>
  </si>
  <si>
    <t xml:space="preserve">користування катерів супроводження </t>
  </si>
  <si>
    <t>Вартість послуг  катерів супроводження за 1 годину (з урахуванням ПДВ)</t>
  </si>
  <si>
    <t>користування  рятувального катера</t>
  </si>
  <si>
    <t>Вартість послуг катерів  рятувальних за 1 годину (з урахуванням ПДВ)</t>
  </si>
  <si>
    <t>переправа</t>
  </si>
  <si>
    <t>Вартість послуг  катерів переправи за 1 годину (з урахуванням ПДВ)</t>
  </si>
  <si>
    <t>користування залу фізичної підготовки</t>
  </si>
  <si>
    <t>Вартість послуг  елінга за добу (з урахуванням ПДВ)</t>
  </si>
  <si>
    <t>користування елінга</t>
  </si>
  <si>
    <t xml:space="preserve"> послуг з перевезення автомобільним транспортом                                                          КП "Водно-спортивний комбінат " м. Дніпро                                                               на  2023 рік</t>
  </si>
  <si>
    <t>надання послуг із забезпечення фізичного комфорту (96.04)                                                           КП "Водно-спортивний комбінат " м.Дніпро                                                                 на  2023 рік</t>
  </si>
  <si>
    <t>Всього : П' ятьсот  сорок грн. 00 коп.</t>
  </si>
  <si>
    <t>користування інфраструктурою бази</t>
  </si>
  <si>
    <t xml:space="preserve">Виконавець: </t>
  </si>
  <si>
    <t>Надія КОЛОСКОВА</t>
  </si>
  <si>
    <t xml:space="preserve"> тел.067-650-72-71 </t>
  </si>
  <si>
    <t>Додаток № 1</t>
  </si>
  <si>
    <t>Калькуляція</t>
  </si>
  <si>
    <t>розрахунок</t>
  </si>
  <si>
    <t>Заробітна плата водія</t>
  </si>
  <si>
    <t>Середня з/плата</t>
  </si>
  <si>
    <t>Нарахування на заробітну плату</t>
  </si>
  <si>
    <t>Разом прямих витрат</t>
  </si>
  <si>
    <t>Непередбачувані витрати 5%</t>
  </si>
  <si>
    <t>Разом:</t>
  </si>
  <si>
    <t>Сума за послугу              за 1 км. пробегу    грн.</t>
  </si>
  <si>
    <t xml:space="preserve">  ГСМ</t>
  </si>
  <si>
    <t>16,68грн./100км*52,00 грн.</t>
  </si>
  <si>
    <t>27,78 грн. *5%</t>
  </si>
  <si>
    <t>Техобслуговування та страхування  автомобіля  та спецконструкції</t>
  </si>
  <si>
    <t>Амортизація  автомобіля  та спецконструкції</t>
  </si>
  <si>
    <t>Вартість послуг  на 1 км пробегу                                                                                (з урахуванням ПДВ)</t>
  </si>
  <si>
    <t xml:space="preserve">вартості послуг з перевезення спортивних човнів автомобілем  зі спецконструкцією     по Україні                                                                                                                                                                на 2023 рік                                                                                                                                                   </t>
  </si>
  <si>
    <t xml:space="preserve">вартость послуг з перевезення спортивних човнів автомобілем   зі спецконструкцією                                                на 1 км. пробегу     на 2023 рік                                                                                               </t>
  </si>
  <si>
    <r>
      <rPr>
        <b/>
        <sz val="12"/>
        <color theme="1"/>
        <rFont val="Times New Roman"/>
        <family val="1"/>
        <charset val="204"/>
      </rPr>
      <t xml:space="preserve"> Всього  Сорок дві   грн. 00коп.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</t>
    </r>
  </si>
  <si>
    <t xml:space="preserve">вартость послуг з перевезення спортивних човнів автомобілем   зі спецконструкцією                                                за 1 добу на 1 особу                                                                                                                                                                                                                 на 2023 рік                                                                                          </t>
  </si>
  <si>
    <t>Сума за послугу              за 1 добу на 1 особу   грн.</t>
  </si>
  <si>
    <t>Добові водія</t>
  </si>
  <si>
    <t>Послуги з розміщення водія</t>
  </si>
  <si>
    <t>Вартість послуг за 1 добу, на 1 особу                                                               (з урахуванням ПДВ)</t>
  </si>
  <si>
    <r>
      <rPr>
        <b/>
        <sz val="12"/>
        <color theme="1"/>
        <rFont val="Times New Roman"/>
        <family val="1"/>
        <charset val="204"/>
      </rPr>
      <t xml:space="preserve"> Всього Дев'ятсот шістьдесят   грн. 00коп.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</t>
    </r>
  </si>
  <si>
    <t xml:space="preserve"> Головний бухгалтер                                                                        Наталя  НЄМЦЕВА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</si>
</sst>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2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vertical="top" wrapText="1"/>
    </xf>
    <xf numFmtId="0" fontId="6" fillId="0" borderId="0" xfId="0" applyFont="1"/>
    <xf numFmtId="0" fontId="2" fillId="0" borderId="0" xfId="0" applyFont="1" applyBorder="1" applyAlignment="1">
      <alignment vertical="top" wrapText="1"/>
    </xf>
    <xf numFmtId="0" fontId="1" fillId="0" borderId="0" xfId="0" applyFont="1" applyAlignment="1"/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0" fillId="0" borderId="0" xfId="0" applyNumberFormat="1"/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/>
    <xf numFmtId="0" fontId="2" fillId="2" borderId="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wrapText="1"/>
    </xf>
    <xf numFmtId="0" fontId="1" fillId="3" borderId="1" xfId="0" applyFont="1" applyFill="1" applyBorder="1"/>
    <xf numFmtId="0" fontId="1" fillId="0" borderId="1" xfId="0" applyFont="1" applyFill="1" applyBorder="1"/>
    <xf numFmtId="0" fontId="1" fillId="2" borderId="1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3" borderId="4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4" fillId="0" borderId="0" xfId="0" applyFont="1"/>
    <xf numFmtId="0" fontId="2" fillId="0" borderId="7" xfId="0" applyFont="1" applyFill="1" applyBorder="1" applyAlignment="1">
      <alignment horizontal="center" vertical="top" wrapText="1"/>
    </xf>
    <xf numFmtId="0" fontId="0" fillId="0" borderId="0" xfId="0" applyFill="1"/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4" xfId="0" applyFont="1" applyFill="1" applyBorder="1"/>
    <xf numFmtId="4" fontId="0" fillId="0" borderId="0" xfId="0" applyNumberFormat="1" applyFill="1"/>
    <xf numFmtId="0" fontId="1" fillId="0" borderId="0" xfId="0" applyFont="1" applyAlignment="1">
      <alignment wrapText="1"/>
    </xf>
    <xf numFmtId="0" fontId="7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vertical="top" wrapText="1"/>
    </xf>
    <xf numFmtId="0" fontId="0" fillId="0" borderId="9" xfId="0" applyBorder="1" applyAlignment="1"/>
    <xf numFmtId="0" fontId="11" fillId="0" borderId="0" xfId="0" applyFont="1" applyAlignment="1"/>
    <xf numFmtId="0" fontId="11" fillId="0" borderId="0" xfId="0" applyFont="1"/>
    <xf numFmtId="0" fontId="2" fillId="0" borderId="1" xfId="0" applyFont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0" borderId="0" xfId="0" applyFont="1"/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0" xfId="0" applyFont="1"/>
    <xf numFmtId="0" fontId="1" fillId="0" borderId="0" xfId="0" applyFont="1" applyAlignment="1">
      <alignment horizontal="right"/>
    </xf>
    <xf numFmtId="0" fontId="15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6" fillId="0" borderId="0" xfId="0" applyFont="1" applyAlignment="1"/>
    <xf numFmtId="0" fontId="17" fillId="0" borderId="0" xfId="0" applyFont="1"/>
    <xf numFmtId="0" fontId="0" fillId="0" borderId="9" xfId="0" applyBorder="1" applyAlignment="1"/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0" fillId="0" borderId="0" xfId="0" applyNumberFormat="1"/>
    <xf numFmtId="49" fontId="18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19" fillId="0" borderId="0" xfId="0" applyFont="1"/>
    <xf numFmtId="2" fontId="0" fillId="0" borderId="0" xfId="0" applyNumberFormat="1" applyFont="1"/>
    <xf numFmtId="0" fontId="0" fillId="0" borderId="0" xfId="0" applyFont="1"/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2" fontId="20" fillId="0" borderId="1" xfId="0" applyNumberFormat="1" applyFont="1" applyBorder="1" applyAlignment="1">
      <alignment vertical="top" wrapText="1"/>
    </xf>
    <xf numFmtId="9" fontId="20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vertical="top" wrapText="1"/>
    </xf>
    <xf numFmtId="0" fontId="3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20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7" fillId="0" borderId="0" xfId="0" applyFont="1" applyAlignment="1">
      <alignment horizontal="right" wrapText="1"/>
    </xf>
    <xf numFmtId="0" fontId="0" fillId="0" borderId="0" xfId="0" applyAlignment="1"/>
    <xf numFmtId="0" fontId="11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 horizontal="center" vertical="top" wrapText="1"/>
    </xf>
    <xf numFmtId="2" fontId="0" fillId="0" borderId="2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vertical="top" wrapText="1"/>
    </xf>
    <xf numFmtId="2" fontId="0" fillId="0" borderId="6" xfId="0" applyNumberFormat="1" applyFont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/>
    <xf numFmtId="2" fontId="0" fillId="0" borderId="5" xfId="0" applyNumberFormat="1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9" xfId="0" applyBorder="1" applyAlignment="1"/>
    <xf numFmtId="2" fontId="4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0" fillId="3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6"/>
  <sheetViews>
    <sheetView topLeftCell="A16" workbookViewId="0">
      <selection activeCell="A22" sqref="A22:C23"/>
    </sheetView>
  </sheetViews>
  <sheetFormatPr defaultRowHeight="15" x14ac:dyDescent="0.25"/>
  <cols>
    <col min="1" max="1" width="3.7109375" customWidth="1"/>
    <col min="2" max="2" width="46.7109375" customWidth="1"/>
    <col min="3" max="3" width="24.28515625" customWidth="1"/>
  </cols>
  <sheetData>
    <row r="1" spans="1:5" ht="18.75" x14ac:dyDescent="0.3">
      <c r="A1" s="9"/>
      <c r="B1" s="101" t="s">
        <v>8</v>
      </c>
      <c r="C1" s="102"/>
    </row>
    <row r="2" spans="1:5" ht="18.75" x14ac:dyDescent="0.3">
      <c r="A2" s="1" t="s">
        <v>0</v>
      </c>
      <c r="B2" s="9"/>
      <c r="C2" s="59" t="s">
        <v>43</v>
      </c>
    </row>
    <row r="3" spans="1:5" ht="36.75" customHeight="1" x14ac:dyDescent="0.3">
      <c r="A3" s="9"/>
      <c r="B3" s="9"/>
      <c r="C3" s="54" t="s">
        <v>49</v>
      </c>
    </row>
    <row r="4" spans="1:5" ht="18.75" x14ac:dyDescent="0.3">
      <c r="A4" s="1"/>
      <c r="B4" s="9"/>
      <c r="C4" s="56" t="s">
        <v>37</v>
      </c>
    </row>
    <row r="5" spans="1:5" ht="18.75" x14ac:dyDescent="0.3">
      <c r="A5" s="9"/>
      <c r="B5" s="9"/>
      <c r="C5" s="9"/>
    </row>
    <row r="6" spans="1:5" ht="15.75" x14ac:dyDescent="0.25">
      <c r="A6" s="103" t="s">
        <v>1</v>
      </c>
      <c r="B6" s="103"/>
      <c r="C6" s="103"/>
    </row>
    <row r="7" spans="1:5" ht="48.6" customHeight="1" x14ac:dyDescent="0.25">
      <c r="A7" s="104" t="s">
        <v>67</v>
      </c>
      <c r="B7" s="104"/>
      <c r="C7" s="104"/>
      <c r="D7" s="6"/>
      <c r="E7" s="6"/>
    </row>
    <row r="8" spans="1:5" ht="15.75" customHeight="1" x14ac:dyDescent="0.3">
      <c r="A8" s="1"/>
      <c r="B8" s="9"/>
      <c r="C8" s="9"/>
    </row>
    <row r="9" spans="1:5" ht="50.45" customHeight="1" x14ac:dyDescent="0.25">
      <c r="A9" s="57" t="s">
        <v>2</v>
      </c>
      <c r="B9" s="58" t="s">
        <v>50</v>
      </c>
      <c r="C9" s="58" t="s">
        <v>51</v>
      </c>
    </row>
    <row r="10" spans="1:5" ht="18.75" x14ac:dyDescent="0.25">
      <c r="A10" s="14"/>
      <c r="B10" s="3" t="s">
        <v>15</v>
      </c>
      <c r="C10" s="4">
        <v>69.59</v>
      </c>
      <c r="E10" s="15"/>
    </row>
    <row r="11" spans="1:5" ht="32.450000000000003" customHeight="1" x14ac:dyDescent="0.25">
      <c r="A11" s="14"/>
      <c r="B11" s="62" t="s">
        <v>52</v>
      </c>
      <c r="C11" s="4">
        <v>106.23</v>
      </c>
      <c r="E11" s="41"/>
    </row>
    <row r="12" spans="1:5" ht="21" customHeight="1" x14ac:dyDescent="0.25">
      <c r="A12" s="14"/>
      <c r="B12" s="3" t="s">
        <v>29</v>
      </c>
      <c r="C12" s="4">
        <v>153.51</v>
      </c>
      <c r="E12" s="15"/>
    </row>
    <row r="13" spans="1:5" ht="21.75" customHeight="1" x14ac:dyDescent="0.25">
      <c r="A13" s="14"/>
      <c r="B13" s="3" t="s">
        <v>40</v>
      </c>
      <c r="C13" s="4">
        <v>17.89</v>
      </c>
      <c r="E13" s="15"/>
    </row>
    <row r="14" spans="1:5" ht="18.75" x14ac:dyDescent="0.25">
      <c r="A14" s="14"/>
      <c r="B14" s="3" t="s">
        <v>41</v>
      </c>
      <c r="C14" s="4">
        <f>SUM(C10:C13)</f>
        <v>347.21999999999997</v>
      </c>
      <c r="D14" s="5"/>
      <c r="E14" s="15"/>
    </row>
    <row r="15" spans="1:5" ht="18.75" x14ac:dyDescent="0.25">
      <c r="A15" s="14"/>
      <c r="B15" s="3" t="s">
        <v>20</v>
      </c>
      <c r="C15" s="4">
        <f>C14*20%</f>
        <v>69.444000000000003</v>
      </c>
      <c r="E15" s="15"/>
    </row>
    <row r="16" spans="1:5" ht="18.75" x14ac:dyDescent="0.25">
      <c r="A16" s="14"/>
      <c r="B16" s="3" t="s">
        <v>11</v>
      </c>
      <c r="C16" s="4">
        <f>C14+C15</f>
        <v>416.66399999999999</v>
      </c>
      <c r="E16" s="15"/>
    </row>
    <row r="17" spans="1:5" ht="18.75" x14ac:dyDescent="0.25">
      <c r="A17" s="14"/>
      <c r="B17" s="3" t="s">
        <v>12</v>
      </c>
      <c r="C17" s="4">
        <f>C16*20%</f>
        <v>83.332800000000006</v>
      </c>
      <c r="E17" s="15"/>
    </row>
    <row r="18" spans="1:5" ht="31.5" x14ac:dyDescent="0.25">
      <c r="A18" s="39"/>
      <c r="B18" s="55" t="s">
        <v>42</v>
      </c>
      <c r="C18" s="52">
        <f>C16+C17</f>
        <v>499.99680000000001</v>
      </c>
      <c r="E18" s="15"/>
    </row>
    <row r="19" spans="1:5" ht="18.75" x14ac:dyDescent="0.25">
      <c r="A19" s="7"/>
      <c r="B19" s="10"/>
      <c r="C19" s="8"/>
      <c r="E19" s="5"/>
    </row>
    <row r="20" spans="1:5" ht="18.75" x14ac:dyDescent="0.3">
      <c r="A20" s="1"/>
      <c r="B20" s="56" t="s">
        <v>68</v>
      </c>
      <c r="C20" s="9"/>
      <c r="E20" s="5"/>
    </row>
    <row r="21" spans="1:5" ht="18.75" x14ac:dyDescent="0.3">
      <c r="A21" s="1"/>
      <c r="B21" s="60"/>
      <c r="C21" s="9"/>
      <c r="E21" s="5"/>
    </row>
    <row r="22" spans="1:5" ht="15.75" x14ac:dyDescent="0.25">
      <c r="A22" s="105" t="s">
        <v>47</v>
      </c>
      <c r="B22" s="100"/>
      <c r="C22" s="61" t="s">
        <v>53</v>
      </c>
    </row>
    <row r="23" spans="1:5" ht="22.5" customHeight="1" x14ac:dyDescent="0.25">
      <c r="A23" s="105" t="s">
        <v>54</v>
      </c>
      <c r="B23" s="105"/>
      <c r="C23" s="105"/>
    </row>
    <row r="24" spans="1:5" ht="18.75" x14ac:dyDescent="0.3">
      <c r="A24" s="1"/>
      <c r="B24" s="9"/>
      <c r="C24" s="9"/>
    </row>
    <row r="25" spans="1:5" ht="18.75" x14ac:dyDescent="0.3">
      <c r="A25" s="1"/>
      <c r="B25" s="99"/>
      <c r="C25" s="99"/>
    </row>
    <row r="26" spans="1:5" ht="18.75" x14ac:dyDescent="0.3">
      <c r="A26" s="1"/>
      <c r="B26" s="9"/>
      <c r="C26" s="9"/>
    </row>
    <row r="33" spans="1:3" x14ac:dyDescent="0.25">
      <c r="B33" s="99" t="s">
        <v>48</v>
      </c>
      <c r="C33" s="100"/>
    </row>
    <row r="34" spans="1:3" x14ac:dyDescent="0.25">
      <c r="B34" s="99"/>
      <c r="C34" s="100"/>
    </row>
    <row r="35" spans="1:3" x14ac:dyDescent="0.25">
      <c r="B35" s="99"/>
      <c r="C35" s="100"/>
    </row>
    <row r="36" spans="1:3" x14ac:dyDescent="0.25">
      <c r="A36" s="99"/>
      <c r="B36" s="100"/>
    </row>
  </sheetData>
  <mergeCells count="10">
    <mergeCell ref="A36:B36"/>
    <mergeCell ref="B25:C25"/>
    <mergeCell ref="B35:C35"/>
    <mergeCell ref="B1:C1"/>
    <mergeCell ref="B33:C33"/>
    <mergeCell ref="B34:C34"/>
    <mergeCell ref="A6:C6"/>
    <mergeCell ref="A7:C7"/>
    <mergeCell ref="A23:C23"/>
    <mergeCell ref="A22:B22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1"/>
  <sheetViews>
    <sheetView tabSelected="1" workbookViewId="0">
      <selection activeCell="C92" sqref="C92:D93"/>
    </sheetView>
  </sheetViews>
  <sheetFormatPr defaultRowHeight="15" x14ac:dyDescent="0.25"/>
  <cols>
    <col min="1" max="1" width="4.5703125" customWidth="1"/>
    <col min="2" max="2" width="55.42578125" customWidth="1"/>
    <col min="3" max="3" width="12.5703125" customWidth="1"/>
    <col min="4" max="4" width="13.85546875" customWidth="1"/>
  </cols>
  <sheetData>
    <row r="1" spans="1:4" x14ac:dyDescent="0.25">
      <c r="C1" s="108" t="s">
        <v>8</v>
      </c>
      <c r="D1" s="109"/>
    </row>
    <row r="2" spans="1:4" ht="18.75" x14ac:dyDescent="0.3">
      <c r="A2" s="1" t="s">
        <v>0</v>
      </c>
      <c r="C2" s="105" t="s">
        <v>6</v>
      </c>
      <c r="D2" s="100"/>
    </row>
    <row r="3" spans="1:4" x14ac:dyDescent="0.25">
      <c r="C3" s="105" t="s">
        <v>7</v>
      </c>
      <c r="D3" s="100"/>
    </row>
    <row r="4" spans="1:4" ht="18.75" x14ac:dyDescent="0.3">
      <c r="A4" s="1"/>
      <c r="C4" s="110" t="s">
        <v>38</v>
      </c>
      <c r="D4" s="100"/>
    </row>
    <row r="5" spans="1:4" ht="15.75" x14ac:dyDescent="0.25">
      <c r="A5" s="146" t="s">
        <v>1</v>
      </c>
      <c r="B5" s="146"/>
      <c r="C5" s="146"/>
      <c r="D5" s="146"/>
    </row>
    <row r="6" spans="1:4" ht="62.25" customHeight="1" x14ac:dyDescent="0.25">
      <c r="A6" s="147" t="s">
        <v>69</v>
      </c>
      <c r="B6" s="147"/>
      <c r="C6" s="147"/>
      <c r="D6" s="147"/>
    </row>
    <row r="7" spans="1:4" ht="31.5" customHeight="1" x14ac:dyDescent="0.25">
      <c r="A7" s="38" t="s">
        <v>2</v>
      </c>
      <c r="B7" s="58" t="s">
        <v>44</v>
      </c>
      <c r="C7" s="148"/>
      <c r="D7" s="148"/>
    </row>
    <row r="8" spans="1:4" ht="17.25" customHeight="1" x14ac:dyDescent="0.25">
      <c r="A8" s="39" t="s">
        <v>3</v>
      </c>
      <c r="B8" s="63" t="s">
        <v>89</v>
      </c>
      <c r="C8" s="111" t="s">
        <v>45</v>
      </c>
      <c r="D8" s="112"/>
    </row>
    <row r="9" spans="1:4" ht="30" x14ac:dyDescent="0.25">
      <c r="A9" s="37"/>
      <c r="B9" s="12" t="s">
        <v>18</v>
      </c>
      <c r="C9" s="149">
        <v>450.75</v>
      </c>
      <c r="D9" s="149"/>
    </row>
    <row r="10" spans="1:4" ht="17.25" customHeight="1" x14ac:dyDescent="0.25">
      <c r="A10" s="37"/>
      <c r="B10" s="31" t="s">
        <v>14</v>
      </c>
      <c r="C10" s="145">
        <v>592.74</v>
      </c>
      <c r="D10" s="132"/>
    </row>
    <row r="11" spans="1:4" ht="21.75" customHeight="1" x14ac:dyDescent="0.25">
      <c r="A11" s="37"/>
      <c r="B11" s="12" t="s">
        <v>29</v>
      </c>
      <c r="C11" s="145">
        <v>852.33</v>
      </c>
      <c r="D11" s="132"/>
    </row>
    <row r="12" spans="1:4" ht="18.75" customHeight="1" x14ac:dyDescent="0.25">
      <c r="A12" s="37"/>
      <c r="B12" s="12" t="s">
        <v>25</v>
      </c>
      <c r="C12" s="114">
        <f>C11*22%</f>
        <v>187.51260000000002</v>
      </c>
      <c r="D12" s="115"/>
    </row>
    <row r="13" spans="1:4" ht="18" customHeight="1" x14ac:dyDescent="0.25">
      <c r="A13" s="37"/>
      <c r="B13" s="12" t="s">
        <v>26</v>
      </c>
      <c r="C13" s="114">
        <f>SUM(C9:C12)</f>
        <v>2083.3326000000002</v>
      </c>
      <c r="D13" s="132"/>
    </row>
    <row r="14" spans="1:4" ht="18.75" customHeight="1" x14ac:dyDescent="0.25">
      <c r="A14" s="37"/>
      <c r="B14" s="12" t="s">
        <v>20</v>
      </c>
      <c r="C14" s="114">
        <f>C13*20%</f>
        <v>416.66652000000005</v>
      </c>
      <c r="D14" s="132"/>
    </row>
    <row r="15" spans="1:4" ht="18" customHeight="1" x14ac:dyDescent="0.25">
      <c r="A15" s="37"/>
      <c r="B15" s="12" t="s">
        <v>11</v>
      </c>
      <c r="C15" s="114">
        <f>C14+C13</f>
        <v>2499.9991200000004</v>
      </c>
      <c r="D15" s="132"/>
    </row>
    <row r="16" spans="1:4" ht="19.5" customHeight="1" x14ac:dyDescent="0.25">
      <c r="A16" s="16"/>
      <c r="B16" s="32" t="s">
        <v>12</v>
      </c>
      <c r="C16" s="118">
        <f>C15*20%</f>
        <v>499.9998240000001</v>
      </c>
      <c r="D16" s="139"/>
    </row>
    <row r="17" spans="1:4" ht="21.6" customHeight="1" x14ac:dyDescent="0.25">
      <c r="A17" s="20"/>
      <c r="B17" s="36" t="s">
        <v>71</v>
      </c>
      <c r="C17" s="140">
        <f>SUM(C15:C16)</f>
        <v>2999.9989440000004</v>
      </c>
      <c r="D17" s="140"/>
    </row>
    <row r="18" spans="1:4" ht="14.25" customHeight="1" x14ac:dyDescent="0.25">
      <c r="A18" s="21"/>
      <c r="B18" s="22"/>
      <c r="C18" s="134"/>
      <c r="D18" s="150"/>
    </row>
    <row r="19" spans="1:4" ht="21.75" customHeight="1" x14ac:dyDescent="0.25">
      <c r="A19" s="19" t="s">
        <v>4</v>
      </c>
      <c r="B19" s="64" t="s">
        <v>70</v>
      </c>
      <c r="C19" s="144" t="s">
        <v>45</v>
      </c>
      <c r="D19" s="144"/>
    </row>
    <row r="20" spans="1:4" ht="66" customHeight="1" x14ac:dyDescent="0.25">
      <c r="A20" s="34"/>
      <c r="B20" s="12" t="s">
        <v>28</v>
      </c>
      <c r="C20" s="151">
        <v>4134.6499999999996</v>
      </c>
      <c r="D20" s="152"/>
    </row>
    <row r="21" spans="1:4" ht="15.75" customHeight="1" x14ac:dyDescent="0.25">
      <c r="A21" s="37"/>
      <c r="B21" s="12" t="s">
        <v>17</v>
      </c>
      <c r="C21" s="114">
        <v>2802.36</v>
      </c>
      <c r="D21" s="132"/>
    </row>
    <row r="22" spans="1:4" ht="18.75" customHeight="1" x14ac:dyDescent="0.25">
      <c r="A22" s="37"/>
      <c r="B22" s="12" t="s">
        <v>29</v>
      </c>
      <c r="C22" s="114">
        <v>5002.3500000000004</v>
      </c>
      <c r="D22" s="125"/>
    </row>
    <row r="23" spans="1:4" ht="15.75" customHeight="1" x14ac:dyDescent="0.25">
      <c r="A23" s="37"/>
      <c r="B23" s="12" t="s">
        <v>25</v>
      </c>
      <c r="C23" s="114">
        <f>C22*22%</f>
        <v>1100.5170000000001</v>
      </c>
      <c r="D23" s="125"/>
    </row>
    <row r="24" spans="1:4" ht="15.75" customHeight="1" x14ac:dyDescent="0.25">
      <c r="A24" s="37"/>
      <c r="B24" s="31" t="s">
        <v>14</v>
      </c>
      <c r="C24" s="145">
        <v>2724.01</v>
      </c>
      <c r="D24" s="132"/>
    </row>
    <row r="25" spans="1:4" ht="15.75" customHeight="1" x14ac:dyDescent="0.25">
      <c r="A25" s="37"/>
      <c r="B25" s="12" t="s">
        <v>26</v>
      </c>
      <c r="C25" s="114">
        <f>SUM(C20:C24)</f>
        <v>15763.887000000001</v>
      </c>
      <c r="D25" s="132"/>
    </row>
    <row r="26" spans="1:4" ht="15.75" customHeight="1" x14ac:dyDescent="0.25">
      <c r="A26" s="37"/>
      <c r="B26" s="12" t="s">
        <v>20</v>
      </c>
      <c r="C26" s="114">
        <f>C25*20%</f>
        <v>3152.7774000000004</v>
      </c>
      <c r="D26" s="132"/>
    </row>
    <row r="27" spans="1:4" ht="15.75" customHeight="1" x14ac:dyDescent="0.25">
      <c r="A27" s="37"/>
      <c r="B27" s="12" t="s">
        <v>11</v>
      </c>
      <c r="C27" s="114">
        <f>C26+C25</f>
        <v>18916.664400000001</v>
      </c>
      <c r="D27" s="132"/>
    </row>
    <row r="28" spans="1:4" ht="15.75" customHeight="1" x14ac:dyDescent="0.25">
      <c r="A28" s="16"/>
      <c r="B28" s="32" t="s">
        <v>12</v>
      </c>
      <c r="C28" s="118">
        <f>C27*20%</f>
        <v>3783.3328800000004</v>
      </c>
      <c r="D28" s="139"/>
    </row>
    <row r="29" spans="1:4" ht="34.5" customHeight="1" x14ac:dyDescent="0.25">
      <c r="A29" s="20"/>
      <c r="B29" s="36" t="s">
        <v>72</v>
      </c>
      <c r="C29" s="140">
        <f>C27+C28</f>
        <v>22699.997280000003</v>
      </c>
      <c r="D29" s="140"/>
    </row>
    <row r="30" spans="1:4" ht="93.75" customHeight="1" x14ac:dyDescent="0.3">
      <c r="A30" s="28"/>
      <c r="B30" s="29"/>
      <c r="C30" s="24"/>
      <c r="D30" s="24"/>
    </row>
    <row r="31" spans="1:4" ht="32.25" customHeight="1" x14ac:dyDescent="0.25">
      <c r="A31" s="39" t="s">
        <v>5</v>
      </c>
      <c r="B31" s="46" t="s">
        <v>73</v>
      </c>
      <c r="C31" s="144" t="s">
        <v>45</v>
      </c>
      <c r="D31" s="144"/>
    </row>
    <row r="32" spans="1:4" ht="31.5" customHeight="1" x14ac:dyDescent="0.25">
      <c r="A32" s="37"/>
      <c r="B32" s="12" t="s">
        <v>32</v>
      </c>
      <c r="C32" s="113">
        <v>86.14</v>
      </c>
      <c r="D32" s="113"/>
    </row>
    <row r="33" spans="1:4" ht="15" customHeight="1" x14ac:dyDescent="0.25">
      <c r="A33" s="37"/>
      <c r="B33" s="12" t="s">
        <v>30</v>
      </c>
      <c r="C33" s="113">
        <v>25.3</v>
      </c>
      <c r="D33" s="113"/>
    </row>
    <row r="34" spans="1:4" ht="16.5" customHeight="1" x14ac:dyDescent="0.25">
      <c r="A34" s="37"/>
      <c r="B34" s="12" t="s">
        <v>29</v>
      </c>
      <c r="C34" s="114">
        <v>210.34</v>
      </c>
      <c r="D34" s="125"/>
    </row>
    <row r="35" spans="1:4" ht="17.25" customHeight="1" x14ac:dyDescent="0.25">
      <c r="A35" s="37"/>
      <c r="B35" s="12" t="s">
        <v>25</v>
      </c>
      <c r="C35" s="114">
        <f>C34*22%</f>
        <v>46.274799999999999</v>
      </c>
      <c r="D35" s="125"/>
    </row>
    <row r="36" spans="1:4" ht="17.25" customHeight="1" x14ac:dyDescent="0.25">
      <c r="A36" s="37"/>
      <c r="B36" s="12" t="s">
        <v>26</v>
      </c>
      <c r="C36" s="114">
        <f>SUM(C32:C35)</f>
        <v>368.0548</v>
      </c>
      <c r="D36" s="125"/>
    </row>
    <row r="37" spans="1:4" ht="17.25" customHeight="1" x14ac:dyDescent="0.25">
      <c r="A37" s="37"/>
      <c r="B37" s="12" t="s">
        <v>20</v>
      </c>
      <c r="C37" s="114">
        <f>C36*20%</f>
        <v>73.610960000000006</v>
      </c>
      <c r="D37" s="132"/>
    </row>
    <row r="38" spans="1:4" ht="14.25" customHeight="1" x14ac:dyDescent="0.25">
      <c r="A38" s="37"/>
      <c r="B38" s="12" t="s">
        <v>11</v>
      </c>
      <c r="C38" s="114">
        <f>C37+C36</f>
        <v>441.66575999999998</v>
      </c>
      <c r="D38" s="132"/>
    </row>
    <row r="39" spans="1:4" ht="14.25" customHeight="1" x14ac:dyDescent="0.25">
      <c r="A39" s="16"/>
      <c r="B39" s="32" t="s">
        <v>12</v>
      </c>
      <c r="C39" s="118">
        <f>C38*20%</f>
        <v>88.333151999999998</v>
      </c>
      <c r="D39" s="139"/>
    </row>
    <row r="40" spans="1:4" s="35" customFormat="1" ht="32.25" customHeight="1" x14ac:dyDescent="0.25">
      <c r="A40" s="21"/>
      <c r="B40" s="22" t="s">
        <v>31</v>
      </c>
      <c r="C40" s="141">
        <f>C38+C39</f>
        <v>529.99891200000002</v>
      </c>
      <c r="D40" s="142"/>
    </row>
    <row r="41" spans="1:4" s="35" customFormat="1" ht="50.25" customHeight="1" x14ac:dyDescent="0.25">
      <c r="A41" s="20"/>
      <c r="B41" s="36" t="s">
        <v>74</v>
      </c>
      <c r="C41" s="140">
        <v>38160</v>
      </c>
      <c r="D41" s="143"/>
    </row>
    <row r="42" spans="1:4" ht="15" customHeight="1" x14ac:dyDescent="0.25">
      <c r="A42" s="21"/>
      <c r="B42" s="23"/>
      <c r="C42" s="134"/>
      <c r="D42" s="138"/>
    </row>
    <row r="43" spans="1:4" ht="30.75" customHeight="1" x14ac:dyDescent="0.25">
      <c r="A43" s="39">
        <v>4</v>
      </c>
      <c r="B43" s="65" t="s">
        <v>75</v>
      </c>
      <c r="C43" s="144" t="s">
        <v>45</v>
      </c>
      <c r="D43" s="144"/>
    </row>
    <row r="44" spans="1:4" ht="17.25" customHeight="1" x14ac:dyDescent="0.25">
      <c r="A44" s="37"/>
      <c r="B44" s="12" t="s">
        <v>34</v>
      </c>
      <c r="C44" s="113">
        <v>48.49</v>
      </c>
      <c r="D44" s="113"/>
    </row>
    <row r="45" spans="1:4" ht="17.25" customHeight="1" x14ac:dyDescent="0.25">
      <c r="A45" s="37"/>
      <c r="B45" s="12" t="s">
        <v>29</v>
      </c>
      <c r="C45" s="114">
        <v>359.67</v>
      </c>
      <c r="D45" s="125"/>
    </row>
    <row r="46" spans="1:4" ht="17.25" customHeight="1" x14ac:dyDescent="0.25">
      <c r="A46" s="37"/>
      <c r="B46" s="12" t="s">
        <v>25</v>
      </c>
      <c r="C46" s="114">
        <f>C45*22%</f>
        <v>79.127400000000009</v>
      </c>
      <c r="D46" s="125"/>
    </row>
    <row r="47" spans="1:4" ht="17.25" customHeight="1" x14ac:dyDescent="0.25">
      <c r="A47" s="37"/>
      <c r="B47" s="12" t="s">
        <v>10</v>
      </c>
      <c r="C47" s="114">
        <v>137.71</v>
      </c>
      <c r="D47" s="125"/>
    </row>
    <row r="48" spans="1:4" ht="17.25" customHeight="1" x14ac:dyDescent="0.25">
      <c r="A48" s="37"/>
      <c r="B48" s="12" t="s">
        <v>26</v>
      </c>
      <c r="C48" s="114">
        <f>SUM(C44:C47)</f>
        <v>624.99740000000008</v>
      </c>
      <c r="D48" s="125"/>
    </row>
    <row r="49" spans="1:4" ht="17.25" customHeight="1" x14ac:dyDescent="0.25">
      <c r="A49" s="37"/>
      <c r="B49" s="12" t="s">
        <v>20</v>
      </c>
      <c r="C49" s="114">
        <f>C48*20%</f>
        <v>124.99948000000002</v>
      </c>
      <c r="D49" s="132"/>
    </row>
    <row r="50" spans="1:4" ht="14.25" customHeight="1" x14ac:dyDescent="0.25">
      <c r="A50" s="37"/>
      <c r="B50" s="12" t="s">
        <v>11</v>
      </c>
      <c r="C50" s="114">
        <f>C49+C48</f>
        <v>749.99688000000015</v>
      </c>
      <c r="D50" s="132"/>
    </row>
    <row r="51" spans="1:4" ht="17.25" customHeight="1" x14ac:dyDescent="0.25">
      <c r="A51" s="37"/>
      <c r="B51" s="32" t="s">
        <v>12</v>
      </c>
      <c r="C51" s="114">
        <f>C50*20%</f>
        <v>149.99937600000004</v>
      </c>
      <c r="D51" s="132"/>
    </row>
    <row r="52" spans="1:4" s="35" customFormat="1" ht="32.25" customHeight="1" x14ac:dyDescent="0.25">
      <c r="A52" s="21"/>
      <c r="B52" s="22" t="s">
        <v>36</v>
      </c>
      <c r="C52" s="134">
        <f>C51+C50</f>
        <v>899.99625600000013</v>
      </c>
      <c r="D52" s="135"/>
    </row>
    <row r="53" spans="1:4" s="35" customFormat="1" ht="48.75" customHeight="1" x14ac:dyDescent="0.25">
      <c r="A53" s="20"/>
      <c r="B53" s="47" t="s">
        <v>76</v>
      </c>
      <c r="C53" s="136">
        <v>43200</v>
      </c>
      <c r="D53" s="137"/>
    </row>
    <row r="54" spans="1:4" ht="12.75" customHeight="1" x14ac:dyDescent="0.25">
      <c r="A54" s="21"/>
      <c r="B54" s="22"/>
      <c r="C54" s="134"/>
      <c r="D54" s="138"/>
    </row>
    <row r="55" spans="1:4" ht="17.25" customHeight="1" x14ac:dyDescent="0.25">
      <c r="A55" s="39">
        <v>5</v>
      </c>
      <c r="B55" s="65" t="s">
        <v>77</v>
      </c>
      <c r="C55" s="130" t="s">
        <v>46</v>
      </c>
      <c r="D55" s="131"/>
    </row>
    <row r="56" spans="1:4" ht="17.25" customHeight="1" x14ac:dyDescent="0.25">
      <c r="A56" s="17"/>
      <c r="B56" s="12" t="s">
        <v>33</v>
      </c>
      <c r="C56" s="113">
        <v>47.33</v>
      </c>
      <c r="D56" s="113"/>
    </row>
    <row r="57" spans="1:4" ht="17.25" customHeight="1" x14ac:dyDescent="0.25">
      <c r="A57" s="37"/>
      <c r="B57" s="13" t="s">
        <v>9</v>
      </c>
      <c r="C57" s="114">
        <v>42.44</v>
      </c>
      <c r="D57" s="125"/>
    </row>
    <row r="58" spans="1:4" ht="17.25" customHeight="1" x14ac:dyDescent="0.25">
      <c r="A58" s="37"/>
      <c r="B58" s="12" t="s">
        <v>10</v>
      </c>
      <c r="C58" s="114">
        <v>35.11</v>
      </c>
      <c r="D58" s="125"/>
    </row>
    <row r="59" spans="1:4" ht="19.5" customHeight="1" x14ac:dyDescent="0.25">
      <c r="A59" s="37"/>
      <c r="B59" s="12" t="s">
        <v>29</v>
      </c>
      <c r="C59" s="114">
        <v>151.51</v>
      </c>
      <c r="D59" s="132"/>
    </row>
    <row r="60" spans="1:4" ht="17.25" customHeight="1" x14ac:dyDescent="0.25">
      <c r="A60" s="37"/>
      <c r="B60" s="12" t="s">
        <v>25</v>
      </c>
      <c r="C60" s="114">
        <f>C59*22%</f>
        <v>33.3322</v>
      </c>
      <c r="D60" s="132"/>
    </row>
    <row r="61" spans="1:4" ht="17.25" customHeight="1" x14ac:dyDescent="0.25">
      <c r="A61" s="37"/>
      <c r="B61" s="12" t="s">
        <v>17</v>
      </c>
      <c r="C61" s="114">
        <v>58.33</v>
      </c>
      <c r="D61" s="132"/>
    </row>
    <row r="62" spans="1:4" ht="17.25" customHeight="1" x14ac:dyDescent="0.25">
      <c r="A62" s="37"/>
      <c r="B62" s="12" t="s">
        <v>26</v>
      </c>
      <c r="C62" s="114">
        <f>SUM(C56:C61)</f>
        <v>368.05219999999997</v>
      </c>
      <c r="D62" s="125"/>
    </row>
    <row r="63" spans="1:4" ht="17.25" customHeight="1" x14ac:dyDescent="0.25">
      <c r="A63" s="37"/>
      <c r="B63" s="12" t="s">
        <v>20</v>
      </c>
      <c r="C63" s="114">
        <f>C62*20%</f>
        <v>73.610439999999997</v>
      </c>
      <c r="D63" s="125"/>
    </row>
    <row r="64" spans="1:4" ht="16.5" customHeight="1" x14ac:dyDescent="0.25">
      <c r="A64" s="37"/>
      <c r="B64" s="12" t="s">
        <v>11</v>
      </c>
      <c r="C64" s="114">
        <f>C62+C63</f>
        <v>441.66263999999995</v>
      </c>
      <c r="D64" s="125"/>
    </row>
    <row r="65" spans="1:4" ht="15.75" customHeight="1" x14ac:dyDescent="0.25">
      <c r="A65" s="37"/>
      <c r="B65" s="32" t="s">
        <v>12</v>
      </c>
      <c r="C65" s="114">
        <f>C64*20%</f>
        <v>88.332527999999996</v>
      </c>
      <c r="D65" s="125"/>
    </row>
    <row r="66" spans="1:4" ht="33" customHeight="1" x14ac:dyDescent="0.25">
      <c r="A66" s="25"/>
      <c r="B66" s="36" t="s">
        <v>78</v>
      </c>
      <c r="C66" s="124">
        <f>C64+C65</f>
        <v>529.99516799999992</v>
      </c>
      <c r="D66" s="124"/>
    </row>
    <row r="67" spans="1:4" ht="14.25" customHeight="1" x14ac:dyDescent="0.25">
      <c r="A67" s="107"/>
      <c r="B67" s="107"/>
      <c r="C67" s="107"/>
      <c r="D67" s="107"/>
    </row>
    <row r="68" spans="1:4" ht="24.75" hidden="1" customHeight="1" x14ac:dyDescent="0.25">
      <c r="A68" s="133"/>
      <c r="B68" s="133"/>
      <c r="C68" s="133"/>
      <c r="D68" s="133"/>
    </row>
    <row r="69" spans="1:4" ht="22.5" customHeight="1" x14ac:dyDescent="0.25">
      <c r="A69" s="48"/>
      <c r="B69" s="48"/>
      <c r="C69" s="48"/>
      <c r="D69" s="48"/>
    </row>
    <row r="70" spans="1:4" ht="15.6" customHeight="1" x14ac:dyDescent="0.25">
      <c r="A70" s="27">
        <v>6</v>
      </c>
      <c r="B70" s="65" t="s">
        <v>79</v>
      </c>
      <c r="C70" s="130" t="s">
        <v>46</v>
      </c>
      <c r="D70" s="131"/>
    </row>
    <row r="71" spans="1:4" ht="15.75" x14ac:dyDescent="0.25">
      <c r="A71" s="18"/>
      <c r="B71" s="12" t="s">
        <v>33</v>
      </c>
      <c r="C71" s="113">
        <v>32.35</v>
      </c>
      <c r="D71" s="113"/>
    </row>
    <row r="72" spans="1:4" ht="15.75" x14ac:dyDescent="0.25">
      <c r="A72" s="18"/>
      <c r="B72" s="13" t="s">
        <v>9</v>
      </c>
      <c r="C72" s="114">
        <v>42.29</v>
      </c>
      <c r="D72" s="125"/>
    </row>
    <row r="73" spans="1:4" ht="15.75" x14ac:dyDescent="0.25">
      <c r="A73" s="18"/>
      <c r="B73" s="12" t="s">
        <v>16</v>
      </c>
      <c r="C73" s="114">
        <v>42.3</v>
      </c>
      <c r="D73" s="125"/>
    </row>
    <row r="74" spans="1:4" ht="17.25" customHeight="1" x14ac:dyDescent="0.25">
      <c r="A74" s="18"/>
      <c r="B74" s="12" t="s">
        <v>29</v>
      </c>
      <c r="C74" s="114">
        <v>144.19</v>
      </c>
      <c r="D74" s="132"/>
    </row>
    <row r="75" spans="1:4" ht="15.75" x14ac:dyDescent="0.25">
      <c r="A75" s="18"/>
      <c r="B75" s="12" t="s">
        <v>25</v>
      </c>
      <c r="C75" s="114">
        <f>C74*22%</f>
        <v>31.721799999999998</v>
      </c>
      <c r="D75" s="132"/>
    </row>
    <row r="76" spans="1:4" ht="15.75" x14ac:dyDescent="0.25">
      <c r="A76" s="18"/>
      <c r="B76" s="12" t="s">
        <v>17</v>
      </c>
      <c r="C76" s="114">
        <v>40.479999999999997</v>
      </c>
      <c r="D76" s="132"/>
    </row>
    <row r="77" spans="1:4" ht="15.75" x14ac:dyDescent="0.25">
      <c r="A77" s="18"/>
      <c r="B77" s="12" t="s">
        <v>26</v>
      </c>
      <c r="C77" s="114">
        <f>SUM(C71:C76)</f>
        <v>333.33179999999999</v>
      </c>
      <c r="D77" s="125"/>
    </row>
    <row r="78" spans="1:4" ht="15.75" x14ac:dyDescent="0.25">
      <c r="A78" s="18"/>
      <c r="B78" s="12" t="s">
        <v>20</v>
      </c>
      <c r="C78" s="114">
        <f>C77*20%</f>
        <v>66.666359999999997</v>
      </c>
      <c r="D78" s="125"/>
    </row>
    <row r="79" spans="1:4" ht="15.75" x14ac:dyDescent="0.25">
      <c r="A79" s="18"/>
      <c r="B79" s="12" t="s">
        <v>11</v>
      </c>
      <c r="C79" s="114">
        <f>C77+C78</f>
        <v>399.99815999999998</v>
      </c>
      <c r="D79" s="125"/>
    </row>
    <row r="80" spans="1:4" ht="15.75" x14ac:dyDescent="0.25">
      <c r="A80" s="18"/>
      <c r="B80" s="32" t="s">
        <v>12</v>
      </c>
      <c r="C80" s="114">
        <f>C79*20%</f>
        <v>79.999632000000005</v>
      </c>
      <c r="D80" s="125"/>
    </row>
    <row r="81" spans="1:4" ht="34.15" customHeight="1" x14ac:dyDescent="0.25">
      <c r="A81" s="25"/>
      <c r="B81" s="36" t="s">
        <v>80</v>
      </c>
      <c r="C81" s="126">
        <f>C79+C80</f>
        <v>479.997792</v>
      </c>
      <c r="D81" s="127"/>
    </row>
    <row r="82" spans="1:4" ht="31.5" customHeight="1" x14ac:dyDescent="0.3">
      <c r="A82" s="26"/>
      <c r="B82" s="23"/>
      <c r="C82" s="128"/>
      <c r="D82" s="129"/>
    </row>
    <row r="83" spans="1:4" ht="18.75" customHeight="1" x14ac:dyDescent="0.25">
      <c r="A83" s="27">
        <v>7</v>
      </c>
      <c r="B83" s="66" t="s">
        <v>81</v>
      </c>
      <c r="C83" s="130" t="s">
        <v>46</v>
      </c>
      <c r="D83" s="131"/>
    </row>
    <row r="84" spans="1:4" ht="15.75" x14ac:dyDescent="0.25">
      <c r="A84" s="18"/>
      <c r="B84" s="12" t="s">
        <v>33</v>
      </c>
      <c r="C84" s="113">
        <v>35.36</v>
      </c>
      <c r="D84" s="113"/>
    </row>
    <row r="85" spans="1:4" ht="15.75" x14ac:dyDescent="0.25">
      <c r="A85" s="18"/>
      <c r="B85" s="13" t="s">
        <v>9</v>
      </c>
      <c r="C85" s="114">
        <v>68.209999999999994</v>
      </c>
      <c r="D85" s="125"/>
    </row>
    <row r="86" spans="1:4" ht="15.75" x14ac:dyDescent="0.25">
      <c r="A86" s="18"/>
      <c r="B86" s="12" t="s">
        <v>16</v>
      </c>
      <c r="C86" s="114">
        <v>92.92</v>
      </c>
      <c r="D86" s="125"/>
    </row>
    <row r="87" spans="1:4" ht="18.75" customHeight="1" x14ac:dyDescent="0.25">
      <c r="A87" s="18"/>
      <c r="B87" s="12" t="s">
        <v>29</v>
      </c>
      <c r="C87" s="114">
        <v>102.83</v>
      </c>
      <c r="D87" s="132"/>
    </row>
    <row r="88" spans="1:4" ht="15.75" x14ac:dyDescent="0.25">
      <c r="A88" s="18"/>
      <c r="B88" s="12" t="s">
        <v>25</v>
      </c>
      <c r="C88" s="114">
        <f>C87*22%</f>
        <v>22.622599999999998</v>
      </c>
      <c r="D88" s="132"/>
    </row>
    <row r="89" spans="1:4" ht="15.75" x14ac:dyDescent="0.25">
      <c r="A89" s="18"/>
      <c r="B89" s="12" t="s">
        <v>17</v>
      </c>
      <c r="C89" s="114">
        <v>60</v>
      </c>
      <c r="D89" s="132"/>
    </row>
    <row r="90" spans="1:4" ht="15.75" x14ac:dyDescent="0.25">
      <c r="A90" s="18"/>
      <c r="B90" s="12" t="s">
        <v>26</v>
      </c>
      <c r="C90" s="114">
        <f>SUM(C84:C89)</f>
        <v>381.94259999999997</v>
      </c>
      <c r="D90" s="125"/>
    </row>
    <row r="91" spans="1:4" ht="15.75" x14ac:dyDescent="0.25">
      <c r="A91" s="18"/>
      <c r="B91" s="12" t="s">
        <v>20</v>
      </c>
      <c r="C91" s="114">
        <f>C90*20%</f>
        <v>76.38852</v>
      </c>
      <c r="D91" s="125"/>
    </row>
    <row r="92" spans="1:4" ht="15.75" x14ac:dyDescent="0.25">
      <c r="A92" s="18"/>
      <c r="B92" s="12" t="s">
        <v>11</v>
      </c>
      <c r="C92" s="114">
        <f>C90+C91</f>
        <v>458.33111999999994</v>
      </c>
      <c r="D92" s="125"/>
    </row>
    <row r="93" spans="1:4" ht="15.75" x14ac:dyDescent="0.25">
      <c r="A93" s="18"/>
      <c r="B93" s="32" t="s">
        <v>12</v>
      </c>
      <c r="C93" s="114">
        <f>C92*20%</f>
        <v>91.666224</v>
      </c>
      <c r="D93" s="125"/>
    </row>
    <row r="94" spans="1:4" ht="31.5" x14ac:dyDescent="0.25">
      <c r="A94" s="30"/>
      <c r="B94" s="36" t="s">
        <v>82</v>
      </c>
      <c r="C94" s="126">
        <f>C92+C93</f>
        <v>549.99734399999988</v>
      </c>
      <c r="D94" s="127"/>
    </row>
    <row r="95" spans="1:4" ht="44.25" customHeight="1" x14ac:dyDescent="0.3">
      <c r="A95" s="26"/>
      <c r="B95" s="22"/>
      <c r="C95" s="128"/>
      <c r="D95" s="129"/>
    </row>
    <row r="96" spans="1:4" ht="18.75" customHeight="1" x14ac:dyDescent="0.25">
      <c r="A96" s="27">
        <v>8</v>
      </c>
      <c r="B96" s="65" t="s">
        <v>83</v>
      </c>
      <c r="C96" s="130" t="s">
        <v>46</v>
      </c>
      <c r="D96" s="131"/>
    </row>
    <row r="97" spans="1:4" ht="15.75" x14ac:dyDescent="0.25">
      <c r="A97" s="26"/>
      <c r="B97" s="12" t="s">
        <v>35</v>
      </c>
      <c r="C97" s="116">
        <v>96.16</v>
      </c>
      <c r="D97" s="117"/>
    </row>
    <row r="98" spans="1:4" ht="15.75" x14ac:dyDescent="0.25">
      <c r="A98" s="26"/>
      <c r="B98" s="12" t="s">
        <v>29</v>
      </c>
      <c r="C98" s="116">
        <v>282.01</v>
      </c>
      <c r="D98" s="117"/>
    </row>
    <row r="99" spans="1:4" ht="15.75" x14ac:dyDescent="0.25">
      <c r="A99" s="26"/>
      <c r="B99" s="12" t="s">
        <v>25</v>
      </c>
      <c r="C99" s="116">
        <f>C98*22%</f>
        <v>62.042200000000001</v>
      </c>
      <c r="D99" s="117"/>
    </row>
    <row r="100" spans="1:4" ht="15.75" x14ac:dyDescent="0.25">
      <c r="A100" s="26"/>
      <c r="B100" s="12" t="s">
        <v>14</v>
      </c>
      <c r="C100" s="116">
        <v>143.12</v>
      </c>
      <c r="D100" s="129"/>
    </row>
    <row r="101" spans="1:4" ht="15.75" x14ac:dyDescent="0.25">
      <c r="A101" s="26"/>
      <c r="B101" s="12" t="s">
        <v>27</v>
      </c>
      <c r="C101" s="116">
        <f>SUM(C97:C100)</f>
        <v>583.33219999999994</v>
      </c>
      <c r="D101" s="117"/>
    </row>
    <row r="102" spans="1:4" ht="15.75" x14ac:dyDescent="0.25">
      <c r="A102" s="26"/>
      <c r="B102" s="12" t="s">
        <v>20</v>
      </c>
      <c r="C102" s="116">
        <f>C101*20%</f>
        <v>116.66643999999999</v>
      </c>
      <c r="D102" s="117"/>
    </row>
    <row r="103" spans="1:4" ht="15.75" x14ac:dyDescent="0.25">
      <c r="A103" s="26"/>
      <c r="B103" s="12" t="s">
        <v>11</v>
      </c>
      <c r="C103" s="116">
        <f>SUM(C101:C102)</f>
        <v>699.99863999999991</v>
      </c>
      <c r="D103" s="117"/>
    </row>
    <row r="104" spans="1:4" ht="15.75" customHeight="1" x14ac:dyDescent="0.25">
      <c r="A104" s="40"/>
      <c r="B104" s="32" t="s">
        <v>12</v>
      </c>
      <c r="C104" s="122">
        <f>C103*20%</f>
        <v>139.99972799999998</v>
      </c>
      <c r="D104" s="123"/>
    </row>
    <row r="105" spans="1:4" ht="33.75" customHeight="1" x14ac:dyDescent="0.25">
      <c r="A105" s="26"/>
      <c r="B105" s="36" t="s">
        <v>63</v>
      </c>
      <c r="C105" s="124">
        <f>C103+C104</f>
        <v>839.99836799999991</v>
      </c>
      <c r="D105" s="124"/>
    </row>
    <row r="106" spans="1:4" s="35" customFormat="1" ht="11.25" customHeight="1" x14ac:dyDescent="0.25">
      <c r="A106" s="121"/>
      <c r="B106" s="121"/>
      <c r="C106" s="121"/>
      <c r="D106" s="121"/>
    </row>
    <row r="107" spans="1:4" s="35" customFormat="1" ht="51" customHeight="1" x14ac:dyDescent="0.25">
      <c r="A107" s="121"/>
      <c r="B107" s="121"/>
      <c r="C107" s="121"/>
      <c r="D107" s="121"/>
    </row>
    <row r="108" spans="1:4" ht="20.25" customHeight="1" x14ac:dyDescent="0.25">
      <c r="A108" s="39">
        <v>9</v>
      </c>
      <c r="B108" s="65" t="s">
        <v>85</v>
      </c>
      <c r="C108" s="111" t="s">
        <v>45</v>
      </c>
      <c r="D108" s="112"/>
    </row>
    <row r="109" spans="1:4" ht="15" customHeight="1" x14ac:dyDescent="0.25">
      <c r="A109" s="37"/>
      <c r="B109" s="12" t="s">
        <v>19</v>
      </c>
      <c r="C109" s="113">
        <v>99.32</v>
      </c>
      <c r="D109" s="113"/>
    </row>
    <row r="110" spans="1:4" ht="15" customHeight="1" x14ac:dyDescent="0.25">
      <c r="A110" s="37"/>
      <c r="B110" s="31" t="s">
        <v>14</v>
      </c>
      <c r="C110" s="114">
        <v>298.55</v>
      </c>
      <c r="D110" s="115"/>
    </row>
    <row r="111" spans="1:4" ht="15" customHeight="1" x14ac:dyDescent="0.25">
      <c r="A111" s="37"/>
      <c r="B111" s="12" t="s">
        <v>29</v>
      </c>
      <c r="C111" s="114">
        <v>493.55</v>
      </c>
      <c r="D111" s="115"/>
    </row>
    <row r="112" spans="1:4" ht="15" customHeight="1" x14ac:dyDescent="0.25">
      <c r="A112" s="37"/>
      <c r="B112" s="12" t="s">
        <v>25</v>
      </c>
      <c r="C112" s="114">
        <f>C111*22%</f>
        <v>108.581</v>
      </c>
      <c r="D112" s="115"/>
    </row>
    <row r="113" spans="1:5" ht="14.25" customHeight="1" x14ac:dyDescent="0.25">
      <c r="A113" s="37"/>
      <c r="B113" s="12" t="s">
        <v>26</v>
      </c>
      <c r="C113" s="114">
        <f>SUM(C109:C112)</f>
        <v>1000.0010000000001</v>
      </c>
      <c r="D113" s="115"/>
    </row>
    <row r="114" spans="1:5" ht="14.25" customHeight="1" x14ac:dyDescent="0.25">
      <c r="A114" s="37"/>
      <c r="B114" s="12" t="s">
        <v>20</v>
      </c>
      <c r="C114" s="114">
        <f>C113*20%</f>
        <v>200.00020000000004</v>
      </c>
      <c r="D114" s="115"/>
    </row>
    <row r="115" spans="1:5" ht="16.5" customHeight="1" x14ac:dyDescent="0.25">
      <c r="A115" s="37"/>
      <c r="B115" s="12" t="s">
        <v>11</v>
      </c>
      <c r="C115" s="114">
        <f>C114+C113</f>
        <v>1200.0012000000002</v>
      </c>
      <c r="D115" s="115"/>
    </row>
    <row r="116" spans="1:5" ht="20.25" customHeight="1" x14ac:dyDescent="0.25">
      <c r="A116" s="16"/>
      <c r="B116" s="32" t="s">
        <v>12</v>
      </c>
      <c r="C116" s="118">
        <f>C115*20%</f>
        <v>240.00024000000005</v>
      </c>
      <c r="D116" s="119"/>
    </row>
    <row r="117" spans="1:5" ht="32.25" customHeight="1" x14ac:dyDescent="0.25">
      <c r="A117" s="20"/>
      <c r="B117" s="36" t="s">
        <v>84</v>
      </c>
      <c r="C117" s="120">
        <f>SUM(C115:C116)</f>
        <v>1440.0014400000002</v>
      </c>
      <c r="D117" s="120"/>
    </row>
    <row r="118" spans="1:5" ht="15.75" x14ac:dyDescent="0.25">
      <c r="A118" s="2"/>
    </row>
    <row r="119" spans="1:5" x14ac:dyDescent="0.25">
      <c r="A119" s="105" t="s">
        <v>65</v>
      </c>
      <c r="B119" s="100"/>
      <c r="C119" s="100"/>
      <c r="D119" s="107"/>
    </row>
    <row r="120" spans="1:5" ht="18" customHeight="1" x14ac:dyDescent="0.25">
      <c r="A120" s="105" t="s">
        <v>64</v>
      </c>
      <c r="B120" s="100"/>
      <c r="C120" s="100"/>
      <c r="D120" s="100"/>
      <c r="E120" s="100"/>
    </row>
    <row r="122" spans="1:5" x14ac:dyDescent="0.25">
      <c r="B122" s="67" t="s">
        <v>90</v>
      </c>
      <c r="C122" s="106" t="s">
        <v>91</v>
      </c>
      <c r="D122" s="106"/>
    </row>
    <row r="123" spans="1:5" x14ac:dyDescent="0.25">
      <c r="B123" s="68" t="s">
        <v>92</v>
      </c>
      <c r="C123" s="68"/>
      <c r="D123" s="68"/>
    </row>
    <row r="138" spans="2:3" x14ac:dyDescent="0.25">
      <c r="B138" s="99" t="s">
        <v>66</v>
      </c>
      <c r="C138" s="100"/>
    </row>
    <row r="151" spans="2:3" x14ac:dyDescent="0.25">
      <c r="B151" s="99"/>
      <c r="C151" s="100"/>
    </row>
  </sheetData>
  <mergeCells count="118">
    <mergeCell ref="C45:D45"/>
    <mergeCell ref="C46:D46"/>
    <mergeCell ref="A5:D5"/>
    <mergeCell ref="A6:D6"/>
    <mergeCell ref="C7:D7"/>
    <mergeCell ref="C8:D8"/>
    <mergeCell ref="C9:D9"/>
    <mergeCell ref="C10:D10"/>
    <mergeCell ref="B138:C138"/>
    <mergeCell ref="C21:D21"/>
    <mergeCell ref="C22:D22"/>
    <mergeCell ref="C23:D23"/>
    <mergeCell ref="C24:D24"/>
    <mergeCell ref="C25:D25"/>
    <mergeCell ref="C17:D17"/>
    <mergeCell ref="C18:D18"/>
    <mergeCell ref="C19:D19"/>
    <mergeCell ref="C20:D20"/>
    <mergeCell ref="C35:D35"/>
    <mergeCell ref="C36:D36"/>
    <mergeCell ref="C37:D37"/>
    <mergeCell ref="C38:D38"/>
    <mergeCell ref="C26:D26"/>
    <mergeCell ref="C27:D27"/>
    <mergeCell ref="C28:D28"/>
    <mergeCell ref="C29:D29"/>
    <mergeCell ref="C39:D39"/>
    <mergeCell ref="C40:D40"/>
    <mergeCell ref="C41:D41"/>
    <mergeCell ref="C42:D42"/>
    <mergeCell ref="C43:D43"/>
    <mergeCell ref="C44:D44"/>
    <mergeCell ref="C11:D11"/>
    <mergeCell ref="C12:D12"/>
    <mergeCell ref="C13:D13"/>
    <mergeCell ref="C14:D14"/>
    <mergeCell ref="C15:D15"/>
    <mergeCell ref="C16:D16"/>
    <mergeCell ref="C31:D31"/>
    <mergeCell ref="C32:D32"/>
    <mergeCell ref="C33:D33"/>
    <mergeCell ref="C34:D34"/>
    <mergeCell ref="C50:D50"/>
    <mergeCell ref="C51:D51"/>
    <mergeCell ref="C52:D52"/>
    <mergeCell ref="C53:D53"/>
    <mergeCell ref="C54:D54"/>
    <mergeCell ref="C55:D55"/>
    <mergeCell ref="C47:D47"/>
    <mergeCell ref="C48:D48"/>
    <mergeCell ref="C49:D49"/>
    <mergeCell ref="C61:D61"/>
    <mergeCell ref="C62:D62"/>
    <mergeCell ref="C63:D63"/>
    <mergeCell ref="C64:D64"/>
    <mergeCell ref="C65:D65"/>
    <mergeCell ref="C66:D66"/>
    <mergeCell ref="C56:D56"/>
    <mergeCell ref="C57:D57"/>
    <mergeCell ref="C58:D58"/>
    <mergeCell ref="C59:D59"/>
    <mergeCell ref="C60:D60"/>
    <mergeCell ref="C74:D74"/>
    <mergeCell ref="C75:D75"/>
    <mergeCell ref="C76:D76"/>
    <mergeCell ref="C77:D77"/>
    <mergeCell ref="C78:D78"/>
    <mergeCell ref="C79:D79"/>
    <mergeCell ref="A67:D68"/>
    <mergeCell ref="C70:D70"/>
    <mergeCell ref="C71:D71"/>
    <mergeCell ref="C72:D72"/>
    <mergeCell ref="C73:D73"/>
    <mergeCell ref="C85:D85"/>
    <mergeCell ref="C86:D86"/>
    <mergeCell ref="C87:D87"/>
    <mergeCell ref="C88:D88"/>
    <mergeCell ref="C89:D89"/>
    <mergeCell ref="C90:D90"/>
    <mergeCell ref="C100:D100"/>
    <mergeCell ref="C80:D80"/>
    <mergeCell ref="C81:D81"/>
    <mergeCell ref="C82:D82"/>
    <mergeCell ref="C83:D83"/>
    <mergeCell ref="C84:D84"/>
    <mergeCell ref="A106:D107"/>
    <mergeCell ref="C104:D104"/>
    <mergeCell ref="C105:D105"/>
    <mergeCell ref="C91:D91"/>
    <mergeCell ref="C92:D92"/>
    <mergeCell ref="C93:D93"/>
    <mergeCell ref="C94:D94"/>
    <mergeCell ref="C95:D95"/>
    <mergeCell ref="C96:D96"/>
    <mergeCell ref="C122:D122"/>
    <mergeCell ref="A120:E120"/>
    <mergeCell ref="B151:C151"/>
    <mergeCell ref="A119:D119"/>
    <mergeCell ref="C1:D1"/>
    <mergeCell ref="C2:D2"/>
    <mergeCell ref="C3:D3"/>
    <mergeCell ref="C4:D4"/>
    <mergeCell ref="C108:D108"/>
    <mergeCell ref="C109:D109"/>
    <mergeCell ref="C110:D110"/>
    <mergeCell ref="C111:D111"/>
    <mergeCell ref="C112:D112"/>
    <mergeCell ref="C97:D97"/>
    <mergeCell ref="C98:D98"/>
    <mergeCell ref="C99:D99"/>
    <mergeCell ref="C101:D101"/>
    <mergeCell ref="C102:D102"/>
    <mergeCell ref="C103:D103"/>
    <mergeCell ref="C113:D113"/>
    <mergeCell ref="C114:D114"/>
    <mergeCell ref="C115:D115"/>
    <mergeCell ref="C116:D116"/>
    <mergeCell ref="C117:D1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3"/>
  <sheetViews>
    <sheetView topLeftCell="A10" workbookViewId="0">
      <selection activeCell="C1" sqref="C1:C4"/>
    </sheetView>
  </sheetViews>
  <sheetFormatPr defaultRowHeight="15" x14ac:dyDescent="0.25"/>
  <cols>
    <col min="1" max="1" width="4.85546875" customWidth="1"/>
    <col min="2" max="2" width="57.42578125" customWidth="1"/>
    <col min="3" max="3" width="24.28515625" customWidth="1"/>
  </cols>
  <sheetData>
    <row r="1" spans="1:5" ht="18.75" x14ac:dyDescent="0.3">
      <c r="A1" s="9"/>
      <c r="B1" s="9"/>
      <c r="C1" s="49" t="s">
        <v>8</v>
      </c>
    </row>
    <row r="2" spans="1:5" ht="18.75" x14ac:dyDescent="0.3">
      <c r="A2" s="1" t="s">
        <v>0</v>
      </c>
      <c r="B2" s="9"/>
      <c r="C2" s="11" t="s">
        <v>6</v>
      </c>
    </row>
    <row r="3" spans="1:5" ht="18.75" x14ac:dyDescent="0.3">
      <c r="A3" s="9"/>
      <c r="B3" s="9"/>
      <c r="C3" s="11" t="s">
        <v>7</v>
      </c>
    </row>
    <row r="4" spans="1:5" ht="18.75" x14ac:dyDescent="0.3">
      <c r="A4" s="1"/>
      <c r="B4" s="9"/>
      <c r="C4" s="50" t="s">
        <v>37</v>
      </c>
    </row>
    <row r="5" spans="1:5" ht="18.75" x14ac:dyDescent="0.3">
      <c r="A5" s="9"/>
      <c r="B5" s="9"/>
      <c r="C5" s="9"/>
    </row>
    <row r="6" spans="1:5" ht="19.5" x14ac:dyDescent="0.35">
      <c r="A6" s="153" t="s">
        <v>1</v>
      </c>
      <c r="B6" s="153"/>
      <c r="C6" s="153"/>
    </row>
    <row r="7" spans="1:5" ht="54.75" customHeight="1" x14ac:dyDescent="0.25">
      <c r="A7" s="154" t="s">
        <v>87</v>
      </c>
      <c r="B7" s="154"/>
      <c r="C7" s="154"/>
      <c r="D7" s="42"/>
      <c r="E7" s="42"/>
    </row>
    <row r="8" spans="1:5" ht="49.5" customHeight="1" x14ac:dyDescent="0.25">
      <c r="A8" s="45" t="s">
        <v>2</v>
      </c>
      <c r="B8" s="45" t="s">
        <v>50</v>
      </c>
      <c r="C8" s="45" t="s">
        <v>62</v>
      </c>
    </row>
    <row r="9" spans="1:5" ht="18.75" x14ac:dyDescent="0.25">
      <c r="A9" s="37"/>
      <c r="B9" s="3" t="s">
        <v>21</v>
      </c>
      <c r="C9" s="4">
        <v>67.599999999999994</v>
      </c>
      <c r="E9" s="15"/>
    </row>
    <row r="10" spans="1:5" ht="18.75" x14ac:dyDescent="0.25">
      <c r="A10" s="37"/>
      <c r="B10" s="3" t="s">
        <v>14</v>
      </c>
      <c r="C10" s="4">
        <v>122</v>
      </c>
      <c r="E10" s="41"/>
    </row>
    <row r="11" spans="1:5" ht="21" customHeight="1" x14ac:dyDescent="0.25">
      <c r="A11" s="37"/>
      <c r="B11" s="3" t="s">
        <v>29</v>
      </c>
      <c r="C11" s="4">
        <v>129.22</v>
      </c>
      <c r="E11" s="15"/>
    </row>
    <row r="12" spans="1:5" ht="21.75" customHeight="1" x14ac:dyDescent="0.25">
      <c r="A12" s="37"/>
      <c r="B12" s="12" t="s">
        <v>25</v>
      </c>
      <c r="C12" s="4">
        <f>C11*22%</f>
        <v>28.4284</v>
      </c>
      <c r="E12" s="15"/>
    </row>
    <row r="13" spans="1:5" ht="18.75" x14ac:dyDescent="0.25">
      <c r="A13" s="37"/>
      <c r="B13" s="51" t="s">
        <v>41</v>
      </c>
      <c r="C13" s="4">
        <f>SUM(C9:C12)</f>
        <v>347.2484</v>
      </c>
      <c r="D13" s="5"/>
      <c r="E13" s="15"/>
    </row>
    <row r="14" spans="1:5" ht="18.75" x14ac:dyDescent="0.25">
      <c r="A14" s="37"/>
      <c r="B14" s="3" t="s">
        <v>20</v>
      </c>
      <c r="C14" s="4">
        <f>C13*20%</f>
        <v>69.449680000000001</v>
      </c>
      <c r="E14" s="15"/>
    </row>
    <row r="15" spans="1:5" ht="18.75" x14ac:dyDescent="0.25">
      <c r="A15" s="37"/>
      <c r="B15" s="3" t="s">
        <v>11</v>
      </c>
      <c r="C15" s="4">
        <f>C13+C14</f>
        <v>416.69808</v>
      </c>
      <c r="E15" s="15"/>
    </row>
    <row r="16" spans="1:5" ht="18.75" x14ac:dyDescent="0.25">
      <c r="A16" s="37"/>
      <c r="B16" s="3" t="s">
        <v>12</v>
      </c>
      <c r="C16" s="4">
        <f>C15*20%</f>
        <v>83.339616000000007</v>
      </c>
      <c r="E16" s="15"/>
    </row>
    <row r="17" spans="1:5" ht="31.5" x14ac:dyDescent="0.25">
      <c r="A17" s="39"/>
      <c r="B17" s="55" t="s">
        <v>59</v>
      </c>
      <c r="C17" s="53">
        <f>C16+C15</f>
        <v>500.03769599999998</v>
      </c>
      <c r="E17" s="15"/>
    </row>
    <row r="18" spans="1:5" ht="18.75" x14ac:dyDescent="0.25">
      <c r="A18" s="7"/>
      <c r="B18" s="10"/>
      <c r="C18" s="8"/>
      <c r="E18" s="5"/>
    </row>
    <row r="19" spans="1:5" ht="18.75" x14ac:dyDescent="0.3">
      <c r="A19" s="1"/>
      <c r="B19" s="9"/>
      <c r="C19" s="9"/>
      <c r="E19" s="5"/>
    </row>
    <row r="20" spans="1:5" ht="18.75" x14ac:dyDescent="0.3">
      <c r="A20" s="33"/>
      <c r="B20" s="56" t="s">
        <v>68</v>
      </c>
      <c r="C20" s="9"/>
    </row>
    <row r="21" spans="1:5" ht="18.75" x14ac:dyDescent="0.3">
      <c r="A21" s="33"/>
      <c r="B21" s="43"/>
      <c r="C21" s="9"/>
    </row>
    <row r="22" spans="1:5" ht="15" customHeight="1" x14ac:dyDescent="0.25">
      <c r="A22" s="105" t="s">
        <v>47</v>
      </c>
      <c r="B22" s="100"/>
      <c r="C22" s="61" t="s">
        <v>53</v>
      </c>
    </row>
    <row r="23" spans="1:5" ht="15.75" customHeight="1" x14ac:dyDescent="0.25">
      <c r="A23" s="105" t="s">
        <v>57</v>
      </c>
      <c r="B23" s="105"/>
      <c r="C23" s="105"/>
    </row>
    <row r="24" spans="1:5" ht="18.75" x14ac:dyDescent="0.3">
      <c r="A24" s="1"/>
      <c r="B24" s="99"/>
      <c r="C24" s="100"/>
    </row>
    <row r="25" spans="1:5" ht="18.75" x14ac:dyDescent="0.3">
      <c r="A25" s="1"/>
      <c r="B25" s="9"/>
      <c r="C25" s="9"/>
    </row>
    <row r="33" spans="1:2" x14ac:dyDescent="0.25">
      <c r="A33" s="99" t="s">
        <v>61</v>
      </c>
      <c r="B33" s="100"/>
    </row>
  </sheetData>
  <mergeCells count="6">
    <mergeCell ref="A33:B33"/>
    <mergeCell ref="A6:C6"/>
    <mergeCell ref="A7:C7"/>
    <mergeCell ref="B24:C24"/>
    <mergeCell ref="A22:B22"/>
    <mergeCell ref="A23:C23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3" workbookViewId="0">
      <selection activeCell="A23" sqref="A23:B23"/>
    </sheetView>
  </sheetViews>
  <sheetFormatPr defaultRowHeight="15" x14ac:dyDescent="0.25"/>
  <cols>
    <col min="1" max="1" width="4.85546875" customWidth="1"/>
    <col min="2" max="2" width="57.42578125" customWidth="1"/>
    <col min="3" max="3" width="24.28515625" customWidth="1"/>
  </cols>
  <sheetData>
    <row r="1" spans="1:5" ht="18.75" x14ac:dyDescent="0.3">
      <c r="A1" s="9"/>
      <c r="B1" s="9"/>
      <c r="C1" s="49" t="s">
        <v>8</v>
      </c>
    </row>
    <row r="2" spans="1:5" ht="18.75" x14ac:dyDescent="0.3">
      <c r="A2" s="1" t="s">
        <v>0</v>
      </c>
      <c r="B2" s="9"/>
      <c r="C2" s="11" t="s">
        <v>6</v>
      </c>
    </row>
    <row r="3" spans="1:5" ht="18.75" x14ac:dyDescent="0.3">
      <c r="A3" s="9"/>
      <c r="B3" s="9"/>
      <c r="C3" s="11" t="s">
        <v>7</v>
      </c>
    </row>
    <row r="4" spans="1:5" ht="18.75" x14ac:dyDescent="0.3">
      <c r="A4" s="1"/>
      <c r="B4" s="9"/>
      <c r="C4" s="50" t="s">
        <v>39</v>
      </c>
    </row>
    <row r="5" spans="1:5" ht="18.75" x14ac:dyDescent="0.3">
      <c r="A5" s="9"/>
      <c r="B5" s="9"/>
      <c r="C5" s="9"/>
    </row>
    <row r="6" spans="1:5" ht="19.5" x14ac:dyDescent="0.35">
      <c r="A6" s="153" t="s">
        <v>1</v>
      </c>
      <c r="B6" s="153"/>
      <c r="C6" s="153"/>
    </row>
    <row r="7" spans="1:5" ht="55.5" customHeight="1" x14ac:dyDescent="0.25">
      <c r="A7" s="154" t="s">
        <v>86</v>
      </c>
      <c r="B7" s="154"/>
      <c r="C7" s="154"/>
      <c r="D7" s="44"/>
      <c r="E7" s="44"/>
    </row>
    <row r="8" spans="1:5" ht="63.75" customHeight="1" x14ac:dyDescent="0.25">
      <c r="A8" s="45" t="s">
        <v>2</v>
      </c>
      <c r="B8" s="45" t="s">
        <v>50</v>
      </c>
      <c r="C8" s="45" t="s">
        <v>55</v>
      </c>
    </row>
    <row r="9" spans="1:5" ht="18.75" x14ac:dyDescent="0.25">
      <c r="A9" s="37"/>
      <c r="B9" s="3" t="s">
        <v>22</v>
      </c>
      <c r="C9" s="4">
        <v>18.54</v>
      </c>
      <c r="E9" s="15"/>
    </row>
    <row r="10" spans="1:5" ht="18.75" x14ac:dyDescent="0.25">
      <c r="A10" s="37"/>
      <c r="B10" s="3" t="s">
        <v>17</v>
      </c>
      <c r="C10" s="4">
        <v>222.52</v>
      </c>
      <c r="E10" s="41"/>
    </row>
    <row r="11" spans="1:5" ht="21" customHeight="1" x14ac:dyDescent="0.25">
      <c r="A11" s="37"/>
      <c r="B11" s="3" t="s">
        <v>10</v>
      </c>
      <c r="C11" s="4">
        <v>51.13</v>
      </c>
      <c r="E11" s="15"/>
    </row>
    <row r="12" spans="1:5" ht="21.75" customHeight="1" x14ac:dyDescent="0.25">
      <c r="A12" s="37"/>
      <c r="B12" s="3" t="s">
        <v>23</v>
      </c>
      <c r="C12" s="4">
        <v>81.239999999999995</v>
      </c>
      <c r="E12" s="15"/>
    </row>
    <row r="13" spans="1:5" ht="21.75" customHeight="1" x14ac:dyDescent="0.25">
      <c r="A13" s="37"/>
      <c r="B13" s="12" t="s">
        <v>25</v>
      </c>
      <c r="C13" s="4">
        <f>C12*22%</f>
        <v>17.872799999999998</v>
      </c>
      <c r="E13" s="15"/>
    </row>
    <row r="14" spans="1:5" ht="18.75" x14ac:dyDescent="0.25">
      <c r="A14" s="37"/>
      <c r="B14" s="51" t="s">
        <v>13</v>
      </c>
      <c r="C14" s="4">
        <f>SUM(C9:C13)</f>
        <v>391.30279999999999</v>
      </c>
      <c r="D14" s="5"/>
      <c r="E14" s="15"/>
    </row>
    <row r="15" spans="1:5" ht="18.75" x14ac:dyDescent="0.25">
      <c r="A15" s="37"/>
      <c r="B15" s="3" t="s">
        <v>24</v>
      </c>
      <c r="C15" s="4">
        <f>C14*15%</f>
        <v>58.695419999999999</v>
      </c>
      <c r="E15" s="15"/>
    </row>
    <row r="16" spans="1:5" ht="18.75" x14ac:dyDescent="0.25">
      <c r="A16" s="37"/>
      <c r="B16" s="3" t="s">
        <v>11</v>
      </c>
      <c r="C16" s="4">
        <f>C14+C15</f>
        <v>449.99822</v>
      </c>
      <c r="E16" s="15"/>
    </row>
    <row r="17" spans="1:5" ht="18.75" x14ac:dyDescent="0.25">
      <c r="A17" s="37"/>
      <c r="B17" s="3" t="s">
        <v>12</v>
      </c>
      <c r="C17" s="4">
        <f>C16*20%</f>
        <v>89.999644000000004</v>
      </c>
      <c r="E17" s="15"/>
    </row>
    <row r="18" spans="1:5" ht="18.75" x14ac:dyDescent="0.25">
      <c r="A18" s="39"/>
      <c r="B18" s="55" t="s">
        <v>58</v>
      </c>
      <c r="C18" s="52">
        <f>C17+C16</f>
        <v>539.99786400000005</v>
      </c>
      <c r="E18" s="15"/>
    </row>
    <row r="19" spans="1:5" ht="18.75" x14ac:dyDescent="0.25">
      <c r="A19" s="7"/>
      <c r="B19" s="10"/>
      <c r="C19" s="8"/>
      <c r="E19" s="5"/>
    </row>
    <row r="20" spans="1:5" ht="18.75" x14ac:dyDescent="0.3">
      <c r="A20" s="1"/>
      <c r="B20" s="9"/>
      <c r="C20" s="9"/>
      <c r="E20" s="5"/>
    </row>
    <row r="21" spans="1:5" ht="18.75" x14ac:dyDescent="0.3">
      <c r="A21" s="56"/>
      <c r="B21" s="56" t="s">
        <v>88</v>
      </c>
      <c r="C21" s="9"/>
    </row>
    <row r="22" spans="1:5" ht="18.75" x14ac:dyDescent="0.3">
      <c r="A22" s="33"/>
      <c r="B22" s="43"/>
      <c r="C22" s="9"/>
    </row>
    <row r="23" spans="1:5" ht="15" customHeight="1" x14ac:dyDescent="0.25">
      <c r="A23" s="105" t="s">
        <v>47</v>
      </c>
      <c r="B23" s="100"/>
      <c r="C23" s="61" t="s">
        <v>53</v>
      </c>
    </row>
    <row r="24" spans="1:5" ht="15.75" customHeight="1" x14ac:dyDescent="0.25">
      <c r="A24" s="105" t="s">
        <v>56</v>
      </c>
      <c r="B24" s="105"/>
      <c r="C24" s="105"/>
    </row>
    <row r="25" spans="1:5" ht="18.75" x14ac:dyDescent="0.3">
      <c r="A25" s="1"/>
      <c r="B25" s="99"/>
      <c r="C25" s="100"/>
    </row>
    <row r="26" spans="1:5" ht="18.75" x14ac:dyDescent="0.3">
      <c r="A26" s="1"/>
      <c r="B26" s="9"/>
      <c r="C26" s="9"/>
    </row>
    <row r="36" spans="1:3" x14ac:dyDescent="0.25">
      <c r="A36" s="99"/>
      <c r="B36" s="100"/>
    </row>
    <row r="37" spans="1:3" x14ac:dyDescent="0.25">
      <c r="B37" s="99" t="s">
        <v>60</v>
      </c>
      <c r="C37" s="100"/>
    </row>
  </sheetData>
  <mergeCells count="7">
    <mergeCell ref="B37:C37"/>
    <mergeCell ref="A6:C6"/>
    <mergeCell ref="A7:C7"/>
    <mergeCell ref="B25:C25"/>
    <mergeCell ref="A36:B36"/>
    <mergeCell ref="A23:B23"/>
    <mergeCell ref="A24:C24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5" workbookViewId="0">
      <selection activeCell="E42" sqref="E42"/>
    </sheetView>
  </sheetViews>
  <sheetFormatPr defaultRowHeight="15" x14ac:dyDescent="0.25"/>
  <cols>
    <col min="1" max="1" width="5.5703125" customWidth="1"/>
    <col min="2" max="2" width="38" customWidth="1"/>
    <col min="3" max="3" width="20.7109375" customWidth="1"/>
    <col min="4" max="4" width="25.5703125" customWidth="1"/>
  </cols>
  <sheetData>
    <row r="1" spans="1:4" x14ac:dyDescent="0.25">
      <c r="B1" s="72"/>
      <c r="C1" s="73"/>
      <c r="D1" s="73" t="s">
        <v>93</v>
      </c>
    </row>
    <row r="2" spans="1:4" ht="15.75" x14ac:dyDescent="0.25">
      <c r="A2" s="49"/>
      <c r="B2" s="49"/>
      <c r="C2" s="49"/>
      <c r="D2" s="85" t="s">
        <v>8</v>
      </c>
    </row>
    <row r="3" spans="1:4" ht="15.75" x14ac:dyDescent="0.25">
      <c r="A3" s="11"/>
      <c r="B3" s="11"/>
      <c r="C3" s="11"/>
      <c r="D3" s="11" t="s">
        <v>6</v>
      </c>
    </row>
    <row r="4" spans="1:4" ht="16.5" customHeight="1" x14ac:dyDescent="0.25">
      <c r="A4" s="11"/>
      <c r="B4" s="11"/>
      <c r="C4" s="11"/>
      <c r="D4" s="11" t="s">
        <v>7</v>
      </c>
    </row>
    <row r="5" spans="1:4" ht="15" customHeight="1" x14ac:dyDescent="0.25">
      <c r="A5" s="50"/>
      <c r="B5" s="50"/>
      <c r="C5" s="50"/>
      <c r="D5" s="56" t="s">
        <v>37</v>
      </c>
    </row>
    <row r="6" spans="1:4" ht="15.75" x14ac:dyDescent="0.25">
      <c r="A6" s="2"/>
    </row>
    <row r="7" spans="1:4" ht="18.75" x14ac:dyDescent="0.3">
      <c r="A7" s="157" t="s">
        <v>94</v>
      </c>
      <c r="B7" s="158"/>
      <c r="C7" s="157"/>
      <c r="D7" s="157"/>
    </row>
    <row r="8" spans="1:4" ht="49.5" customHeight="1" x14ac:dyDescent="0.25">
      <c r="A8" s="159" t="s">
        <v>109</v>
      </c>
      <c r="B8" s="160"/>
      <c r="C8" s="160"/>
      <c r="D8" s="160"/>
    </row>
    <row r="9" spans="1:4" ht="24.75" customHeight="1" x14ac:dyDescent="0.25">
      <c r="A9" s="88"/>
      <c r="B9" s="89"/>
      <c r="C9" s="89"/>
      <c r="D9" s="89"/>
    </row>
    <row r="10" spans="1:4" ht="38.25" customHeight="1" x14ac:dyDescent="0.25">
      <c r="A10" s="161" t="s">
        <v>110</v>
      </c>
      <c r="B10" s="162"/>
      <c r="C10" s="162"/>
      <c r="D10" s="162"/>
    </row>
    <row r="11" spans="1:4" ht="18.75" x14ac:dyDescent="0.3">
      <c r="A11" s="1"/>
      <c r="B11" s="163"/>
      <c r="C11" s="164"/>
      <c r="D11" s="164"/>
    </row>
    <row r="12" spans="1:4" ht="31.5" x14ac:dyDescent="0.25">
      <c r="A12" s="74" t="s">
        <v>2</v>
      </c>
      <c r="B12" s="58" t="s">
        <v>50</v>
      </c>
      <c r="C12" s="80" t="s">
        <v>95</v>
      </c>
      <c r="D12" s="58" t="s">
        <v>102</v>
      </c>
    </row>
    <row r="13" spans="1:4" ht="34.5" customHeight="1" x14ac:dyDescent="0.25">
      <c r="A13" s="71">
        <v>1</v>
      </c>
      <c r="B13" s="3" t="s">
        <v>106</v>
      </c>
      <c r="C13" s="82"/>
      <c r="D13" s="81">
        <v>3</v>
      </c>
    </row>
    <row r="14" spans="1:4" ht="34.5" customHeight="1" x14ac:dyDescent="0.25">
      <c r="A14" s="71">
        <v>2</v>
      </c>
      <c r="B14" s="3" t="s">
        <v>107</v>
      </c>
      <c r="C14" s="83">
        <v>0.1</v>
      </c>
      <c r="D14" s="81">
        <v>9.1999999999999993</v>
      </c>
    </row>
    <row r="15" spans="1:4" ht="21.75" customHeight="1" x14ac:dyDescent="0.25">
      <c r="A15" s="71">
        <v>3</v>
      </c>
      <c r="B15" s="3" t="s">
        <v>96</v>
      </c>
      <c r="C15" s="82" t="s">
        <v>97</v>
      </c>
      <c r="D15" s="81">
        <v>5.66</v>
      </c>
    </row>
    <row r="16" spans="1:4" ht="27.75" customHeight="1" x14ac:dyDescent="0.25">
      <c r="A16" s="71">
        <v>4</v>
      </c>
      <c r="B16" s="3" t="s">
        <v>98</v>
      </c>
      <c r="C16" s="83">
        <v>0.22</v>
      </c>
      <c r="D16" s="81">
        <f>D15*22%</f>
        <v>1.2452000000000001</v>
      </c>
    </row>
    <row r="17" spans="1:5" ht="27.75" customHeight="1" x14ac:dyDescent="0.25">
      <c r="A17" s="71">
        <v>5</v>
      </c>
      <c r="B17" s="3" t="s">
        <v>103</v>
      </c>
      <c r="C17" s="82" t="s">
        <v>104</v>
      </c>
      <c r="D17" s="81">
        <f>(16.68/100)*52</f>
        <v>8.6736000000000004</v>
      </c>
    </row>
    <row r="18" spans="1:5" ht="24" customHeight="1" x14ac:dyDescent="0.25">
      <c r="A18" s="74"/>
      <c r="B18" s="75" t="s">
        <v>99</v>
      </c>
      <c r="C18" s="84"/>
      <c r="D18" s="76">
        <f>SUM(D13:D17)</f>
        <v>27.7788</v>
      </c>
    </row>
    <row r="19" spans="1:5" ht="21" customHeight="1" x14ac:dyDescent="0.25">
      <c r="A19" s="71">
        <v>6</v>
      </c>
      <c r="B19" s="3" t="s">
        <v>100</v>
      </c>
      <c r="C19" s="82" t="s">
        <v>105</v>
      </c>
      <c r="D19" s="81">
        <f>D18*5%</f>
        <v>1.3889400000000001</v>
      </c>
    </row>
    <row r="20" spans="1:5" ht="20.25" customHeight="1" x14ac:dyDescent="0.25">
      <c r="A20" s="71">
        <v>7</v>
      </c>
      <c r="B20" s="3" t="s">
        <v>20</v>
      </c>
      <c r="C20" s="82"/>
      <c r="D20" s="81">
        <f>(D18+D19)*20%</f>
        <v>5.8335480000000004</v>
      </c>
    </row>
    <row r="21" spans="1:5" ht="18" customHeight="1" x14ac:dyDescent="0.25">
      <c r="A21" s="74"/>
      <c r="B21" s="75" t="s">
        <v>101</v>
      </c>
      <c r="C21" s="82"/>
      <c r="D21" s="76">
        <f>D18+D19+D20</f>
        <v>35.001288000000002</v>
      </c>
    </row>
    <row r="22" spans="1:5" ht="20.25" customHeight="1" x14ac:dyDescent="0.25">
      <c r="A22" s="71">
        <v>8</v>
      </c>
      <c r="B22" s="3" t="s">
        <v>12</v>
      </c>
      <c r="C22" s="82"/>
      <c r="D22" s="81">
        <f>D21*20%</f>
        <v>7.0002576000000012</v>
      </c>
    </row>
    <row r="23" spans="1:5" ht="32.25" customHeight="1" x14ac:dyDescent="0.25">
      <c r="A23" s="70"/>
      <c r="B23" s="55" t="s">
        <v>108</v>
      </c>
      <c r="C23" s="90"/>
      <c r="D23" s="91">
        <f>D21+D22</f>
        <v>42.0015456</v>
      </c>
    </row>
    <row r="24" spans="1:5" ht="32.25" customHeight="1" x14ac:dyDescent="0.25">
      <c r="A24" s="155" t="s">
        <v>111</v>
      </c>
      <c r="B24" s="156"/>
      <c r="C24" s="156"/>
      <c r="D24" s="156"/>
    </row>
    <row r="25" spans="1:5" ht="32.25" customHeight="1" x14ac:dyDescent="0.25">
      <c r="A25" s="165" t="s">
        <v>112</v>
      </c>
      <c r="B25" s="166"/>
      <c r="C25" s="166"/>
      <c r="D25" s="166"/>
      <c r="E25" s="92"/>
    </row>
    <row r="26" spans="1:5" ht="32.25" customHeight="1" x14ac:dyDescent="0.25">
      <c r="A26" s="167"/>
      <c r="B26" s="168"/>
      <c r="C26" s="168"/>
      <c r="D26" s="168"/>
      <c r="E26" s="92"/>
    </row>
    <row r="27" spans="1:5" ht="47.25" x14ac:dyDescent="0.25">
      <c r="A27" s="74" t="s">
        <v>2</v>
      </c>
      <c r="B27" s="58" t="s">
        <v>50</v>
      </c>
      <c r="C27" s="80" t="s">
        <v>95</v>
      </c>
      <c r="D27" s="58" t="s">
        <v>113</v>
      </c>
      <c r="E27" s="69"/>
    </row>
    <row r="28" spans="1:5" ht="15.75" x14ac:dyDescent="0.25">
      <c r="A28" s="71">
        <v>1</v>
      </c>
      <c r="B28" s="93" t="s">
        <v>114</v>
      </c>
      <c r="C28" s="80"/>
      <c r="D28" s="94">
        <v>300</v>
      </c>
    </row>
    <row r="29" spans="1:5" ht="15.75" x14ac:dyDescent="0.25">
      <c r="A29" s="71">
        <v>2</v>
      </c>
      <c r="B29" s="93" t="s">
        <v>115</v>
      </c>
      <c r="C29" s="80"/>
      <c r="D29" s="94">
        <v>500</v>
      </c>
    </row>
    <row r="30" spans="1:5" ht="15.75" x14ac:dyDescent="0.25">
      <c r="A30" s="74"/>
      <c r="B30" s="75" t="s">
        <v>11</v>
      </c>
      <c r="C30" s="95"/>
      <c r="D30" s="96">
        <f>SUM(D28:D29)</f>
        <v>800</v>
      </c>
    </row>
    <row r="31" spans="1:5" ht="15.75" x14ac:dyDescent="0.25">
      <c r="A31" s="74"/>
      <c r="B31" s="3" t="s">
        <v>12</v>
      </c>
      <c r="C31" s="95"/>
      <c r="D31" s="96">
        <f>D30*20%</f>
        <v>160</v>
      </c>
    </row>
    <row r="32" spans="1:5" ht="33" customHeight="1" x14ac:dyDescent="0.25">
      <c r="A32" s="70"/>
      <c r="B32" s="55" t="s">
        <v>116</v>
      </c>
      <c r="C32" s="97"/>
      <c r="D32" s="98">
        <f>D30+D31</f>
        <v>960</v>
      </c>
    </row>
    <row r="33" spans="1:4" ht="23.25" customHeight="1" x14ac:dyDescent="0.25">
      <c r="A33" s="155" t="s">
        <v>117</v>
      </c>
      <c r="B33" s="156"/>
      <c r="C33" s="156"/>
      <c r="D33" s="156"/>
    </row>
    <row r="34" spans="1:4" ht="23.25" customHeight="1" x14ac:dyDescent="0.25">
      <c r="A34" s="86"/>
      <c r="B34" s="87"/>
      <c r="C34" s="87"/>
      <c r="D34" s="87"/>
    </row>
    <row r="35" spans="1:4" ht="15.75" x14ac:dyDescent="0.25">
      <c r="A35" s="2"/>
      <c r="B35" s="105" t="s">
        <v>47</v>
      </c>
      <c r="C35" s="100"/>
      <c r="D35" s="61" t="s">
        <v>53</v>
      </c>
    </row>
    <row r="36" spans="1:4" ht="15.75" x14ac:dyDescent="0.25">
      <c r="A36" s="2"/>
      <c r="B36" s="105" t="s">
        <v>118</v>
      </c>
      <c r="C36" s="105"/>
      <c r="D36" s="105"/>
    </row>
    <row r="37" spans="1:4" ht="15.75" x14ac:dyDescent="0.25">
      <c r="A37" s="2"/>
      <c r="B37" s="105"/>
      <c r="C37" s="100"/>
      <c r="D37" s="61"/>
    </row>
    <row r="38" spans="1:4" ht="15.75" x14ac:dyDescent="0.25">
      <c r="B38" s="105"/>
      <c r="C38" s="105"/>
      <c r="D38" s="105"/>
    </row>
    <row r="39" spans="1:4" ht="15.75" x14ac:dyDescent="0.25">
      <c r="B39" s="77"/>
      <c r="C39" s="78"/>
    </row>
    <row r="40" spans="1:4" ht="15.75" x14ac:dyDescent="0.25">
      <c r="B40" s="77"/>
      <c r="C40" s="78"/>
    </row>
    <row r="41" spans="1:4" x14ac:dyDescent="0.25">
      <c r="B41" s="79"/>
      <c r="C41" s="79"/>
    </row>
  </sheetData>
  <mergeCells count="11">
    <mergeCell ref="A25:D26"/>
    <mergeCell ref="A7:D7"/>
    <mergeCell ref="A24:D24"/>
    <mergeCell ref="A8:D8"/>
    <mergeCell ref="A10:D10"/>
    <mergeCell ref="B11:D11"/>
    <mergeCell ref="A33:D33"/>
    <mergeCell ref="B35:C35"/>
    <mergeCell ref="B36:D36"/>
    <mergeCell ref="B37:C37"/>
    <mergeCell ref="B38:D38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проживание 500</vt:lpstr>
      <vt:lpstr>2023р.</vt:lpstr>
      <vt:lpstr>сауна 500</vt:lpstr>
      <vt:lpstr>авто 540</vt:lpstr>
      <vt:lpstr>перев спорт.човнів-42грн,960грн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uservika</cp:lastModifiedBy>
  <cp:lastPrinted>2023-02-23T12:48:00Z</cp:lastPrinted>
  <dcterms:created xsi:type="dcterms:W3CDTF">2011-06-06T10:09:37Z</dcterms:created>
  <dcterms:modified xsi:type="dcterms:W3CDTF">2023-02-28T09:00:11Z</dcterms:modified>
</cp:coreProperties>
</file>