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за 4 кв" sheetId="1" r:id="rId1"/>
  </sheets>
  <definedNames>
    <definedName name="Excel_BuiltIn_Print_Area" localSheetId="0">'за 4 кв'!$A$1:$R$91</definedName>
    <definedName name="_xlnm.Print_Area" localSheetId="0">'за 4 кв'!$A$1:$R$91</definedName>
  </definedNames>
  <calcPr fullCalcOnLoad="1"/>
</workbook>
</file>

<file path=xl/sharedStrings.xml><?xml version="1.0" encoding="utf-8"?>
<sst xmlns="http://schemas.openxmlformats.org/spreadsheetml/2006/main" count="110" uniqueCount="100">
  <si>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</si>
  <si>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</si>
  <si>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</si>
  <si>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 xml:space="preserve">  Комунальне некомерційне підприємство"Стоматологічна поліклініка №1"Дніпровської міської ради</t>
  </si>
  <si>
    <t>(назва підприємства)</t>
  </si>
  <si>
    <t>на 01 січня 2021    (квартал, рік)</t>
  </si>
  <si>
    <t>грн.</t>
  </si>
  <si>
    <t>Показники </t>
  </si>
  <si>
    <t>Код рядка</t>
  </si>
  <si>
    <t>Звітний період (4 квартал  2020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</si>
  <si>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</si>
  <si>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</si>
  <si>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</si>
  <si>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</si>
  <si>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</si>
  <si>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</si>
  <si>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</si>
  <si>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</si>
  <si>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</si>
  <si>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</si>
  <si>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</si>
  <si>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</si>
  <si>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</t>
  </si>
  <si>
    <t>1012</t>
  </si>
  <si>
    <t>Дохід (виручка) за рахунок коштів бюджету міста</t>
  </si>
  <si>
    <t>1020</t>
  </si>
  <si>
    <t>Дохід з місцевого бюджету за цільовими програмами,</t>
  </si>
  <si>
    <t>1021</t>
  </si>
  <si>
    <t>Дохід з місцевого бюджету за програмою підтримки</t>
  </si>
  <si>
    <t>1022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</si>
  <si>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</si>
  <si>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</si>
  <si>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</si>
  <si>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</si>
  <si>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 xml:space="preserve">   надходження від додаткової господарської діяльності  (отримані % по депозитах)</t>
  </si>
  <si>
    <t>надходження (доходи) від реалізації майна</t>
  </si>
  <si>
    <t>надходження (дохід) від оренди майна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</si>
  <si>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</si>
  <si>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</si>
  <si>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(коригування амортизації -1436006,по бухгалтерському учету перенесені медикаменти-1245876, безоплатно передані-41689,00)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</si>
  <si>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</si>
  <si>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</si>
  <si>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</si>
  <si>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</si>
  <si>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</si>
  <si>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</si>
  <si>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</si>
  <si>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</si>
  <si>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</si>
  <si>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</si>
  <si>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</si>
  <si>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</si>
  <si>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АМОРТИЗАЦІЯ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</si>
  <si>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</si>
  <si>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</si>
  <si>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</si>
  <si>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</si>
  <si>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</si>
  <si>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</si>
  <si>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</si>
  <si>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</si>
  <si>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</si>
  <si>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</si>
  <si>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</si>
  <si>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</si>
  <si>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</si>
  <si>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</si>
  <si>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</si>
  <si>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</si>
  <si>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</si>
  <si>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</si>
  <si>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</si>
  <si>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</si>
  <si>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</si>
  <si>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</si>
  <si>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</si>
  <si>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</si>
  <si>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</si>
  <si>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</si>
  <si>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</si>
  <si>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</si>
  <si>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</si>
  <si>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</si>
  <si>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</si>
  <si>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</si>
  <si>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</si>
  <si>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</si>
  <si>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</si>
  <si>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</si>
  <si>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</si>
  <si>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</si>
  <si>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</si>
  <si>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</si>
  <si>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</si>
  <si>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</si>
  <si>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Марта ВАСИЛИШИНА</t>
  </si>
  <si>
    <t>(підпис)</t>
  </si>
  <si>
    <t xml:space="preserve">                  (П.І.Б.)</t>
  </si>
  <si>
    <t>Головний бухгалтер</t>
  </si>
  <si>
    <t>Надія СИРОТА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</si>
</sst>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.000"/>
    <numFmt numFmtId="173" formatCode="#,##0.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3.5"/>
      <name val="Calibri"/>
      <family val="2"/>
    </font>
    <font>
      <sz val="13.5"/>
      <color indexed="8"/>
      <name val="Calibri"/>
      <family val="2"/>
    </font>
    <font>
      <sz val="13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13.5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49" applyFont="1">
      <alignment/>
      <protection/>
    </xf>
    <xf numFmtId="0" fontId="3" fillId="0" borderId="0" xfId="49" applyFont="1" applyAlignment="1">
      <alignment horizontal="center"/>
      <protection/>
    </xf>
    <xf numFmtId="0" fontId="4" fillId="33" borderId="0" xfId="49" applyFont="1" applyFill="1">
      <alignment/>
      <protection/>
    </xf>
    <xf numFmtId="0" fontId="4" fillId="0" borderId="0" xfId="49" applyFont="1">
      <alignment/>
      <protection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6" fillId="0" borderId="0" xfId="49" applyFont="1" applyAlignment="1" applyProtection="1">
      <alignment horizontal="center" vertical="center" wrapText="1"/>
      <protection locked="0"/>
    </xf>
    <xf numFmtId="0" fontId="7" fillId="0" borderId="0" xfId="49" applyFont="1" applyAlignment="1" applyProtection="1">
      <alignment horizontal="center" vertical="center" wrapText="1"/>
      <protection locked="0"/>
    </xf>
    <xf numFmtId="0" fontId="8" fillId="0" borderId="0" xfId="49" applyFont="1" applyAlignment="1" applyProtection="1">
      <alignment horizontal="center" vertical="center"/>
      <protection locked="0"/>
    </xf>
    <xf numFmtId="0" fontId="9" fillId="0" borderId="0" xfId="49" applyFont="1" applyAlignment="1" applyProtection="1">
      <alignment vertical="center" wrapText="1"/>
      <protection locked="0"/>
    </xf>
    <xf numFmtId="0" fontId="9" fillId="0" borderId="0" xfId="49" applyFont="1" applyAlignment="1" applyProtection="1">
      <alignment horizontal="left" vertical="center" wrapText="1"/>
      <protection locked="0"/>
    </xf>
    <xf numFmtId="0" fontId="7" fillId="33" borderId="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center"/>
      <protection/>
    </xf>
    <xf numFmtId="0" fontId="11" fillId="33" borderId="0" xfId="49" applyFont="1" applyFill="1" applyBorder="1">
      <alignment/>
      <protection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3" fillId="33" borderId="10" xfId="49" applyFont="1" applyFill="1" applyBorder="1" applyAlignment="1">
      <alignment horizontal="center" vertical="center" wrapText="1"/>
      <protection/>
    </xf>
    <xf numFmtId="0" fontId="13" fillId="33" borderId="11" xfId="49" applyFont="1" applyFill="1" applyBorder="1" applyAlignment="1">
      <alignment horizontal="center" vertical="center" wrapText="1"/>
      <protection/>
    </xf>
    <xf numFmtId="0" fontId="13" fillId="33" borderId="12" xfId="49" applyFont="1" applyFill="1" applyBorder="1" applyAlignment="1">
      <alignment horizontal="center" vertical="center" wrapText="1"/>
      <protection/>
    </xf>
    <xf numFmtId="0" fontId="12" fillId="33" borderId="10" xfId="49" applyFont="1" applyFill="1" applyBorder="1" applyAlignment="1">
      <alignment horizontal="center" vertical="center" wrapText="1"/>
      <protection/>
    </xf>
    <xf numFmtId="0" fontId="12" fillId="33" borderId="12" xfId="49" applyFont="1" applyFill="1" applyBorder="1" applyAlignment="1">
      <alignment horizontal="center" vertical="center" wrapText="1"/>
      <protection/>
    </xf>
    <xf numFmtId="0" fontId="12" fillId="0" borderId="10" xfId="49" applyFont="1" applyBorder="1" applyAlignment="1">
      <alignment horizontal="center"/>
      <protection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172" fontId="15" fillId="33" borderId="14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15" fillId="0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73" fontId="19" fillId="0" borderId="10" xfId="0" applyNumberFormat="1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 vertical="center" wrapText="1"/>
    </xf>
    <xf numFmtId="173" fontId="19" fillId="0" borderId="11" xfId="0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/>
    </xf>
    <xf numFmtId="173" fontId="19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justify" vertical="center" wrapText="1"/>
      <protection locked="0"/>
    </xf>
    <xf numFmtId="0" fontId="12" fillId="33" borderId="10" xfId="0" applyFont="1" applyFill="1" applyBorder="1" applyAlignment="1" applyProtection="1">
      <alignment horizontal="justify" vertical="center" wrapText="1"/>
      <protection locked="0"/>
    </xf>
    <xf numFmtId="0" fontId="12" fillId="33" borderId="12" xfId="0" applyFont="1" applyFill="1" applyBorder="1" applyAlignment="1" applyProtection="1">
      <alignment horizontal="justify" vertical="center" wrapText="1"/>
      <protection locked="0"/>
    </xf>
    <xf numFmtId="172" fontId="6" fillId="0" borderId="1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justify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173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17" xfId="49" applyFont="1" applyFill="1" applyBorder="1" applyAlignment="1">
      <alignment horizontal="center"/>
      <protection/>
    </xf>
    <xf numFmtId="172" fontId="5" fillId="0" borderId="0" xfId="49" applyNumberFormat="1" applyFont="1" applyFill="1" applyBorder="1" applyAlignment="1">
      <alignment horizontal="center"/>
      <protection/>
    </xf>
    <xf numFmtId="172" fontId="3" fillId="0" borderId="0" xfId="49" applyNumberFormat="1" applyFont="1" applyFill="1" applyAlignment="1">
      <alignment horizontal="center"/>
      <protection/>
    </xf>
    <xf numFmtId="0" fontId="3" fillId="0" borderId="0" xfId="49" applyFont="1" applyFill="1" applyAlignment="1">
      <alignment horizontal="center"/>
      <protection/>
    </xf>
    <xf numFmtId="0" fontId="5" fillId="33" borderId="0" xfId="49" applyFont="1" applyFill="1" applyBorder="1">
      <alignment/>
      <protection/>
    </xf>
    <xf numFmtId="0" fontId="5" fillId="33" borderId="17" xfId="49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5" fillId="33" borderId="17" xfId="49" applyFont="1" applyFill="1" applyBorder="1" applyAlignment="1">
      <alignment horizontal="center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49" applyFont="1" applyBorder="1" applyAlignment="1" applyProtection="1">
      <alignment horizontal="left" vertical="center" wrapText="1"/>
      <protection locked="0"/>
    </xf>
    <xf numFmtId="0" fontId="10" fillId="0" borderId="0" xfId="49" applyFont="1" applyBorder="1" applyAlignment="1" applyProtection="1">
      <alignment horizontal="center" vertical="center" wrapText="1"/>
      <protection locked="0"/>
    </xf>
    <xf numFmtId="0" fontId="10" fillId="0" borderId="17" xfId="49" applyFont="1" applyBorder="1" applyAlignment="1" applyProtection="1">
      <alignment horizontal="center" vertical="center" wrapText="1"/>
      <protection locked="0"/>
    </xf>
    <xf numFmtId="0" fontId="7" fillId="33" borderId="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center"/>
      <protection/>
    </xf>
    <xf numFmtId="0" fontId="13" fillId="33" borderId="10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77" zoomScaleNormal="77" zoomScalePageLayoutView="0"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7.140625" style="1" customWidth="1"/>
    <col min="3" max="5" width="19.8515625" style="2" customWidth="1"/>
    <col min="6" max="6" width="13.8515625" style="2" customWidth="1"/>
    <col min="7" max="7" width="20.00390625" style="2" customWidth="1"/>
    <col min="8" max="8" width="19.7109375" style="2" customWidth="1"/>
    <col min="9" max="9" width="22.7109375" style="2" customWidth="1"/>
    <col min="10" max="10" width="16.421875" style="2" customWidth="1"/>
    <col min="11" max="11" width="12.7109375" style="3" customWidth="1"/>
    <col min="12" max="12" width="14.00390625" style="3" customWidth="1"/>
    <col min="13" max="18" width="9.140625" style="3" customWidth="1"/>
    <col min="19" max="16384" width="9.140625" style="4" customWidth="1"/>
  </cols>
  <sheetData>
    <row r="1" spans="1:8" ht="13.5" customHeight="1">
      <c r="A1" s="5"/>
      <c r="B1" s="5"/>
      <c r="C1" s="6"/>
      <c r="E1" s="7" t="s">
        <v>0</v>
      </c>
      <c r="F1" s="8"/>
      <c r="G1" s="8"/>
      <c r="H1" s="9"/>
    </row>
    <row r="2" spans="1:10" ht="20.25" customHeight="1">
      <c r="A2" s="5"/>
      <c r="B2" s="5"/>
      <c r="C2" s="6"/>
      <c r="E2" s="110" t="s">
        <v>1</v>
      </c>
      <c r="F2" s="110"/>
      <c r="G2" s="110"/>
      <c r="H2" s="110"/>
      <c r="I2" s="110"/>
      <c r="J2" s="110"/>
    </row>
    <row r="3" spans="1:10" s="3" customFormat="1" ht="16.5" customHeight="1">
      <c r="A3" s="10"/>
      <c r="B3" s="5"/>
      <c r="C3" s="6"/>
      <c r="D3" s="2"/>
      <c r="E3" s="11"/>
      <c r="F3" s="11"/>
      <c r="G3" s="11"/>
      <c r="H3" s="11"/>
      <c r="I3" s="11"/>
      <c r="J3" s="11"/>
    </row>
    <row r="4" spans="1:10" s="3" customFormat="1" ht="16.5" customHeigh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3" customFormat="1" ht="18.75" customHeight="1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s="3" customFormat="1" ht="12.75" customHeight="1">
      <c r="A6" s="113" t="s">
        <v>4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s="3" customFormat="1" ht="20.25" customHeight="1">
      <c r="A7" s="114" t="s">
        <v>5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s="3" customFormat="1" ht="9.75" customHeight="1">
      <c r="A8" s="14"/>
      <c r="B8" s="15"/>
      <c r="C8" s="15"/>
      <c r="D8" s="15"/>
      <c r="E8" s="15"/>
      <c r="F8" s="15"/>
      <c r="G8" s="2"/>
      <c r="H8" s="2"/>
      <c r="I8" s="16"/>
      <c r="J8" s="2" t="s">
        <v>6</v>
      </c>
    </row>
    <row r="9" spans="1:10" s="3" customFormat="1" ht="30" customHeight="1">
      <c r="A9" s="115" t="s">
        <v>7</v>
      </c>
      <c r="B9" s="115" t="s">
        <v>8</v>
      </c>
      <c r="C9" s="115" t="s">
        <v>9</v>
      </c>
      <c r="D9" s="115"/>
      <c r="E9" s="115"/>
      <c r="F9" s="115"/>
      <c r="G9" s="115" t="s">
        <v>10</v>
      </c>
      <c r="H9" s="115"/>
      <c r="I9" s="115"/>
      <c r="J9" s="115"/>
    </row>
    <row r="10" spans="1:10" s="3" customFormat="1" ht="36" customHeight="1">
      <c r="A10" s="115"/>
      <c r="B10" s="115"/>
      <c r="C10" s="17" t="s">
        <v>11</v>
      </c>
      <c r="D10" s="17" t="s">
        <v>12</v>
      </c>
      <c r="E10" s="17" t="s">
        <v>13</v>
      </c>
      <c r="F10" s="18" t="s">
        <v>14</v>
      </c>
      <c r="G10" s="17" t="s">
        <v>11</v>
      </c>
      <c r="H10" s="17" t="s">
        <v>12</v>
      </c>
      <c r="I10" s="19" t="s">
        <v>13</v>
      </c>
      <c r="J10" s="17" t="s">
        <v>14</v>
      </c>
    </row>
    <row r="11" spans="1:10" s="3" customFormat="1" ht="18">
      <c r="A11" s="20" t="s">
        <v>15</v>
      </c>
      <c r="B11" s="20" t="s">
        <v>16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</row>
    <row r="12" spans="1:10" s="3" customFormat="1" ht="13.5" customHeight="1">
      <c r="A12" s="107" t="s">
        <v>17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s="3" customFormat="1" ht="43.5" customHeight="1">
      <c r="A13" s="23" t="s">
        <v>18</v>
      </c>
      <c r="B13" s="24" t="s">
        <v>19</v>
      </c>
      <c r="C13" s="25">
        <f>C14+C15</f>
        <v>2149668</v>
      </c>
      <c r="D13" s="26">
        <f>D14+D15</f>
        <v>4359723</v>
      </c>
      <c r="E13" s="27">
        <f aca="true" t="shared" si="0" ref="E13:E28">D13-C13</f>
        <v>2210055</v>
      </c>
      <c r="F13" s="28">
        <f aca="true" t="shared" si="1" ref="F13:F28">(D13/C13)*100</f>
        <v>202.8091314565784</v>
      </c>
      <c r="G13" s="27">
        <f>G14+G15</f>
        <v>13845536</v>
      </c>
      <c r="H13" s="27">
        <v>13547050</v>
      </c>
      <c r="I13" s="27">
        <f aca="true" t="shared" si="2" ref="I13:I28">H13-G13</f>
        <v>-298486</v>
      </c>
      <c r="J13" s="29">
        <f aca="true" t="shared" si="3" ref="J13:J28">(H13/G13)*100</f>
        <v>97.84417157992294</v>
      </c>
    </row>
    <row r="14" spans="1:18" s="2" customFormat="1" ht="18">
      <c r="A14" s="30" t="s">
        <v>20</v>
      </c>
      <c r="B14" s="31" t="s">
        <v>21</v>
      </c>
      <c r="C14" s="32">
        <v>4562955</v>
      </c>
      <c r="D14" s="33">
        <f>4264469+95255-1</f>
        <v>4359723</v>
      </c>
      <c r="E14" s="27">
        <f t="shared" si="0"/>
        <v>-203232</v>
      </c>
      <c r="F14" s="28">
        <f t="shared" si="1"/>
        <v>95.5460441753206</v>
      </c>
      <c r="G14" s="27">
        <v>10846663</v>
      </c>
      <c r="H14" s="27">
        <f>10846663-298486</f>
        <v>10548177</v>
      </c>
      <c r="I14" s="27">
        <f t="shared" si="2"/>
        <v>-298486</v>
      </c>
      <c r="J14" s="29">
        <f t="shared" si="3"/>
        <v>97.24813060016707</v>
      </c>
      <c r="K14" s="3"/>
      <c r="L14" s="3"/>
      <c r="M14" s="3"/>
      <c r="N14" s="3"/>
      <c r="O14" s="3"/>
      <c r="P14" s="3"/>
      <c r="Q14" s="3"/>
      <c r="R14" s="3"/>
    </row>
    <row r="15" spans="1:18" s="2" customFormat="1" ht="18">
      <c r="A15" s="30" t="s">
        <v>22</v>
      </c>
      <c r="B15" s="34" t="s">
        <v>23</v>
      </c>
      <c r="C15" s="35">
        <v>-2413287</v>
      </c>
      <c r="D15" s="36"/>
      <c r="E15" s="27">
        <f t="shared" si="0"/>
        <v>2413287</v>
      </c>
      <c r="F15" s="28">
        <f t="shared" si="1"/>
        <v>0</v>
      </c>
      <c r="G15" s="37">
        <v>2998873</v>
      </c>
      <c r="H15" s="37">
        <v>2998873</v>
      </c>
      <c r="I15" s="27">
        <f t="shared" si="2"/>
        <v>0</v>
      </c>
      <c r="J15" s="29">
        <f t="shared" si="3"/>
        <v>100</v>
      </c>
      <c r="K15" s="3"/>
      <c r="L15" s="3"/>
      <c r="M15" s="3"/>
      <c r="N15" s="3"/>
      <c r="O15" s="3"/>
      <c r="P15" s="3"/>
      <c r="Q15" s="3"/>
      <c r="R15" s="3"/>
    </row>
    <row r="16" spans="1:18" s="2" customFormat="1" ht="18">
      <c r="A16" s="38" t="s">
        <v>24</v>
      </c>
      <c r="B16" s="39" t="s">
        <v>25</v>
      </c>
      <c r="C16" s="40">
        <f>C17+C18</f>
        <v>2413157</v>
      </c>
      <c r="D16" s="41">
        <f>D17+D18</f>
        <v>3158464</v>
      </c>
      <c r="E16" s="42">
        <f t="shared" si="0"/>
        <v>745307</v>
      </c>
      <c r="F16" s="43">
        <f t="shared" si="1"/>
        <v>130.88514340343374</v>
      </c>
      <c r="G16" s="40">
        <f>G17+G18</f>
        <v>11010915</v>
      </c>
      <c r="H16" s="40">
        <f>H17+H18</f>
        <v>10528383</v>
      </c>
      <c r="I16" s="42">
        <f t="shared" si="2"/>
        <v>-482532</v>
      </c>
      <c r="J16" s="44">
        <f t="shared" si="3"/>
        <v>95.61769389737366</v>
      </c>
      <c r="K16" s="3"/>
      <c r="L16" s="3"/>
      <c r="M16" s="3"/>
      <c r="N16" s="3"/>
      <c r="O16" s="3"/>
      <c r="P16" s="3"/>
      <c r="Q16" s="3"/>
      <c r="R16" s="3"/>
    </row>
    <row r="17" spans="1:18" s="2" customFormat="1" ht="18">
      <c r="A17" s="45" t="s">
        <v>26</v>
      </c>
      <c r="B17" s="31" t="s">
        <v>27</v>
      </c>
      <c r="C17" s="46"/>
      <c r="D17" s="33"/>
      <c r="E17" s="42">
        <f t="shared" si="0"/>
        <v>0</v>
      </c>
      <c r="F17" s="43" t="e">
        <f t="shared" si="1"/>
        <v>#DIV/0!</v>
      </c>
      <c r="G17" s="46">
        <f>964504+36146</f>
        <v>1000650</v>
      </c>
      <c r="H17" s="46">
        <v>1000650</v>
      </c>
      <c r="I17" s="42">
        <f t="shared" si="2"/>
        <v>0</v>
      </c>
      <c r="J17" s="44">
        <f t="shared" si="3"/>
        <v>100</v>
      </c>
      <c r="K17" s="3"/>
      <c r="L17" s="3"/>
      <c r="M17" s="3"/>
      <c r="N17" s="3"/>
      <c r="O17" s="3"/>
      <c r="P17" s="3"/>
      <c r="Q17" s="3"/>
      <c r="R17" s="3"/>
    </row>
    <row r="18" spans="1:18" s="2" customFormat="1" ht="18">
      <c r="A18" s="45" t="s">
        <v>28</v>
      </c>
      <c r="B18" s="31" t="s">
        <v>29</v>
      </c>
      <c r="C18" s="46">
        <v>2413157</v>
      </c>
      <c r="D18" s="33">
        <v>3158464</v>
      </c>
      <c r="E18" s="27">
        <f t="shared" si="0"/>
        <v>745307</v>
      </c>
      <c r="F18" s="29">
        <f t="shared" si="1"/>
        <v>130.88514340343374</v>
      </c>
      <c r="G18" s="46">
        <f>10010271-6</f>
        <v>10010265</v>
      </c>
      <c r="H18" s="46">
        <f>12568298-2998873-40689-1000-3</f>
        <v>9527733</v>
      </c>
      <c r="I18" s="27">
        <f t="shared" si="2"/>
        <v>-482532</v>
      </c>
      <c r="J18" s="29">
        <f t="shared" si="3"/>
        <v>95.1796281117433</v>
      </c>
      <c r="K18" s="3"/>
      <c r="L18" s="3"/>
      <c r="M18" s="3"/>
      <c r="N18" s="3"/>
      <c r="O18" s="3"/>
      <c r="P18" s="3"/>
      <c r="Q18" s="3"/>
      <c r="R18" s="3"/>
    </row>
    <row r="19" spans="1:18" s="2" customFormat="1" ht="18">
      <c r="A19" s="47" t="s">
        <v>30</v>
      </c>
      <c r="B19" s="48">
        <v>1030</v>
      </c>
      <c r="C19" s="49">
        <f>C20+C21+C22+C23+C24+C25+C26+C27+C28</f>
        <v>5224564</v>
      </c>
      <c r="D19" s="50">
        <f>D20+D21+D22+D23+D24+D25+D26+D27+D28</f>
        <v>6409639</v>
      </c>
      <c r="E19" s="27">
        <f t="shared" si="0"/>
        <v>1185075</v>
      </c>
      <c r="F19" s="29">
        <f t="shared" si="1"/>
        <v>122.6827540058845</v>
      </c>
      <c r="G19" s="49">
        <f>G20+G21+G22+G23+G24+G25+G26+G27+G28</f>
        <v>14130355</v>
      </c>
      <c r="H19" s="49">
        <f>H20+H21+H22+H23+H24+H25+H26+H27+H28</f>
        <v>14130355</v>
      </c>
      <c r="I19" s="27">
        <f t="shared" si="2"/>
        <v>0</v>
      </c>
      <c r="J19" s="29">
        <f t="shared" si="3"/>
        <v>100</v>
      </c>
      <c r="K19" s="3"/>
      <c r="L19" s="3"/>
      <c r="M19" s="3"/>
      <c r="N19" s="3"/>
      <c r="O19" s="3"/>
      <c r="P19" s="3"/>
      <c r="Q19" s="3"/>
      <c r="R19" s="3"/>
    </row>
    <row r="20" spans="1:18" s="2" customFormat="1" ht="32.25">
      <c r="A20" s="51" t="s">
        <v>31</v>
      </c>
      <c r="B20" s="52">
        <v>1031</v>
      </c>
      <c r="C20" s="53"/>
      <c r="D20" s="54"/>
      <c r="E20" s="49">
        <f t="shared" si="0"/>
        <v>0</v>
      </c>
      <c r="F20" s="55" t="e">
        <f t="shared" si="1"/>
        <v>#DIV/0!</v>
      </c>
      <c r="G20" s="53"/>
      <c r="H20" s="56"/>
      <c r="I20" s="27">
        <f t="shared" si="2"/>
        <v>0</v>
      </c>
      <c r="J20" s="29" t="e">
        <f t="shared" si="3"/>
        <v>#DIV/0!</v>
      </c>
      <c r="K20" s="3"/>
      <c r="L20" s="3"/>
      <c r="M20" s="3"/>
      <c r="N20" s="3"/>
      <c r="O20" s="3"/>
      <c r="P20" s="3"/>
      <c r="Q20" s="3"/>
      <c r="R20" s="3"/>
    </row>
    <row r="21" spans="1:10" ht="32.25">
      <c r="A21" s="51" t="s">
        <v>32</v>
      </c>
      <c r="B21" s="52">
        <v>1032</v>
      </c>
      <c r="C21" s="53">
        <v>2471203</v>
      </c>
      <c r="D21" s="57">
        <v>3656278</v>
      </c>
      <c r="E21" s="27">
        <f t="shared" si="0"/>
        <v>1185075</v>
      </c>
      <c r="F21" s="28">
        <f t="shared" si="1"/>
        <v>147.95538852939237</v>
      </c>
      <c r="G21" s="56">
        <v>11365567</v>
      </c>
      <c r="H21" s="56">
        <v>11365567</v>
      </c>
      <c r="I21" s="27">
        <f t="shared" si="2"/>
        <v>0</v>
      </c>
      <c r="J21" s="29">
        <f t="shared" si="3"/>
        <v>100</v>
      </c>
    </row>
    <row r="22" spans="1:10" ht="18">
      <c r="A22" s="58" t="s">
        <v>33</v>
      </c>
      <c r="B22" s="52">
        <v>1033</v>
      </c>
      <c r="C22" s="53"/>
      <c r="D22" s="57"/>
      <c r="E22" s="27">
        <f t="shared" si="0"/>
        <v>0</v>
      </c>
      <c r="F22" s="28" t="e">
        <f t="shared" si="1"/>
        <v>#DIV/0!</v>
      </c>
      <c r="G22" s="53"/>
      <c r="H22" s="56"/>
      <c r="I22" s="27">
        <f t="shared" si="2"/>
        <v>0</v>
      </c>
      <c r="J22" s="59" t="e">
        <f t="shared" si="3"/>
        <v>#DIV/0!</v>
      </c>
    </row>
    <row r="23" spans="1:10" ht="32.25">
      <c r="A23" s="51" t="s">
        <v>34</v>
      </c>
      <c r="B23" s="52">
        <v>1034</v>
      </c>
      <c r="C23" s="53">
        <f>29214+576</f>
        <v>29790</v>
      </c>
      <c r="D23" s="57">
        <f>29214+576</f>
        <v>29790</v>
      </c>
      <c r="E23" s="27">
        <f t="shared" si="0"/>
        <v>0</v>
      </c>
      <c r="F23" s="28">
        <f t="shared" si="1"/>
        <v>100</v>
      </c>
      <c r="G23" s="60">
        <f>40641+576</f>
        <v>41217</v>
      </c>
      <c r="H23" s="56">
        <f>40641+576</f>
        <v>41217</v>
      </c>
      <c r="I23" s="27">
        <f t="shared" si="2"/>
        <v>0</v>
      </c>
      <c r="J23" s="59">
        <f t="shared" si="3"/>
        <v>100</v>
      </c>
    </row>
    <row r="24" spans="1:10" ht="18">
      <c r="A24" s="51" t="s">
        <v>35</v>
      </c>
      <c r="B24" s="52">
        <v>1035</v>
      </c>
      <c r="C24" s="53"/>
      <c r="D24" s="54"/>
      <c r="E24" s="27">
        <f t="shared" si="0"/>
        <v>0</v>
      </c>
      <c r="F24" s="28" t="e">
        <f t="shared" si="1"/>
        <v>#DIV/0!</v>
      </c>
      <c r="G24" s="60"/>
      <c r="H24" s="56"/>
      <c r="I24" s="27">
        <f t="shared" si="2"/>
        <v>0</v>
      </c>
      <c r="J24" s="59" t="e">
        <f t="shared" si="3"/>
        <v>#DIV/0!</v>
      </c>
    </row>
    <row r="25" spans="1:10" ht="18">
      <c r="A25" s="58" t="s">
        <v>36</v>
      </c>
      <c r="B25" s="52">
        <v>1036</v>
      </c>
      <c r="C25" s="53"/>
      <c r="D25" s="54"/>
      <c r="E25" s="27">
        <f t="shared" si="0"/>
        <v>0</v>
      </c>
      <c r="F25" s="28" t="e">
        <f t="shared" si="1"/>
        <v>#DIV/0!</v>
      </c>
      <c r="G25" s="60"/>
      <c r="H25" s="56"/>
      <c r="I25" s="27">
        <f t="shared" si="2"/>
        <v>0</v>
      </c>
      <c r="J25" s="59" t="e">
        <f t="shared" si="3"/>
        <v>#DIV/0!</v>
      </c>
    </row>
    <row r="26" spans="1:10" ht="18">
      <c r="A26" s="45" t="s">
        <v>37</v>
      </c>
      <c r="B26" s="52">
        <v>1037</v>
      </c>
      <c r="C26" s="61"/>
      <c r="D26" s="61"/>
      <c r="E26" s="42">
        <f t="shared" si="0"/>
        <v>0</v>
      </c>
      <c r="F26" s="62" t="e">
        <f t="shared" si="1"/>
        <v>#DIV/0!</v>
      </c>
      <c r="G26" s="61"/>
      <c r="H26" s="63"/>
      <c r="I26" s="42">
        <f t="shared" si="2"/>
        <v>0</v>
      </c>
      <c r="J26" s="64" t="e">
        <f t="shared" si="3"/>
        <v>#DIV/0!</v>
      </c>
    </row>
    <row r="27" spans="1:10" ht="18">
      <c r="A27" s="65" t="s">
        <v>38</v>
      </c>
      <c r="B27" s="66">
        <v>1037</v>
      </c>
      <c r="C27" s="61"/>
      <c r="D27" s="61"/>
      <c r="E27" s="42">
        <f t="shared" si="0"/>
        <v>0</v>
      </c>
      <c r="F27" s="62" t="e">
        <f t="shared" si="1"/>
        <v>#DIV/0!</v>
      </c>
      <c r="G27" s="61"/>
      <c r="H27" s="63"/>
      <c r="I27" s="42">
        <f t="shared" si="2"/>
        <v>0</v>
      </c>
      <c r="J27" s="64" t="e">
        <f t="shared" si="3"/>
        <v>#DIV/0!</v>
      </c>
    </row>
    <row r="28" spans="1:10" ht="48">
      <c r="A28" s="51" t="s">
        <v>39</v>
      </c>
      <c r="B28" s="52">
        <v>1038</v>
      </c>
      <c r="C28" s="53">
        <v>2723571</v>
      </c>
      <c r="D28" s="53">
        <v>2723571</v>
      </c>
      <c r="E28" s="42">
        <f t="shared" si="0"/>
        <v>0</v>
      </c>
      <c r="F28" s="62">
        <f t="shared" si="1"/>
        <v>100</v>
      </c>
      <c r="G28" s="61">
        <v>2723571</v>
      </c>
      <c r="H28" s="63">
        <f>829109+1245876+41689+606897</f>
        <v>2723571</v>
      </c>
      <c r="I28" s="42">
        <f t="shared" si="2"/>
        <v>0</v>
      </c>
      <c r="J28" s="64">
        <f t="shared" si="3"/>
        <v>100</v>
      </c>
    </row>
    <row r="29" spans="1:10" ht="18" customHeight="1">
      <c r="A29" s="103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18">
      <c r="A30" s="68" t="s">
        <v>41</v>
      </c>
      <c r="B30" s="69">
        <v>1040</v>
      </c>
      <c r="C30" s="70">
        <v>4619162</v>
      </c>
      <c r="D30" s="70">
        <v>7219876</v>
      </c>
      <c r="E30" s="49">
        <f aca="true" t="shared" si="4" ref="E30:E43">D30-C30</f>
        <v>2600714</v>
      </c>
      <c r="F30" s="55">
        <f aca="true" t="shared" si="5" ref="F30:F43">(D30/C30)*100</f>
        <v>156.30272330782077</v>
      </c>
      <c r="G30" s="71">
        <v>21076217</v>
      </c>
      <c r="H30" s="71">
        <v>21076217</v>
      </c>
      <c r="I30" s="49">
        <f aca="true" t="shared" si="6" ref="I30:I43">H30-G30</f>
        <v>0</v>
      </c>
      <c r="J30" s="72">
        <f aca="true" t="shared" si="7" ref="J30:J43">(H30/G30)*100</f>
        <v>100</v>
      </c>
    </row>
    <row r="31" spans="1:10" ht="18">
      <c r="A31" s="45" t="s">
        <v>42</v>
      </c>
      <c r="B31" s="52">
        <v>1050</v>
      </c>
      <c r="C31" s="53">
        <v>1015946</v>
      </c>
      <c r="D31" s="53">
        <v>1601613</v>
      </c>
      <c r="E31" s="27">
        <f t="shared" si="4"/>
        <v>585667</v>
      </c>
      <c r="F31" s="28">
        <f t="shared" si="5"/>
        <v>157.647453703248</v>
      </c>
      <c r="G31" s="60">
        <v>4695060</v>
      </c>
      <c r="H31" s="60">
        <v>4695060</v>
      </c>
      <c r="I31" s="27">
        <f t="shared" si="6"/>
        <v>0</v>
      </c>
      <c r="J31" s="29">
        <f t="shared" si="7"/>
        <v>100</v>
      </c>
    </row>
    <row r="32" spans="1:10" ht="18">
      <c r="A32" s="45" t="s">
        <v>43</v>
      </c>
      <c r="B32" s="52">
        <v>1060</v>
      </c>
      <c r="C32" s="53">
        <v>89834</v>
      </c>
      <c r="D32" s="53">
        <v>145142</v>
      </c>
      <c r="E32" s="27">
        <f t="shared" si="4"/>
        <v>55308</v>
      </c>
      <c r="F32" s="28">
        <f t="shared" si="5"/>
        <v>161.56689004163235</v>
      </c>
      <c r="G32" s="60">
        <v>665092</v>
      </c>
      <c r="H32" s="60">
        <v>385424</v>
      </c>
      <c r="I32" s="27">
        <f t="shared" si="6"/>
        <v>-279668</v>
      </c>
      <c r="J32" s="29">
        <f t="shared" si="7"/>
        <v>57.950479031472334</v>
      </c>
    </row>
    <row r="33" spans="1:10" ht="18">
      <c r="A33" s="45" t="s">
        <v>44</v>
      </c>
      <c r="B33" s="52">
        <v>1070</v>
      </c>
      <c r="C33" s="53">
        <v>702242</v>
      </c>
      <c r="D33" s="53">
        <v>1091248</v>
      </c>
      <c r="E33" s="27">
        <f t="shared" si="4"/>
        <v>389006</v>
      </c>
      <c r="F33" s="28">
        <f t="shared" si="5"/>
        <v>155.3948638788338</v>
      </c>
      <c r="G33" s="56">
        <v>2819690</v>
      </c>
      <c r="H33" s="56">
        <v>2819690</v>
      </c>
      <c r="I33" s="27">
        <f t="shared" si="6"/>
        <v>0</v>
      </c>
      <c r="J33" s="29">
        <f t="shared" si="7"/>
        <v>100</v>
      </c>
    </row>
    <row r="34" spans="1:10" ht="18">
      <c r="A34" s="45" t="s">
        <v>45</v>
      </c>
      <c r="B34" s="52">
        <v>1080</v>
      </c>
      <c r="C34" s="53">
        <v>0</v>
      </c>
      <c r="D34" s="53"/>
      <c r="E34" s="27">
        <f t="shared" si="4"/>
        <v>0</v>
      </c>
      <c r="F34" s="73" t="e">
        <f t="shared" si="5"/>
        <v>#DIV/0!</v>
      </c>
      <c r="G34" s="60">
        <v>0</v>
      </c>
      <c r="H34" s="56">
        <v>0</v>
      </c>
      <c r="I34" s="27">
        <f t="shared" si="6"/>
        <v>0</v>
      </c>
      <c r="J34" s="59" t="e">
        <f t="shared" si="7"/>
        <v>#DIV/0!</v>
      </c>
    </row>
    <row r="35" spans="1:10" ht="18">
      <c r="A35" s="45" t="s">
        <v>46</v>
      </c>
      <c r="B35" s="52">
        <v>1090</v>
      </c>
      <c r="C35" s="53">
        <v>335987</v>
      </c>
      <c r="D35" s="53">
        <f>403454+5328</f>
        <v>408782</v>
      </c>
      <c r="E35" s="27">
        <f t="shared" si="4"/>
        <v>72795</v>
      </c>
      <c r="F35" s="28">
        <f t="shared" si="5"/>
        <v>121.66601683993726</v>
      </c>
      <c r="G35" s="56">
        <v>931799</v>
      </c>
      <c r="H35" s="56">
        <v>931799</v>
      </c>
      <c r="I35" s="27">
        <f t="shared" si="6"/>
        <v>0</v>
      </c>
      <c r="J35" s="29">
        <f t="shared" si="7"/>
        <v>100</v>
      </c>
    </row>
    <row r="36" spans="1:10" ht="18">
      <c r="A36" s="45" t="s">
        <v>47</v>
      </c>
      <c r="B36" s="52">
        <v>1100</v>
      </c>
      <c r="C36" s="53">
        <v>400</v>
      </c>
      <c r="D36" s="53">
        <v>2400</v>
      </c>
      <c r="E36" s="27">
        <f t="shared" si="4"/>
        <v>2000</v>
      </c>
      <c r="F36" s="28">
        <f t="shared" si="5"/>
        <v>600</v>
      </c>
      <c r="G36" s="60">
        <v>4800</v>
      </c>
      <c r="H36" s="56">
        <v>4800</v>
      </c>
      <c r="I36" s="27">
        <f t="shared" si="6"/>
        <v>0</v>
      </c>
      <c r="J36" s="29">
        <f t="shared" si="7"/>
        <v>100</v>
      </c>
    </row>
    <row r="37" spans="1:10" ht="18">
      <c r="A37" s="45" t="s">
        <v>48</v>
      </c>
      <c r="B37" s="52">
        <v>1110</v>
      </c>
      <c r="C37" s="53">
        <v>519655</v>
      </c>
      <c r="D37" s="53">
        <v>701298</v>
      </c>
      <c r="E37" s="27">
        <f t="shared" si="4"/>
        <v>181643</v>
      </c>
      <c r="F37" s="28">
        <f t="shared" si="5"/>
        <v>134.95453714483648</v>
      </c>
      <c r="G37" s="60">
        <v>1361782</v>
      </c>
      <c r="H37" s="60">
        <v>1361782</v>
      </c>
      <c r="I37" s="27">
        <f t="shared" si="6"/>
        <v>0</v>
      </c>
      <c r="J37" s="29">
        <f t="shared" si="7"/>
        <v>100</v>
      </c>
    </row>
    <row r="38" spans="1:10" ht="31.5">
      <c r="A38" s="74" t="s">
        <v>49</v>
      </c>
      <c r="B38" s="52">
        <v>1120</v>
      </c>
      <c r="C38" s="53">
        <v>403</v>
      </c>
      <c r="D38" s="53">
        <v>407</v>
      </c>
      <c r="E38" s="27">
        <f t="shared" si="4"/>
        <v>4</v>
      </c>
      <c r="F38" s="28">
        <f t="shared" si="5"/>
        <v>100.99255583126552</v>
      </c>
      <c r="G38" s="60">
        <v>13455</v>
      </c>
      <c r="H38" s="60">
        <v>9760</v>
      </c>
      <c r="I38" s="27">
        <f t="shared" si="6"/>
        <v>-3695</v>
      </c>
      <c r="J38" s="29">
        <f t="shared" si="7"/>
        <v>72.53808992939427</v>
      </c>
    </row>
    <row r="39" spans="1:10" ht="18">
      <c r="A39" s="74" t="s">
        <v>50</v>
      </c>
      <c r="B39" s="52">
        <v>1130</v>
      </c>
      <c r="C39" s="53">
        <v>853385</v>
      </c>
      <c r="D39" s="53">
        <v>853385</v>
      </c>
      <c r="E39" s="27">
        <f t="shared" si="4"/>
        <v>0</v>
      </c>
      <c r="F39" s="28">
        <f t="shared" si="5"/>
        <v>100</v>
      </c>
      <c r="G39" s="56">
        <v>2458361</v>
      </c>
      <c r="H39" s="56">
        <v>2458325</v>
      </c>
      <c r="I39" s="27">
        <f t="shared" si="6"/>
        <v>-36</v>
      </c>
      <c r="J39" s="29">
        <f t="shared" si="7"/>
        <v>99.99853560970094</v>
      </c>
    </row>
    <row r="40" spans="1:10" ht="18">
      <c r="A40" s="45" t="s">
        <v>51</v>
      </c>
      <c r="B40" s="52">
        <v>1140</v>
      </c>
      <c r="C40" s="53">
        <v>11</v>
      </c>
      <c r="D40" s="53">
        <v>0</v>
      </c>
      <c r="E40" s="27">
        <f t="shared" si="4"/>
        <v>-11</v>
      </c>
      <c r="F40" s="28">
        <f t="shared" si="5"/>
        <v>0</v>
      </c>
      <c r="G40" s="60">
        <v>2138</v>
      </c>
      <c r="H40" s="56">
        <v>2138</v>
      </c>
      <c r="I40" s="27">
        <f t="shared" si="6"/>
        <v>0</v>
      </c>
      <c r="J40" s="29">
        <f t="shared" si="7"/>
        <v>100</v>
      </c>
    </row>
    <row r="41" spans="1:10" ht="18">
      <c r="A41" s="75" t="s">
        <v>52</v>
      </c>
      <c r="B41" s="52">
        <v>1160</v>
      </c>
      <c r="C41" s="53">
        <v>340018</v>
      </c>
      <c r="D41" s="53">
        <v>340112</v>
      </c>
      <c r="E41" s="27">
        <f t="shared" si="4"/>
        <v>94</v>
      </c>
      <c r="F41" s="73">
        <f t="shared" si="5"/>
        <v>100.02764559523318</v>
      </c>
      <c r="G41" s="60">
        <v>904964</v>
      </c>
      <c r="H41" s="60">
        <v>904964</v>
      </c>
      <c r="I41" s="27">
        <f t="shared" si="6"/>
        <v>0</v>
      </c>
      <c r="J41" s="29">
        <f t="shared" si="7"/>
        <v>100</v>
      </c>
    </row>
    <row r="42" spans="1:10" ht="18">
      <c r="A42" s="76" t="s">
        <v>53</v>
      </c>
      <c r="B42" s="67">
        <v>1170</v>
      </c>
      <c r="C42" s="27">
        <f>C13+C16+C19+C45+C56</f>
        <v>9787389</v>
      </c>
      <c r="D42" s="27">
        <f>D13+D16+D19+D45+D56</f>
        <v>13927826</v>
      </c>
      <c r="E42" s="27">
        <f t="shared" si="4"/>
        <v>4140437</v>
      </c>
      <c r="F42" s="28">
        <f t="shared" si="5"/>
        <v>142.30379522056393</v>
      </c>
      <c r="G42" s="27">
        <f>G13+G16+G19+G45+G56</f>
        <v>40486806</v>
      </c>
      <c r="H42" s="27">
        <f>H13+H16+H19+H45+H56</f>
        <v>39705788</v>
      </c>
      <c r="I42" s="27">
        <f t="shared" si="6"/>
        <v>-781018</v>
      </c>
      <c r="J42" s="29">
        <f t="shared" si="7"/>
        <v>98.07093204635603</v>
      </c>
    </row>
    <row r="43" spans="1:10" ht="18">
      <c r="A43" s="76" t="s">
        <v>54</v>
      </c>
      <c r="B43" s="67">
        <v>1180</v>
      </c>
      <c r="C43" s="27">
        <f>C30+C31+C32+C33+C34+C35+C36+C37+C38+C39+C40+C41+C48+C61</f>
        <v>7829987</v>
      </c>
      <c r="D43" s="27">
        <f>D30+D31+D32+D33+D34+D35+D36+D37+D38+D39+D40+D41+D48+D61</f>
        <v>12364263</v>
      </c>
      <c r="E43" s="27">
        <f t="shared" si="4"/>
        <v>4534276</v>
      </c>
      <c r="F43" s="28">
        <f t="shared" si="5"/>
        <v>157.90911274820763</v>
      </c>
      <c r="G43" s="27">
        <f>G30+G31+G32+G33+G34+G35+G36+G37+G38+G39+G40+G41+G48+G61</f>
        <v>35016717</v>
      </c>
      <c r="H43" s="27">
        <f>H30+H31+H32+H33+H34+H35+H36+H37+H38+H39+H40+H41+H48+H61</f>
        <v>34733318</v>
      </c>
      <c r="I43" s="27">
        <f t="shared" si="6"/>
        <v>-283399</v>
      </c>
      <c r="J43" s="29">
        <f t="shared" si="7"/>
        <v>99.19067512811095</v>
      </c>
    </row>
    <row r="44" spans="1:10" ht="18" customHeight="1">
      <c r="A44" s="108" t="s">
        <v>55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8">
      <c r="A45" s="75" t="s">
        <v>56</v>
      </c>
      <c r="B45" s="67">
        <v>2010</v>
      </c>
      <c r="C45" s="27">
        <f>C46+C47</f>
        <v>0</v>
      </c>
      <c r="D45" s="27">
        <f>D46</f>
        <v>0</v>
      </c>
      <c r="E45" s="27">
        <f aca="true" t="shared" si="8" ref="E45:E54">D45-C45</f>
        <v>0</v>
      </c>
      <c r="F45" s="73" t="e">
        <f aca="true" t="shared" si="9" ref="F45:F54">(D45/C45)*100</f>
        <v>#DIV/0!</v>
      </c>
      <c r="G45" s="27">
        <f>G46</f>
        <v>1500000</v>
      </c>
      <c r="H45" s="27">
        <f>H46</f>
        <v>1500000</v>
      </c>
      <c r="I45" s="27">
        <f aca="true" t="shared" si="10" ref="I45:I54">H45-G45</f>
        <v>0</v>
      </c>
      <c r="J45" s="59">
        <f aca="true" t="shared" si="11" ref="J45:J54">(H45/G45)*100</f>
        <v>100</v>
      </c>
    </row>
    <row r="46" spans="1:10" ht="31.5">
      <c r="A46" s="74" t="s">
        <v>57</v>
      </c>
      <c r="B46" s="52">
        <v>2011</v>
      </c>
      <c r="C46" s="27"/>
      <c r="D46" s="27"/>
      <c r="E46" s="27">
        <f t="shared" si="8"/>
        <v>0</v>
      </c>
      <c r="F46" s="73" t="e">
        <f t="shared" si="9"/>
        <v>#DIV/0!</v>
      </c>
      <c r="G46" s="27">
        <v>1500000</v>
      </c>
      <c r="H46" s="27">
        <v>1500000</v>
      </c>
      <c r="I46" s="27">
        <f t="shared" si="10"/>
        <v>0</v>
      </c>
      <c r="J46" s="59">
        <f t="shared" si="11"/>
        <v>100</v>
      </c>
    </row>
    <row r="47" spans="1:10" ht="18">
      <c r="A47" s="74" t="s">
        <v>58</v>
      </c>
      <c r="B47" s="52">
        <v>2012</v>
      </c>
      <c r="C47" s="27"/>
      <c r="D47" s="27"/>
      <c r="E47" s="27">
        <f t="shared" si="8"/>
        <v>0</v>
      </c>
      <c r="F47" s="73" t="e">
        <f t="shared" si="9"/>
        <v>#DIV/0!</v>
      </c>
      <c r="G47" s="27"/>
      <c r="H47" s="27"/>
      <c r="I47" s="27">
        <f t="shared" si="10"/>
        <v>0</v>
      </c>
      <c r="J47" s="59" t="e">
        <f t="shared" si="11"/>
        <v>#DIV/0!</v>
      </c>
    </row>
    <row r="48" spans="1:10" ht="18">
      <c r="A48" s="77" t="s">
        <v>59</v>
      </c>
      <c r="B48" s="48">
        <v>3010</v>
      </c>
      <c r="C48" s="49">
        <f>C49+C50+C51+C52+C53+C54</f>
        <v>-647056</v>
      </c>
      <c r="D48" s="49">
        <f>D49+D50+D51+D52+D53+D54</f>
        <v>0</v>
      </c>
      <c r="E48" s="27">
        <f t="shared" si="8"/>
        <v>647056</v>
      </c>
      <c r="F48" s="73">
        <f t="shared" si="9"/>
        <v>0</v>
      </c>
      <c r="G48" s="49">
        <f>G49+G50+G51+G52+G53+G54</f>
        <v>83359</v>
      </c>
      <c r="H48" s="49">
        <f>H49+H50+H51+H52+H53+H54</f>
        <v>83359</v>
      </c>
      <c r="I48" s="27">
        <f t="shared" si="10"/>
        <v>0</v>
      </c>
      <c r="J48" s="59">
        <f t="shared" si="11"/>
        <v>100</v>
      </c>
    </row>
    <row r="49" spans="1:10" ht="18">
      <c r="A49" s="45" t="s">
        <v>60</v>
      </c>
      <c r="B49" s="52">
        <v>3011</v>
      </c>
      <c r="C49" s="53"/>
      <c r="D49" s="53"/>
      <c r="E49" s="27">
        <f t="shared" si="8"/>
        <v>0</v>
      </c>
      <c r="F49" s="73" t="e">
        <f t="shared" si="9"/>
        <v>#DIV/0!</v>
      </c>
      <c r="G49" s="60"/>
      <c r="H49" s="56"/>
      <c r="I49" s="27">
        <f t="shared" si="10"/>
        <v>0</v>
      </c>
      <c r="J49" s="59" t="e">
        <f t="shared" si="11"/>
        <v>#DIV/0!</v>
      </c>
    </row>
    <row r="50" spans="1:10" ht="18">
      <c r="A50" s="45" t="s">
        <v>61</v>
      </c>
      <c r="B50" s="52">
        <v>3012</v>
      </c>
      <c r="C50" s="53">
        <v>-647056</v>
      </c>
      <c r="D50" s="53"/>
      <c r="E50" s="27">
        <f t="shared" si="8"/>
        <v>647056</v>
      </c>
      <c r="F50" s="73">
        <f t="shared" si="9"/>
        <v>0</v>
      </c>
      <c r="G50" s="60">
        <v>83359</v>
      </c>
      <c r="H50" s="56">
        <v>83359</v>
      </c>
      <c r="I50" s="27">
        <f t="shared" si="10"/>
        <v>0</v>
      </c>
      <c r="J50" s="59">
        <f t="shared" si="11"/>
        <v>100</v>
      </c>
    </row>
    <row r="51" spans="1:10" ht="18">
      <c r="A51" s="45" t="s">
        <v>62</v>
      </c>
      <c r="B51" s="52">
        <v>3013</v>
      </c>
      <c r="C51" s="53"/>
      <c r="D51" s="53"/>
      <c r="E51" s="27">
        <f t="shared" si="8"/>
        <v>0</v>
      </c>
      <c r="F51" s="73" t="e">
        <f t="shared" si="9"/>
        <v>#DIV/0!</v>
      </c>
      <c r="G51" s="60"/>
      <c r="H51" s="56"/>
      <c r="I51" s="27">
        <f t="shared" si="10"/>
        <v>0</v>
      </c>
      <c r="J51" s="59" t="e">
        <f t="shared" si="11"/>
        <v>#DIV/0!</v>
      </c>
    </row>
    <row r="52" spans="1:10" ht="18">
      <c r="A52" s="45" t="s">
        <v>63</v>
      </c>
      <c r="B52" s="52">
        <v>3014</v>
      </c>
      <c r="C52" s="53"/>
      <c r="D52" s="53"/>
      <c r="E52" s="27">
        <f t="shared" si="8"/>
        <v>0</v>
      </c>
      <c r="F52" s="73" t="e">
        <f t="shared" si="9"/>
        <v>#DIV/0!</v>
      </c>
      <c r="G52" s="60"/>
      <c r="H52" s="56"/>
      <c r="I52" s="27">
        <f t="shared" si="10"/>
        <v>0</v>
      </c>
      <c r="J52" s="59" t="e">
        <f t="shared" si="11"/>
        <v>#DIV/0!</v>
      </c>
    </row>
    <row r="53" spans="1:10" ht="31.5">
      <c r="A53" s="45" t="s">
        <v>64</v>
      </c>
      <c r="B53" s="52">
        <v>3015</v>
      </c>
      <c r="C53" s="53"/>
      <c r="D53" s="53"/>
      <c r="E53" s="27">
        <f t="shared" si="8"/>
        <v>0</v>
      </c>
      <c r="F53" s="73" t="e">
        <f t="shared" si="9"/>
        <v>#DIV/0!</v>
      </c>
      <c r="G53" s="60"/>
      <c r="H53" s="56"/>
      <c r="I53" s="27">
        <f t="shared" si="10"/>
        <v>0</v>
      </c>
      <c r="J53" s="59" t="e">
        <f t="shared" si="11"/>
        <v>#DIV/0!</v>
      </c>
    </row>
    <row r="54" spans="1:10" ht="18">
      <c r="A54" s="45" t="s">
        <v>65</v>
      </c>
      <c r="B54" s="52">
        <v>3016</v>
      </c>
      <c r="C54" s="53"/>
      <c r="D54" s="53"/>
      <c r="E54" s="27">
        <f t="shared" si="8"/>
        <v>0</v>
      </c>
      <c r="F54" s="73" t="e">
        <f t="shared" si="9"/>
        <v>#DIV/0!</v>
      </c>
      <c r="G54" s="60"/>
      <c r="H54" s="56"/>
      <c r="I54" s="27">
        <f t="shared" si="10"/>
        <v>0</v>
      </c>
      <c r="J54" s="59" t="e">
        <f t="shared" si="11"/>
        <v>#DIV/0!</v>
      </c>
    </row>
    <row r="55" spans="1:10" ht="18" customHeight="1">
      <c r="A55" s="108" t="s">
        <v>66</v>
      </c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0" ht="18">
      <c r="A56" s="78" t="s">
        <v>67</v>
      </c>
      <c r="B56" s="67">
        <v>4010</v>
      </c>
      <c r="C56" s="79">
        <f>C57+C58+C59+C60</f>
        <v>0</v>
      </c>
      <c r="D56" s="79">
        <f>D57+D58+D59+D60</f>
        <v>0</v>
      </c>
      <c r="E56" s="27">
        <f aca="true" t="shared" si="12" ref="E56:E65">D56-C56</f>
        <v>0</v>
      </c>
      <c r="F56" s="73" t="e">
        <f aca="true" t="shared" si="13" ref="F56:F65">(D56/C56)*100</f>
        <v>#DIV/0!</v>
      </c>
      <c r="G56" s="79">
        <f>G57+G58+G59+G60</f>
        <v>0</v>
      </c>
      <c r="H56" s="79">
        <f>H57+H58+H59+H60</f>
        <v>0</v>
      </c>
      <c r="I56" s="27">
        <f aca="true" t="shared" si="14" ref="I56:I65">H56-G56</f>
        <v>0</v>
      </c>
      <c r="J56" s="59" t="e">
        <f aca="true" t="shared" si="15" ref="J56:J65">(H56/G56)*100</f>
        <v>#DIV/0!</v>
      </c>
    </row>
    <row r="57" spans="1:10" ht="18">
      <c r="A57" s="45" t="s">
        <v>68</v>
      </c>
      <c r="B57" s="69">
        <v>4011</v>
      </c>
      <c r="C57" s="53"/>
      <c r="D57" s="53"/>
      <c r="E57" s="27">
        <f t="shared" si="12"/>
        <v>0</v>
      </c>
      <c r="F57" s="73" t="e">
        <f t="shared" si="13"/>
        <v>#DIV/0!</v>
      </c>
      <c r="G57" s="60"/>
      <c r="H57" s="56"/>
      <c r="I57" s="27">
        <f t="shared" si="14"/>
        <v>0</v>
      </c>
      <c r="J57" s="59" t="e">
        <f t="shared" si="15"/>
        <v>#DIV/0!</v>
      </c>
    </row>
    <row r="58" spans="1:10" ht="18">
      <c r="A58" s="45" t="s">
        <v>69</v>
      </c>
      <c r="B58" s="52">
        <v>4012</v>
      </c>
      <c r="C58" s="53"/>
      <c r="D58" s="53"/>
      <c r="E58" s="27">
        <f t="shared" si="12"/>
        <v>0</v>
      </c>
      <c r="F58" s="73" t="e">
        <f t="shared" si="13"/>
        <v>#DIV/0!</v>
      </c>
      <c r="G58" s="60"/>
      <c r="H58" s="56"/>
      <c r="I58" s="27">
        <f t="shared" si="14"/>
        <v>0</v>
      </c>
      <c r="J58" s="59" t="e">
        <f t="shared" si="15"/>
        <v>#DIV/0!</v>
      </c>
    </row>
    <row r="59" spans="1:10" ht="18">
      <c r="A59" s="45" t="s">
        <v>70</v>
      </c>
      <c r="B59" s="52">
        <v>4013</v>
      </c>
      <c r="C59" s="53"/>
      <c r="D59" s="53"/>
      <c r="E59" s="27">
        <f t="shared" si="12"/>
        <v>0</v>
      </c>
      <c r="F59" s="73" t="e">
        <f t="shared" si="13"/>
        <v>#DIV/0!</v>
      </c>
      <c r="G59" s="60"/>
      <c r="H59" s="56"/>
      <c r="I59" s="27">
        <f t="shared" si="14"/>
        <v>0</v>
      </c>
      <c r="J59" s="59" t="e">
        <f t="shared" si="15"/>
        <v>#DIV/0!</v>
      </c>
    </row>
    <row r="60" spans="1:10" ht="18">
      <c r="A60" s="45" t="s">
        <v>71</v>
      </c>
      <c r="B60" s="52">
        <v>4020</v>
      </c>
      <c r="C60" s="53"/>
      <c r="D60" s="53"/>
      <c r="E60" s="27">
        <f t="shared" si="12"/>
        <v>0</v>
      </c>
      <c r="F60" s="73" t="e">
        <f t="shared" si="13"/>
        <v>#DIV/0!</v>
      </c>
      <c r="G60" s="60"/>
      <c r="H60" s="56"/>
      <c r="I60" s="27">
        <f t="shared" si="14"/>
        <v>0</v>
      </c>
      <c r="J60" s="59" t="e">
        <f t="shared" si="15"/>
        <v>#DIV/0!</v>
      </c>
    </row>
    <row r="61" spans="1:10" ht="18">
      <c r="A61" s="76" t="s">
        <v>72</v>
      </c>
      <c r="B61" s="67">
        <v>4030</v>
      </c>
      <c r="C61" s="27">
        <f>C62+C63+C64+C65</f>
        <v>0</v>
      </c>
      <c r="D61" s="27">
        <f>D62+D63+D64+D65</f>
        <v>0</v>
      </c>
      <c r="E61" s="27">
        <f t="shared" si="12"/>
        <v>0</v>
      </c>
      <c r="F61" s="73" t="e">
        <f t="shared" si="13"/>
        <v>#DIV/0!</v>
      </c>
      <c r="G61" s="27">
        <f>G62+G63+G64+G65</f>
        <v>0</v>
      </c>
      <c r="H61" s="27">
        <f>H62+H63+H64+H65</f>
        <v>0</v>
      </c>
      <c r="I61" s="27">
        <f t="shared" si="14"/>
        <v>0</v>
      </c>
      <c r="J61" s="59" t="e">
        <f t="shared" si="15"/>
        <v>#DIV/0!</v>
      </c>
    </row>
    <row r="62" spans="1:10" ht="18">
      <c r="A62" s="45" t="s">
        <v>68</v>
      </c>
      <c r="B62" s="52">
        <v>4031</v>
      </c>
      <c r="C62" s="53"/>
      <c r="D62" s="53"/>
      <c r="E62" s="27">
        <f t="shared" si="12"/>
        <v>0</v>
      </c>
      <c r="F62" s="73" t="e">
        <f t="shared" si="13"/>
        <v>#DIV/0!</v>
      </c>
      <c r="G62" s="60"/>
      <c r="H62" s="56"/>
      <c r="I62" s="27">
        <f t="shared" si="14"/>
        <v>0</v>
      </c>
      <c r="J62" s="59" t="e">
        <f t="shared" si="15"/>
        <v>#DIV/0!</v>
      </c>
    </row>
    <row r="63" spans="1:10" ht="18">
      <c r="A63" s="45" t="s">
        <v>69</v>
      </c>
      <c r="B63" s="52">
        <v>4032</v>
      </c>
      <c r="C63" s="53"/>
      <c r="D63" s="53"/>
      <c r="E63" s="27">
        <f t="shared" si="12"/>
        <v>0</v>
      </c>
      <c r="F63" s="73" t="e">
        <f t="shared" si="13"/>
        <v>#DIV/0!</v>
      </c>
      <c r="G63" s="60"/>
      <c r="H63" s="56"/>
      <c r="I63" s="27">
        <f t="shared" si="14"/>
        <v>0</v>
      </c>
      <c r="J63" s="59" t="e">
        <f t="shared" si="15"/>
        <v>#DIV/0!</v>
      </c>
    </row>
    <row r="64" spans="1:10" ht="18">
      <c r="A64" s="45" t="s">
        <v>70</v>
      </c>
      <c r="B64" s="52">
        <v>4033</v>
      </c>
      <c r="C64" s="53"/>
      <c r="D64" s="53"/>
      <c r="E64" s="27">
        <f t="shared" si="12"/>
        <v>0</v>
      </c>
      <c r="F64" s="73" t="e">
        <f t="shared" si="13"/>
        <v>#DIV/0!</v>
      </c>
      <c r="G64" s="60"/>
      <c r="H64" s="56"/>
      <c r="I64" s="27">
        <f t="shared" si="14"/>
        <v>0</v>
      </c>
      <c r="J64" s="59" t="e">
        <f t="shared" si="15"/>
        <v>#DIV/0!</v>
      </c>
    </row>
    <row r="65" spans="1:10" ht="18">
      <c r="A65" s="74" t="s">
        <v>73</v>
      </c>
      <c r="B65" s="52">
        <v>4040</v>
      </c>
      <c r="C65" s="53"/>
      <c r="D65" s="53"/>
      <c r="E65" s="27">
        <f t="shared" si="12"/>
        <v>0</v>
      </c>
      <c r="F65" s="73" t="e">
        <f t="shared" si="13"/>
        <v>#DIV/0!</v>
      </c>
      <c r="G65" s="60"/>
      <c r="H65" s="56"/>
      <c r="I65" s="27">
        <f t="shared" si="14"/>
        <v>0</v>
      </c>
      <c r="J65" s="59" t="e">
        <f t="shared" si="15"/>
        <v>#DIV/0!</v>
      </c>
    </row>
    <row r="66" spans="1:10" ht="18" customHeight="1">
      <c r="A66" s="109" t="s">
        <v>74</v>
      </c>
      <c r="B66" s="109"/>
      <c r="C66" s="109"/>
      <c r="D66" s="109"/>
      <c r="E66" s="109"/>
      <c r="F66" s="109"/>
      <c r="G66" s="109"/>
      <c r="H66" s="109"/>
      <c r="I66" s="109"/>
      <c r="J66" s="109"/>
    </row>
    <row r="67" spans="1:10" ht="18">
      <c r="A67" s="80" t="s">
        <v>75</v>
      </c>
      <c r="B67" s="67">
        <v>5010</v>
      </c>
      <c r="C67" s="27">
        <f>C42-C43</f>
        <v>1957402</v>
      </c>
      <c r="D67" s="27">
        <f>D42-D43</f>
        <v>1563563</v>
      </c>
      <c r="E67" s="27">
        <f>D67-C67</f>
        <v>-393839</v>
      </c>
      <c r="F67" s="28">
        <f>(D67/C67)*100</f>
        <v>79.87950354602683</v>
      </c>
      <c r="G67" s="27">
        <f>G42-G43</f>
        <v>5470089</v>
      </c>
      <c r="H67" s="27">
        <f>H42-H43</f>
        <v>4972470</v>
      </c>
      <c r="I67" s="27">
        <f>H67-G67</f>
        <v>-497619</v>
      </c>
      <c r="J67" s="29">
        <f>(H67/G67)*100</f>
        <v>90.90290852671684</v>
      </c>
    </row>
    <row r="68" spans="1:10" ht="18">
      <c r="A68" s="81" t="s">
        <v>76</v>
      </c>
      <c r="B68" s="52">
        <v>5011</v>
      </c>
      <c r="C68" s="27">
        <f>C67-C69</f>
        <v>1957402</v>
      </c>
      <c r="D68" s="27">
        <f>D67-D69</f>
        <v>1563563</v>
      </c>
      <c r="E68" s="27">
        <f>D68-C68</f>
        <v>-393839</v>
      </c>
      <c r="F68" s="28">
        <f>(D68/C68)*100</f>
        <v>79.87950354602683</v>
      </c>
      <c r="G68" s="27">
        <f>G67-G69</f>
        <v>5470089</v>
      </c>
      <c r="H68" s="27">
        <f>H67-H69</f>
        <v>4972470</v>
      </c>
      <c r="I68" s="27">
        <f>H68-G68</f>
        <v>-497619</v>
      </c>
      <c r="J68" s="29">
        <f>(H68/G68)*100</f>
        <v>90.90290852671684</v>
      </c>
    </row>
    <row r="69" spans="1:10" ht="18">
      <c r="A69" s="82" t="s">
        <v>77</v>
      </c>
      <c r="B69" s="52">
        <v>5012</v>
      </c>
      <c r="C69" s="27"/>
      <c r="D69" s="27"/>
      <c r="E69" s="27"/>
      <c r="F69" s="73" t="e">
        <f>(D69/C69)*100</f>
        <v>#DIV/0!</v>
      </c>
      <c r="G69" s="27"/>
      <c r="H69" s="83"/>
      <c r="I69" s="83"/>
      <c r="J69" s="59" t="e">
        <f>(H69/G69)*100</f>
        <v>#DIV/0!</v>
      </c>
    </row>
    <row r="70" spans="1:10" ht="18" customHeight="1">
      <c r="A70" s="108" t="s">
        <v>78</v>
      </c>
      <c r="B70" s="108"/>
      <c r="C70" s="108"/>
      <c r="D70" s="108"/>
      <c r="E70" s="108"/>
      <c r="F70" s="108"/>
      <c r="G70" s="108"/>
      <c r="H70" s="108"/>
      <c r="I70" s="108"/>
      <c r="J70" s="108"/>
    </row>
    <row r="71" spans="1:10" ht="18">
      <c r="A71" s="75" t="s">
        <v>79</v>
      </c>
      <c r="B71" s="67">
        <v>6010</v>
      </c>
      <c r="C71" s="26">
        <f>C72+C73+C74+C75+C76+C77</f>
        <v>1957492</v>
      </c>
      <c r="D71" s="26">
        <f>D72+D73+D74+D75+D76+D77</f>
        <v>3032008</v>
      </c>
      <c r="E71" s="27">
        <f aca="true" t="shared" si="16" ref="E71:E77">D71-C71</f>
        <v>1074516</v>
      </c>
      <c r="F71" s="28">
        <f aca="true" t="shared" si="17" ref="F71:F77">(D71/C71)*100</f>
        <v>154.8924848735014</v>
      </c>
      <c r="G71" s="27">
        <f>G72+G73+G74+G75+G76+G77</f>
        <v>8862006</v>
      </c>
      <c r="H71" s="27">
        <f>H72+H73+H74+H75+H76+H77</f>
        <v>8862005</v>
      </c>
      <c r="I71" s="27">
        <f aca="true" t="shared" si="18" ref="I71:I77">H71-G71</f>
        <v>-1</v>
      </c>
      <c r="J71" s="29">
        <f aca="true" t="shared" si="19" ref="J71:J77">(H71/G71)*100</f>
        <v>99.99998871587313</v>
      </c>
    </row>
    <row r="72" spans="1:10" ht="18">
      <c r="A72" s="84" t="s">
        <v>80</v>
      </c>
      <c r="B72" s="69">
        <v>6011</v>
      </c>
      <c r="C72" s="85">
        <v>-97</v>
      </c>
      <c r="D72" s="85">
        <v>7263</v>
      </c>
      <c r="E72" s="27">
        <f t="shared" si="16"/>
        <v>7360</v>
      </c>
      <c r="F72" s="28">
        <f t="shared" si="17"/>
        <v>-7487.628865979382</v>
      </c>
      <c r="G72" s="71">
        <v>29664</v>
      </c>
      <c r="H72" s="71">
        <v>29664</v>
      </c>
      <c r="I72" s="27">
        <f t="shared" si="18"/>
        <v>0</v>
      </c>
      <c r="J72" s="29">
        <f t="shared" si="19"/>
        <v>100</v>
      </c>
    </row>
    <row r="73" spans="1:10" ht="18">
      <c r="A73" s="86" t="s">
        <v>81</v>
      </c>
      <c r="B73" s="69">
        <v>6012</v>
      </c>
      <c r="C73" s="54">
        <v>72731</v>
      </c>
      <c r="D73" s="54">
        <v>110684</v>
      </c>
      <c r="E73" s="27">
        <f t="shared" si="16"/>
        <v>37953</v>
      </c>
      <c r="F73" s="28">
        <f t="shared" si="17"/>
        <v>152.1827006365924</v>
      </c>
      <c r="G73" s="60">
        <v>320558</v>
      </c>
      <c r="H73" s="60">
        <v>320557</v>
      </c>
      <c r="I73" s="27">
        <f t="shared" si="18"/>
        <v>-1</v>
      </c>
      <c r="J73" s="29">
        <f t="shared" si="19"/>
        <v>99.99968804397332</v>
      </c>
    </row>
    <row r="74" spans="1:10" ht="18">
      <c r="A74" s="86" t="s">
        <v>82</v>
      </c>
      <c r="B74" s="69">
        <v>6013</v>
      </c>
      <c r="C74" s="54">
        <v>0</v>
      </c>
      <c r="D74" s="54">
        <v>0</v>
      </c>
      <c r="E74" s="27">
        <f t="shared" si="16"/>
        <v>0</v>
      </c>
      <c r="F74" s="73" t="e">
        <f t="shared" si="17"/>
        <v>#DIV/0!</v>
      </c>
      <c r="G74" s="60">
        <v>0</v>
      </c>
      <c r="H74" s="56">
        <v>0</v>
      </c>
      <c r="I74" s="27">
        <f t="shared" si="18"/>
        <v>0</v>
      </c>
      <c r="J74" s="59" t="e">
        <f t="shared" si="19"/>
        <v>#DIV/0!</v>
      </c>
    </row>
    <row r="75" spans="1:10" ht="18">
      <c r="A75" s="86" t="s">
        <v>83</v>
      </c>
      <c r="B75" s="69">
        <v>6014</v>
      </c>
      <c r="C75" s="54">
        <v>868912</v>
      </c>
      <c r="D75" s="54">
        <v>1315814</v>
      </c>
      <c r="E75" s="27">
        <f t="shared" si="16"/>
        <v>446902</v>
      </c>
      <c r="F75" s="28">
        <f t="shared" si="17"/>
        <v>151.43236599333417</v>
      </c>
      <c r="G75" s="60">
        <v>3816724</v>
      </c>
      <c r="H75" s="60">
        <v>3816724</v>
      </c>
      <c r="I75" s="27">
        <f t="shared" si="18"/>
        <v>0</v>
      </c>
      <c r="J75" s="29">
        <f t="shared" si="19"/>
        <v>100</v>
      </c>
    </row>
    <row r="76" spans="1:10" ht="31.5">
      <c r="A76" s="87" t="s">
        <v>84</v>
      </c>
      <c r="B76" s="69">
        <v>6015</v>
      </c>
      <c r="C76" s="88">
        <v>1015946</v>
      </c>
      <c r="D76" s="88">
        <v>1598247</v>
      </c>
      <c r="E76" s="27">
        <f t="shared" si="16"/>
        <v>582301</v>
      </c>
      <c r="F76" s="28">
        <f t="shared" si="17"/>
        <v>157.31613688129093</v>
      </c>
      <c r="G76" s="37">
        <v>4695060</v>
      </c>
      <c r="H76" s="37">
        <v>4695060</v>
      </c>
      <c r="I76" s="27">
        <f t="shared" si="18"/>
        <v>0</v>
      </c>
      <c r="J76" s="29">
        <f t="shared" si="19"/>
        <v>100</v>
      </c>
    </row>
    <row r="77" spans="1:10" ht="18">
      <c r="A77" s="86" t="s">
        <v>85</v>
      </c>
      <c r="B77" s="69">
        <v>6016</v>
      </c>
      <c r="C77" s="53"/>
      <c r="D77" s="53"/>
      <c r="E77" s="27">
        <f t="shared" si="16"/>
        <v>0</v>
      </c>
      <c r="F77" s="28" t="e">
        <f t="shared" si="17"/>
        <v>#DIV/0!</v>
      </c>
      <c r="G77" s="53"/>
      <c r="H77" s="56"/>
      <c r="I77" s="27">
        <f t="shared" si="18"/>
        <v>0</v>
      </c>
      <c r="J77" s="29" t="e">
        <f t="shared" si="19"/>
        <v>#DIV/0!</v>
      </c>
    </row>
    <row r="78" spans="1:10" ht="18" customHeight="1">
      <c r="A78" s="103" t="s">
        <v>86</v>
      </c>
      <c r="B78" s="103"/>
      <c r="C78" s="103"/>
      <c r="D78" s="103"/>
      <c r="E78" s="103"/>
      <c r="F78" s="103"/>
      <c r="G78" s="103"/>
      <c r="H78" s="103"/>
      <c r="I78" s="103"/>
      <c r="J78" s="103"/>
    </row>
    <row r="79" spans="1:10" ht="18">
      <c r="A79" s="74" t="s">
        <v>87</v>
      </c>
      <c r="B79" s="69">
        <v>7010</v>
      </c>
      <c r="C79" s="89">
        <v>403.5</v>
      </c>
      <c r="D79" s="89">
        <v>403.5</v>
      </c>
      <c r="E79" s="90"/>
      <c r="F79" s="90"/>
      <c r="G79" s="89">
        <v>403.5</v>
      </c>
      <c r="H79" s="89">
        <v>403.5</v>
      </c>
      <c r="I79" s="89"/>
      <c r="J79" s="89"/>
    </row>
    <row r="80" spans="1:10" ht="18">
      <c r="A80" s="74"/>
      <c r="B80" s="69"/>
      <c r="C80" s="90"/>
      <c r="D80" s="90"/>
      <c r="E80" s="90"/>
      <c r="F80" s="90"/>
      <c r="G80" s="90" t="s">
        <v>88</v>
      </c>
      <c r="H80" s="90" t="s">
        <v>88</v>
      </c>
      <c r="I80" s="90"/>
      <c r="J80" s="90"/>
    </row>
    <row r="81" spans="1:10" ht="18">
      <c r="A81" s="74" t="s">
        <v>89</v>
      </c>
      <c r="B81" s="52">
        <v>7011</v>
      </c>
      <c r="C81" s="53">
        <v>34895370</v>
      </c>
      <c r="D81" s="53">
        <v>34895370</v>
      </c>
      <c r="E81" s="53"/>
      <c r="F81" s="53"/>
      <c r="G81" s="53">
        <v>34895370</v>
      </c>
      <c r="H81" s="53">
        <v>34895370</v>
      </c>
      <c r="I81" s="53"/>
      <c r="J81" s="70"/>
    </row>
    <row r="82" spans="1:10" ht="18">
      <c r="A82" s="74" t="s">
        <v>90</v>
      </c>
      <c r="B82" s="52">
        <v>7012</v>
      </c>
      <c r="C82" s="53"/>
      <c r="D82" s="53"/>
      <c r="E82" s="53"/>
      <c r="F82" s="53"/>
      <c r="G82" s="60"/>
      <c r="H82" s="56"/>
      <c r="I82" s="56"/>
      <c r="J82" s="56"/>
    </row>
    <row r="83" spans="1:10" ht="18">
      <c r="A83" s="74" t="s">
        <v>91</v>
      </c>
      <c r="B83" s="52">
        <v>7013</v>
      </c>
      <c r="C83" s="53"/>
      <c r="D83" s="53"/>
      <c r="E83" s="53"/>
      <c r="F83" s="53"/>
      <c r="G83" s="60"/>
      <c r="H83" s="56"/>
      <c r="I83" s="56"/>
      <c r="J83" s="56"/>
    </row>
    <row r="84" spans="1:10" ht="18">
      <c r="A84" s="74" t="s">
        <v>92</v>
      </c>
      <c r="B84" s="66">
        <v>7016</v>
      </c>
      <c r="C84" s="61"/>
      <c r="D84" s="61"/>
      <c r="E84" s="61"/>
      <c r="F84" s="61"/>
      <c r="G84" s="37"/>
      <c r="H84" s="63"/>
      <c r="I84" s="63"/>
      <c r="J84" s="63"/>
    </row>
    <row r="85" spans="1:10" ht="16.5" customHeight="1">
      <c r="A85" s="74" t="s">
        <v>93</v>
      </c>
      <c r="B85" s="52">
        <v>7020</v>
      </c>
      <c r="C85" s="27"/>
      <c r="D85" s="27"/>
      <c r="E85" s="27"/>
      <c r="F85" s="27"/>
      <c r="G85" s="27"/>
      <c r="H85" s="83"/>
      <c r="I85" s="83"/>
      <c r="J85" s="83"/>
    </row>
    <row r="86" spans="1:10" ht="18" hidden="1">
      <c r="A86" s="91"/>
      <c r="B86" s="92"/>
      <c r="C86" s="93"/>
      <c r="D86" s="93"/>
      <c r="E86" s="93"/>
      <c r="F86" s="93"/>
      <c r="G86" s="93"/>
      <c r="H86" s="94"/>
      <c r="I86" s="94"/>
      <c r="J86" s="94"/>
    </row>
    <row r="87" spans="1:10" ht="18">
      <c r="A87" s="95" t="s">
        <v>94</v>
      </c>
      <c r="B87" s="96"/>
      <c r="C87" s="97"/>
      <c r="D87" s="96"/>
      <c r="E87" s="98"/>
      <c r="F87" s="104" t="s">
        <v>95</v>
      </c>
      <c r="G87" s="104"/>
      <c r="H87" s="99"/>
      <c r="I87" s="100"/>
      <c r="J87" s="100"/>
    </row>
    <row r="88" spans="1:7" ht="18">
      <c r="A88" s="101"/>
      <c r="B88" s="13"/>
      <c r="C88" s="12" t="s">
        <v>96</v>
      </c>
      <c r="D88" s="12"/>
      <c r="E88" s="105" t="s">
        <v>97</v>
      </c>
      <c r="F88" s="105"/>
      <c r="G88" s="105"/>
    </row>
    <row r="89" spans="1:7" ht="18">
      <c r="A89" s="101" t="s">
        <v>98</v>
      </c>
      <c r="B89" s="13"/>
      <c r="C89" s="102"/>
      <c r="D89" s="13"/>
      <c r="E89" s="13"/>
      <c r="F89" s="106" t="s">
        <v>99</v>
      </c>
      <c r="G89" s="106"/>
    </row>
    <row r="90" spans="1:7" ht="18">
      <c r="A90" s="101"/>
      <c r="B90" s="13"/>
      <c r="C90" s="12" t="s">
        <v>96</v>
      </c>
      <c r="D90" s="12"/>
      <c r="E90" s="105" t="s">
        <v>97</v>
      </c>
      <c r="F90" s="105"/>
      <c r="G90" s="105"/>
    </row>
    <row r="91" spans="1:7" ht="18">
      <c r="A91"/>
      <c r="B91"/>
      <c r="C91"/>
      <c r="D91"/>
      <c r="E91"/>
      <c r="F91"/>
      <c r="G91"/>
    </row>
    <row r="92" spans="1:7" ht="18">
      <c r="A92"/>
      <c r="B92"/>
      <c r="C92"/>
      <c r="D92"/>
      <c r="E92"/>
      <c r="F92"/>
      <c r="G92"/>
    </row>
    <row r="93" spans="1:7" ht="18">
      <c r="A93"/>
      <c r="B93"/>
      <c r="C93"/>
      <c r="D93"/>
      <c r="E93"/>
      <c r="F93"/>
      <c r="G93"/>
    </row>
  </sheetData>
  <sheetProtection selectLockedCells="1" selectUnlockedCells="1"/>
  <mergeCells count="20">
    <mergeCell ref="A70:J70"/>
    <mergeCell ref="E2:J2"/>
    <mergeCell ref="A4:J4"/>
    <mergeCell ref="A5:J5"/>
    <mergeCell ref="A6:J6"/>
    <mergeCell ref="A7:J7"/>
    <mergeCell ref="A9:A10"/>
    <mergeCell ref="B9:B10"/>
    <mergeCell ref="C9:F9"/>
    <mergeCell ref="G9:J9"/>
    <mergeCell ref="A78:J78"/>
    <mergeCell ref="F87:G87"/>
    <mergeCell ref="E88:G88"/>
    <mergeCell ref="F89:G89"/>
    <mergeCell ref="E90:G90"/>
    <mergeCell ref="A12:J12"/>
    <mergeCell ref="A29:J29"/>
    <mergeCell ref="A44:J44"/>
    <mergeCell ref="A55:J55"/>
    <mergeCell ref="A66:J6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6" r:id="rId1"/>
  <rowBreaks count="1" manualBreakCount="1">
    <brk id="4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2021-02-19T08:18:18Z</cp:lastPrinted>
  <dcterms:created xsi:type="dcterms:W3CDTF">2021-11-08T09:26:16Z</dcterms:created>
  <dcterms:modified xsi:type="dcterms:W3CDTF">2021-11-08T09:26:16Z</dcterms:modified>
  <cp:category/>
  <cp:version/>
  <cp:contentType/>
  <cp:contentStatus/>
</cp:coreProperties>
</file>