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490" windowHeight="7650"/>
  </bookViews>
  <sheets>
    <sheet name="Додаток 1 Фін.план" sheetId="6" r:id="rId1"/>
  </sheets>
  <definedNames>
    <definedName name="_xlnm.Print_Area" localSheetId="0">'Додаток 1 Фін.план'!$A$1:$I$100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6" l="1"/>
  <c r="G57" i="6"/>
  <c r="F81" i="6"/>
  <c r="G43" i="6" l="1"/>
  <c r="H43" i="6"/>
  <c r="I43" i="6"/>
  <c r="C81" i="6" l="1"/>
  <c r="I31" i="6" l="1"/>
  <c r="E25" i="6" l="1"/>
  <c r="D27" i="6" l="1"/>
  <c r="G45" i="6" l="1"/>
  <c r="G28" i="6" l="1"/>
  <c r="I28" i="6"/>
  <c r="H28" i="6"/>
  <c r="I29" i="6" l="1"/>
  <c r="H29" i="6"/>
  <c r="G29" i="6"/>
  <c r="F29" i="6"/>
  <c r="D29" i="6"/>
  <c r="C29" i="6"/>
  <c r="E38" i="6"/>
  <c r="C27" i="6"/>
  <c r="E29" i="6" l="1"/>
  <c r="E86" i="6" l="1"/>
  <c r="I27" i="6" l="1"/>
  <c r="H27" i="6"/>
  <c r="G27" i="6"/>
  <c r="F27" i="6"/>
  <c r="D55" i="6"/>
  <c r="C55" i="6"/>
  <c r="E87" i="6" l="1"/>
  <c r="F58" i="6" l="1"/>
  <c r="F55" i="6"/>
  <c r="F24" i="6" l="1"/>
  <c r="G24" i="6"/>
  <c r="H24" i="6"/>
  <c r="I24" i="6"/>
  <c r="G55" i="6" l="1"/>
  <c r="H55" i="6"/>
  <c r="I55" i="6"/>
  <c r="I58" i="6"/>
  <c r="H58" i="6"/>
  <c r="G58" i="6"/>
  <c r="E58" i="6" l="1"/>
  <c r="E55" i="6"/>
  <c r="E57" i="6"/>
  <c r="E24" i="6" l="1"/>
  <c r="E37" i="6" l="1"/>
  <c r="E28" i="6" l="1"/>
  <c r="E36" i="6" l="1"/>
  <c r="C24" i="6"/>
  <c r="D24" i="6"/>
  <c r="E79" i="6" l="1"/>
  <c r="E75" i="6"/>
  <c r="D58" i="6" l="1"/>
  <c r="C58" i="6"/>
  <c r="E85" i="6"/>
  <c r="E84" i="6"/>
  <c r="E83" i="6"/>
  <c r="E82" i="6"/>
  <c r="I81" i="6"/>
  <c r="H81" i="6"/>
  <c r="G81" i="6"/>
  <c r="D81" i="6"/>
  <c r="E51" i="6"/>
  <c r="E50" i="6"/>
  <c r="E49" i="6"/>
  <c r="E48" i="6"/>
  <c r="E47" i="6"/>
  <c r="E46" i="6"/>
  <c r="E45" i="6"/>
  <c r="E44" i="6"/>
  <c r="E43" i="6"/>
  <c r="E42" i="6"/>
  <c r="E41" i="6"/>
  <c r="E40" i="6"/>
  <c r="E56" i="6"/>
  <c r="E64" i="6"/>
  <c r="E63" i="6"/>
  <c r="E62" i="6"/>
  <c r="E61" i="6"/>
  <c r="E60" i="6"/>
  <c r="E59" i="6"/>
  <c r="E27" i="6"/>
  <c r="E26" i="6"/>
  <c r="E81" i="6" l="1"/>
  <c r="E35" i="6"/>
  <c r="E34" i="6"/>
  <c r="E33" i="6"/>
  <c r="E32" i="6"/>
  <c r="E31" i="6"/>
  <c r="E30" i="6"/>
  <c r="E74" i="6"/>
  <c r="E73" i="6"/>
  <c r="E72" i="6"/>
  <c r="E70" i="6"/>
  <c r="E69" i="6"/>
  <c r="E68" i="6"/>
  <c r="E67" i="6"/>
  <c r="I71" i="6" l="1"/>
  <c r="I53" i="6" s="1"/>
  <c r="H71" i="6"/>
  <c r="H53" i="6" s="1"/>
  <c r="G71" i="6"/>
  <c r="G53" i="6" s="1"/>
  <c r="F71" i="6"/>
  <c r="F53" i="6" s="1"/>
  <c r="D71" i="6"/>
  <c r="D53" i="6" s="1"/>
  <c r="C71" i="6"/>
  <c r="C53" i="6" s="1"/>
  <c r="I66" i="6"/>
  <c r="I52" i="6" s="1"/>
  <c r="H66" i="6"/>
  <c r="H52" i="6" s="1"/>
  <c r="G66" i="6"/>
  <c r="G52" i="6" s="1"/>
  <c r="F66" i="6"/>
  <c r="F52" i="6" s="1"/>
  <c r="D66" i="6"/>
  <c r="D52" i="6" s="1"/>
  <c r="C66" i="6"/>
  <c r="C52" i="6" s="1"/>
  <c r="C77" i="6" l="1"/>
  <c r="F77" i="6"/>
  <c r="F78" i="6" s="1"/>
  <c r="E52" i="6"/>
  <c r="E53" i="6"/>
  <c r="C78" i="6"/>
  <c r="D77" i="6"/>
  <c r="D78" i="6" s="1"/>
  <c r="I77" i="6"/>
  <c r="I78" i="6" s="1"/>
  <c r="H77" i="6"/>
  <c r="H78" i="6" s="1"/>
  <c r="G77" i="6"/>
  <c r="E71" i="6"/>
  <c r="E66" i="6"/>
  <c r="G78" i="6" l="1"/>
  <c r="E78" i="6" s="1"/>
  <c r="E77" i="6"/>
</calcChain>
</file>

<file path=xl/sharedStrings.xml><?xml version="1.0" encoding="utf-8"?>
<sst xmlns="http://schemas.openxmlformats.org/spreadsheetml/2006/main" count="127" uniqueCount="121">
  <si>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</si>
  <si>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</si>
  <si>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</si>
  <si>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</si>
  <si>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</si>
  <si>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</si>
  <si>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</si>
  <si>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</si>
  <si>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</si>
  <si>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</si>
  <si>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</si>
  <si>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</si>
  <si>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</si>
  <si>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</si>
  <si>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</si>
  <si>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</si>
  <si>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</si>
  <si>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</si>
  <si>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</si>
  <si>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</si>
  <si>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</si>
  <si>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</si>
  <si>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</si>
  <si>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</si>
  <si>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</si>
  <si>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</si>
  <si>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</si>
  <si>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</si>
  <si>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</si>
  <si>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</si>
  <si>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</si>
  <si>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</si>
  <si>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</si>
  <si>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</si>
  <si>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</si>
  <si>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</si>
  <si>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</si>
  <si>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</si>
  <si>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</si>
  <si>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</si>
  <si>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</si>
  <si>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</si>
  <si>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</si>
  <si>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</si>
  <si>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</si>
  <si>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</si>
  <si>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</si>
  <si>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</si>
  <si>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</si>
  <si>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</si>
  <si>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</si>
  <si>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</si>
  <si>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</si>
  <si>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</si>
  <si>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</si>
  <si>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</si>
  <si>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</si>
  <si>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</si>
  <si>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</si>
  <si>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</si>
  <si>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</si>
  <si>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</si>
  <si>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</si>
  <si>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</si>
  <si>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</si>
  <si>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</si>
  <si>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</si>
  <si>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</si>
  <si>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</si>
  <si>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</si>
  <si>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</si>
  <si>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</si>
  <si>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</si>
  <si>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</si>
  <si>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</si>
  <si>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</si>
  <si>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</si>
  <si>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</si>
  <si>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</si>
  <si>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</si>
  <si>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</si>
  <si>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</si>
  <si>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</si>
  <si>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</si>
  <si>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</si>
  <si>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</si>
  <si>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</si>
  <si>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</si>
  <si>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</si>
  <si>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</si>
  <si>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</si>
  <si>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</si>
  <si>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</si>
  <si>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</si>
  <si>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</si>
  <si>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</si>
  <si>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Надходження (дохід) за рахунок коштів бюджету міста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</si>
  <si>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</si>
  <si>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</si>
  <si>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</si>
  <si>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 xml:space="preserve"> Комунального некомерційного підприємства "Міська клінічна лікарня №9" Дніпровської міської ради</t>
  </si>
  <si>
    <t>X</t>
  </si>
  <si>
    <t>О.П.Фінкова</t>
  </si>
  <si>
    <t>Місцезнаходження м.Дніпро, Амур-Нижньодніпровський район,пр.Мануйлівський 29</t>
  </si>
  <si>
    <t>Л.Г.Шкурко</t>
  </si>
  <si>
    <t>Одиниця виміру              грн.</t>
  </si>
  <si>
    <t>Телефон  (056)790-05-00</t>
  </si>
  <si>
    <t>на   2021  рік</t>
  </si>
  <si>
    <t>1021</t>
  </si>
  <si>
    <t>надходження (дохід) майбутніх періодів (від оренди майна та інше)</t>
  </si>
  <si>
    <t>II. Видатки</t>
  </si>
  <si>
    <t>Середньооблікова кількість штатних працівників    1303</t>
  </si>
  <si>
    <t xml:space="preserve">   Факт минулого року</t>
  </si>
  <si>
    <t xml:space="preserve">   медична субвенція та інши субвенції</t>
  </si>
  <si>
    <t xml:space="preserve">Дохід з місцевого бюджету </t>
  </si>
  <si>
    <t>Плановий рік, усього</t>
  </si>
  <si>
    <t>Прогноз на наступний  рік</t>
  </si>
  <si>
    <t>31.12.</t>
  </si>
  <si>
    <t>Інші надходження (дохід) (амортизація)</t>
  </si>
  <si>
    <t>Інші надходження (дохід) (отримані % по депозитах) (залишки попередніх періодів)</t>
  </si>
  <si>
    <t>Замінений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</si>
</sst>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2" applyFont="1"/>
    <xf numFmtId="0" fontId="9" fillId="2" borderId="0" xfId="2" applyFont="1" applyFill="1"/>
    <xf numFmtId="0" fontId="6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left"/>
    </xf>
    <xf numFmtId="0" fontId="7" fillId="0" borderId="0" xfId="2" applyFont="1"/>
    <xf numFmtId="0" fontId="11" fillId="3" borderId="0" xfId="2" applyFont="1" applyFill="1" applyBorder="1"/>
    <xf numFmtId="0" fontId="11" fillId="3" borderId="0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9" fillId="0" borderId="0" xfId="2" applyFont="1" applyFill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 wrapText="1"/>
    </xf>
    <xf numFmtId="164" fontId="10" fillId="0" borderId="0" xfId="0" applyNumberFormat="1" applyFont="1" applyFill="1" applyBorder="1" applyAlignment="1">
      <alignment horizontal="center"/>
    </xf>
    <xf numFmtId="0" fontId="4" fillId="0" borderId="0" xfId="2" applyFont="1" applyAlignment="1" applyProtection="1">
      <alignment vertical="center" wrapText="1"/>
      <protection locked="0"/>
    </xf>
    <xf numFmtId="0" fontId="10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13" fillId="0" borderId="0" xfId="2" applyFont="1"/>
    <xf numFmtId="0" fontId="3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justify" vertical="center" wrapText="1"/>
    </xf>
    <xf numFmtId="0" fontId="4" fillId="0" borderId="1" xfId="0" applyFont="1" applyFill="1" applyBorder="1"/>
    <xf numFmtId="0" fontId="3" fillId="0" borderId="1" xfId="2" applyFont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Fill="1" applyBorder="1" applyAlignment="1" applyProtection="1">
      <alignment horizontal="justify" vertical="center" wrapText="1"/>
      <protection locked="0"/>
    </xf>
    <xf numFmtId="0" fontId="12" fillId="3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 vertical="center" wrapText="1"/>
    </xf>
    <xf numFmtId="0" fontId="1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right" wrapText="1"/>
      <protection locked="0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8"/>
  <sheetViews>
    <sheetView tabSelected="1" view="pageBreakPreview" topLeftCell="A94" zoomScale="60" zoomScaleNormal="89" workbookViewId="0">
      <selection activeCell="T23" sqref="S22:T23"/>
    </sheetView>
  </sheetViews>
  <sheetFormatPr defaultColWidth="9.140625" defaultRowHeight="18" x14ac:dyDescent="0.3"/>
  <cols>
    <col min="1" max="1" width="80.42578125" style="12" customWidth="1"/>
    <col min="2" max="2" width="7.140625" style="12" customWidth="1"/>
    <col min="3" max="3" width="18.5703125" style="3" customWidth="1"/>
    <col min="4" max="4" width="17.5703125" style="3" customWidth="1"/>
    <col min="5" max="5" width="19.140625" style="3" customWidth="1"/>
    <col min="6" max="6" width="21.5703125" style="3" customWidth="1"/>
    <col min="7" max="7" width="20.7109375" style="3" customWidth="1"/>
    <col min="8" max="8" width="20" style="3" customWidth="1"/>
    <col min="9" max="9" width="20.5703125" style="3" customWidth="1"/>
    <col min="10" max="16384" width="9.140625" style="7"/>
  </cols>
  <sheetData>
    <row r="1" spans="1:9" ht="13.9" customHeight="1" x14ac:dyDescent="0.3">
      <c r="A1" s="1"/>
      <c r="B1" s="1"/>
      <c r="C1" s="2"/>
      <c r="D1" s="4" t="s">
        <v>0</v>
      </c>
      <c r="E1" s="5"/>
      <c r="F1" s="5"/>
      <c r="G1" s="6"/>
    </row>
    <row r="2" spans="1:9" ht="20.45" customHeight="1" x14ac:dyDescent="0.3">
      <c r="A2" s="1"/>
      <c r="B2" s="1"/>
      <c r="C2" s="2"/>
      <c r="D2" s="92" t="s">
        <v>1</v>
      </c>
      <c r="E2" s="92"/>
      <c r="F2" s="92"/>
      <c r="G2" s="92"/>
      <c r="H2" s="92"/>
      <c r="I2" s="92"/>
    </row>
    <row r="3" spans="1:9" ht="7.9" customHeight="1" x14ac:dyDescent="0.3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 x14ac:dyDescent="0.3">
      <c r="A4" s="45" t="s">
        <v>3</v>
      </c>
      <c r="B4" s="1"/>
      <c r="C4" s="2"/>
      <c r="D4" s="91" t="s">
        <v>2</v>
      </c>
      <c r="E4" s="91"/>
      <c r="F4" s="91"/>
      <c r="G4" s="91"/>
      <c r="H4" s="91"/>
      <c r="I4" s="91"/>
    </row>
    <row r="5" spans="1:9" ht="49.5" customHeight="1" x14ac:dyDescent="0.3">
      <c r="A5" s="46" t="s">
        <v>76</v>
      </c>
      <c r="B5" s="1"/>
      <c r="C5" s="2"/>
      <c r="D5" s="90" t="s">
        <v>74</v>
      </c>
      <c r="E5" s="90"/>
      <c r="F5" s="90"/>
      <c r="G5" s="90"/>
      <c r="H5" s="90"/>
      <c r="I5" s="90"/>
    </row>
    <row r="6" spans="1:9" ht="22.15" customHeight="1" x14ac:dyDescent="0.3">
      <c r="A6" s="57" t="s">
        <v>77</v>
      </c>
      <c r="B6" s="50"/>
      <c r="C6" s="2"/>
      <c r="D6" s="100" t="s">
        <v>75</v>
      </c>
      <c r="E6" s="100"/>
      <c r="F6" s="100"/>
      <c r="G6" s="100"/>
      <c r="H6" s="100"/>
      <c r="I6" s="100"/>
    </row>
    <row r="7" spans="1:9" ht="13.15" customHeight="1" x14ac:dyDescent="0.3">
      <c r="A7" s="56" t="s">
        <v>67</v>
      </c>
      <c r="B7" s="1"/>
      <c r="C7" s="2"/>
      <c r="D7" s="94" t="s">
        <v>67</v>
      </c>
      <c r="E7" s="94"/>
      <c r="F7" s="94"/>
      <c r="G7" s="94"/>
      <c r="H7" s="94"/>
      <c r="I7" s="94"/>
    </row>
    <row r="8" spans="1:9" ht="16.899999999999999" customHeight="1" x14ac:dyDescent="0.3">
      <c r="A8" s="47"/>
      <c r="B8" s="1"/>
      <c r="C8" s="2"/>
      <c r="D8" s="49"/>
      <c r="E8" s="49"/>
      <c r="F8" s="49"/>
      <c r="G8" s="49"/>
      <c r="H8" s="49"/>
      <c r="I8" s="49"/>
    </row>
    <row r="9" spans="1:9" ht="16.899999999999999" customHeight="1" x14ac:dyDescent="0.3">
      <c r="A9" s="52" t="s">
        <v>105</v>
      </c>
      <c r="B9" s="1"/>
      <c r="C9" s="2"/>
      <c r="D9" s="51" t="s">
        <v>61</v>
      </c>
      <c r="E9" s="61"/>
      <c r="F9" s="51"/>
      <c r="G9" s="49"/>
      <c r="H9" s="49"/>
      <c r="I9" s="49"/>
    </row>
    <row r="10" spans="1:9" ht="16.899999999999999" customHeight="1" x14ac:dyDescent="0.3">
      <c r="A10" s="52" t="s">
        <v>111</v>
      </c>
      <c r="B10" s="1"/>
      <c r="C10" s="2"/>
      <c r="D10" s="51" t="s">
        <v>62</v>
      </c>
      <c r="E10" s="61"/>
      <c r="F10" s="51"/>
      <c r="G10" s="49"/>
      <c r="H10" s="49"/>
      <c r="I10" s="49"/>
    </row>
    <row r="11" spans="1:9" ht="16.899999999999999" customHeight="1" x14ac:dyDescent="0.3">
      <c r="A11" s="52" t="s">
        <v>103</v>
      </c>
      <c r="B11" s="1"/>
      <c r="C11" s="2"/>
      <c r="D11" s="51" t="s">
        <v>120</v>
      </c>
      <c r="E11" s="61" t="s">
        <v>101</v>
      </c>
      <c r="F11" s="51"/>
      <c r="G11" s="49"/>
      <c r="H11" s="49"/>
      <c r="I11" s="49"/>
    </row>
    <row r="12" spans="1:9" ht="16.899999999999999" customHeight="1" x14ac:dyDescent="0.3">
      <c r="A12" s="52" t="s">
        <v>106</v>
      </c>
      <c r="B12" s="1"/>
      <c r="C12" s="2"/>
      <c r="D12" s="96" t="s">
        <v>63</v>
      </c>
      <c r="E12" s="97"/>
      <c r="F12" s="98"/>
      <c r="G12" s="49"/>
      <c r="H12" s="73"/>
      <c r="I12" s="49"/>
    </row>
    <row r="13" spans="1:9" ht="16.899999999999999" customHeight="1" x14ac:dyDescent="0.3">
      <c r="A13" s="47"/>
      <c r="B13" s="1"/>
      <c r="C13" s="2"/>
      <c r="D13" s="49"/>
      <c r="E13" s="49"/>
      <c r="F13" s="49"/>
      <c r="G13" s="49"/>
      <c r="H13" s="73"/>
      <c r="I13" s="49"/>
    </row>
    <row r="14" spans="1:9" ht="16.899999999999999" customHeight="1" x14ac:dyDescent="0.3">
      <c r="A14" s="99" t="s">
        <v>64</v>
      </c>
      <c r="B14" s="99"/>
      <c r="C14" s="99"/>
      <c r="D14" s="99"/>
      <c r="E14" s="99"/>
      <c r="F14" s="99"/>
      <c r="G14" s="99"/>
      <c r="H14" s="99"/>
      <c r="I14" s="99"/>
    </row>
    <row r="15" spans="1:9" ht="18.75" x14ac:dyDescent="0.3">
      <c r="A15" s="95" t="s">
        <v>100</v>
      </c>
      <c r="B15" s="95"/>
      <c r="C15" s="95"/>
      <c r="D15" s="95"/>
      <c r="E15" s="95"/>
      <c r="F15" s="95"/>
      <c r="G15" s="95"/>
      <c r="H15" s="95"/>
      <c r="I15" s="95"/>
    </row>
    <row r="16" spans="1:9" ht="13.15" customHeight="1" x14ac:dyDescent="0.3">
      <c r="A16" s="93" t="s">
        <v>4</v>
      </c>
      <c r="B16" s="93"/>
      <c r="C16" s="93"/>
      <c r="D16" s="93"/>
      <c r="E16" s="93"/>
      <c r="F16" s="93"/>
      <c r="G16" s="93"/>
      <c r="H16" s="93"/>
      <c r="I16" s="93"/>
    </row>
    <row r="17" spans="1:9" ht="20.45" customHeight="1" x14ac:dyDescent="0.3">
      <c r="A17" s="88" t="s">
        <v>107</v>
      </c>
      <c r="B17" s="88"/>
      <c r="C17" s="88"/>
      <c r="D17" s="88"/>
      <c r="E17" s="88"/>
      <c r="F17" s="88"/>
      <c r="G17" s="88"/>
      <c r="H17" s="88"/>
      <c r="I17" s="88"/>
    </row>
    <row r="18" spans="1:9" ht="15" customHeight="1" x14ac:dyDescent="0.3">
      <c r="A18" s="13"/>
      <c r="B18" s="14"/>
      <c r="C18" s="14"/>
      <c r="D18" s="14"/>
      <c r="E18" s="14"/>
      <c r="H18" s="15"/>
      <c r="I18" s="3" t="s">
        <v>65</v>
      </c>
    </row>
    <row r="19" spans="1:9" ht="20.45" customHeight="1" x14ac:dyDescent="0.3">
      <c r="A19" s="80" t="s">
        <v>5</v>
      </c>
      <c r="B19" s="80" t="s">
        <v>6</v>
      </c>
      <c r="C19" s="80" t="s">
        <v>112</v>
      </c>
      <c r="D19" s="80" t="s">
        <v>116</v>
      </c>
      <c r="E19" s="80" t="s">
        <v>115</v>
      </c>
      <c r="F19" s="89" t="s">
        <v>19</v>
      </c>
      <c r="G19" s="89"/>
      <c r="H19" s="89"/>
      <c r="I19" s="89"/>
    </row>
    <row r="20" spans="1:9" ht="20.45" customHeight="1" x14ac:dyDescent="0.3">
      <c r="A20" s="80"/>
      <c r="B20" s="80"/>
      <c r="C20" s="80"/>
      <c r="D20" s="80"/>
      <c r="E20" s="80"/>
      <c r="F20" s="16" t="s">
        <v>7</v>
      </c>
      <c r="G20" s="17" t="s">
        <v>8</v>
      </c>
      <c r="H20" s="17" t="s">
        <v>9</v>
      </c>
      <c r="I20" s="17" t="s">
        <v>10</v>
      </c>
    </row>
    <row r="21" spans="1:9" x14ac:dyDescent="0.3">
      <c r="A21" s="18" t="s">
        <v>11</v>
      </c>
      <c r="B21" s="18" t="s">
        <v>12</v>
      </c>
      <c r="C21" s="18">
        <v>3</v>
      </c>
      <c r="D21" s="18">
        <v>4</v>
      </c>
      <c r="E21" s="19">
        <v>5</v>
      </c>
      <c r="F21" s="20">
        <v>6</v>
      </c>
      <c r="G21" s="21">
        <v>7</v>
      </c>
      <c r="H21" s="21">
        <v>8</v>
      </c>
      <c r="I21" s="21">
        <v>9</v>
      </c>
    </row>
    <row r="22" spans="1:9" s="8" customFormat="1" ht="14.45" customHeight="1" x14ac:dyDescent="0.3">
      <c r="A22" s="82" t="s">
        <v>20</v>
      </c>
      <c r="B22" s="83"/>
      <c r="C22" s="83"/>
      <c r="D22" s="83"/>
      <c r="E22" s="83"/>
      <c r="F22" s="83"/>
      <c r="G22" s="83"/>
      <c r="H22" s="83"/>
      <c r="I22" s="84"/>
    </row>
    <row r="23" spans="1:9" s="8" customFormat="1" ht="16.149999999999999" customHeight="1" x14ac:dyDescent="0.3">
      <c r="A23" s="82" t="s">
        <v>23</v>
      </c>
      <c r="B23" s="83"/>
      <c r="C23" s="83"/>
      <c r="D23" s="83"/>
      <c r="E23" s="83"/>
      <c r="F23" s="83"/>
      <c r="G23" s="83"/>
      <c r="H23" s="83"/>
      <c r="I23" s="84"/>
    </row>
    <row r="24" spans="1:9" s="8" customFormat="1" ht="33" customHeight="1" x14ac:dyDescent="0.3">
      <c r="A24" s="64" t="s">
        <v>95</v>
      </c>
      <c r="B24" s="65" t="s">
        <v>21</v>
      </c>
      <c r="C24" s="69">
        <f>C25+C26</f>
        <v>143574357.66999999</v>
      </c>
      <c r="D24" s="69">
        <f>D25+D26</f>
        <v>0</v>
      </c>
      <c r="E24" s="69">
        <f>F24+G24+H24+I24</f>
        <v>178195992.09</v>
      </c>
      <c r="F24" s="69">
        <f>F25+F26</f>
        <v>55595992.090000004</v>
      </c>
      <c r="G24" s="69">
        <f>G25+G26</f>
        <v>41600000</v>
      </c>
      <c r="H24" s="69">
        <f>H25+H26</f>
        <v>41500000</v>
      </c>
      <c r="I24" s="69">
        <f>I25+I26</f>
        <v>39500000</v>
      </c>
    </row>
    <row r="25" spans="1:9" s="8" customFormat="1" ht="32.25" customHeight="1" x14ac:dyDescent="0.3">
      <c r="A25" s="59" t="s">
        <v>24</v>
      </c>
      <c r="B25" s="62" t="s">
        <v>25</v>
      </c>
      <c r="C25" s="68">
        <v>119124439.22</v>
      </c>
      <c r="D25" s="68"/>
      <c r="E25" s="69">
        <f>F25+G25+H25+I25</f>
        <v>178195992.09</v>
      </c>
      <c r="F25" s="69">
        <v>55595992.090000004</v>
      </c>
      <c r="G25" s="69">
        <v>41600000</v>
      </c>
      <c r="H25" s="69">
        <v>41500000</v>
      </c>
      <c r="I25" s="69">
        <v>39500000</v>
      </c>
    </row>
    <row r="26" spans="1:9" s="8" customFormat="1" x14ac:dyDescent="0.3">
      <c r="A26" s="59" t="s">
        <v>113</v>
      </c>
      <c r="B26" s="62" t="s">
        <v>26</v>
      </c>
      <c r="C26" s="68">
        <v>24449918.449999999</v>
      </c>
      <c r="D26" s="68"/>
      <c r="E26" s="69">
        <f t="shared" ref="E26:E29" si="0">F26+G26+H26+I26</f>
        <v>0</v>
      </c>
      <c r="F26" s="70">
        <v>0</v>
      </c>
      <c r="G26" s="71">
        <v>0</v>
      </c>
      <c r="H26" s="71">
        <v>0</v>
      </c>
      <c r="I26" s="71">
        <v>0</v>
      </c>
    </row>
    <row r="27" spans="1:9" s="8" customFormat="1" x14ac:dyDescent="0.3">
      <c r="A27" s="66" t="s">
        <v>96</v>
      </c>
      <c r="B27" s="74" t="s">
        <v>22</v>
      </c>
      <c r="C27" s="69">
        <f>C28</f>
        <v>29440607.309999999</v>
      </c>
      <c r="D27" s="69">
        <f>D28</f>
        <v>0</v>
      </c>
      <c r="E27" s="69">
        <f t="shared" si="0"/>
        <v>19618706.469999999</v>
      </c>
      <c r="F27" s="69">
        <f>F28</f>
        <v>5981773.4699999997</v>
      </c>
      <c r="G27" s="69">
        <f>G28</f>
        <v>5423305</v>
      </c>
      <c r="H27" s="69">
        <f>H28</f>
        <v>2673252</v>
      </c>
      <c r="I27" s="69">
        <f>I28</f>
        <v>5540376</v>
      </c>
    </row>
    <row r="28" spans="1:9" s="28" customFormat="1" x14ac:dyDescent="0.3">
      <c r="A28" s="24" t="s">
        <v>114</v>
      </c>
      <c r="B28" s="75" t="s">
        <v>108</v>
      </c>
      <c r="C28" s="69">
        <v>29440607.309999999</v>
      </c>
      <c r="D28" s="69"/>
      <c r="E28" s="69">
        <f t="shared" si="0"/>
        <v>19618706.469999999</v>
      </c>
      <c r="F28" s="70">
        <v>5981773.4699999997</v>
      </c>
      <c r="G28" s="70">
        <f>1300000+785209+744054+(820000+180400)+93642+1500000</f>
        <v>5423305</v>
      </c>
      <c r="H28" s="70">
        <f>1000476+835080+744054+93642</f>
        <v>2673252</v>
      </c>
      <c r="I28" s="70">
        <f>100000+4602681+744054+93641</f>
        <v>5540376</v>
      </c>
    </row>
    <row r="29" spans="1:9" s="28" customFormat="1" x14ac:dyDescent="0.3">
      <c r="A29" s="60" t="s">
        <v>97</v>
      </c>
      <c r="B29" s="76">
        <v>1030</v>
      </c>
      <c r="C29" s="69">
        <f>C30+C31+C32+C33+C34+C35+C36+C37+C38</f>
        <v>14844431.859999999</v>
      </c>
      <c r="D29" s="69">
        <f>D30+D31+D32+D33+D34+D35+D36+D37+D38</f>
        <v>0</v>
      </c>
      <c r="E29" s="69">
        <f t="shared" si="0"/>
        <v>26506040.649999999</v>
      </c>
      <c r="F29" s="69">
        <f>F30+F31+F32+F33+F34+F35+F36+F37+F38</f>
        <v>17768220.649999999</v>
      </c>
      <c r="G29" s="69">
        <f>G30+G31+G32+G33+G34+G35+G36+G37+G38</f>
        <v>2514864</v>
      </c>
      <c r="H29" s="69">
        <f>H30+H31+H32+H33+H34+H35+H36+H37+H38</f>
        <v>2825614</v>
      </c>
      <c r="I29" s="69">
        <f>I30+I31+I32+I33+I34+I35+I36+I37+I38</f>
        <v>3397342</v>
      </c>
    </row>
    <row r="30" spans="1:9" s="28" customFormat="1" ht="32.25" x14ac:dyDescent="0.3">
      <c r="A30" s="58" t="s">
        <v>79</v>
      </c>
      <c r="B30" s="55">
        <v>1031</v>
      </c>
      <c r="C30" s="70">
        <v>457994</v>
      </c>
      <c r="D30" s="70"/>
      <c r="E30" s="70">
        <f t="shared" ref="E30:E38" si="1">F30+G30+H30+I30</f>
        <v>0</v>
      </c>
      <c r="F30" s="70">
        <v>0</v>
      </c>
      <c r="G30" s="72">
        <v>0</v>
      </c>
      <c r="H30" s="72">
        <v>0</v>
      </c>
      <c r="I30" s="72">
        <v>0</v>
      </c>
    </row>
    <row r="31" spans="1:9" s="28" customFormat="1" ht="32.25" x14ac:dyDescent="0.3">
      <c r="A31" s="58" t="s">
        <v>94</v>
      </c>
      <c r="B31" s="55">
        <v>1032</v>
      </c>
      <c r="C31" s="70">
        <v>2788711.13</v>
      </c>
      <c r="D31" s="70"/>
      <c r="E31" s="70">
        <f t="shared" si="1"/>
        <v>2726448.5300000003</v>
      </c>
      <c r="F31" s="70">
        <v>453276.53</v>
      </c>
      <c r="G31" s="70">
        <v>615649</v>
      </c>
      <c r="H31" s="70">
        <v>775649</v>
      </c>
      <c r="I31" s="70">
        <f>881874</f>
        <v>881874</v>
      </c>
    </row>
    <row r="32" spans="1:9" s="28" customFormat="1" x14ac:dyDescent="0.3">
      <c r="A32" s="26" t="s">
        <v>13</v>
      </c>
      <c r="B32" s="55">
        <v>1033</v>
      </c>
      <c r="C32" s="70">
        <v>8275554</v>
      </c>
      <c r="D32" s="70"/>
      <c r="E32" s="70">
        <f t="shared" si="1"/>
        <v>5066896.41</v>
      </c>
      <c r="F32" s="70">
        <v>556896.41</v>
      </c>
      <c r="G32" s="71">
        <v>1095000</v>
      </c>
      <c r="H32" s="71">
        <v>1415000</v>
      </c>
      <c r="I32" s="71">
        <v>2000000</v>
      </c>
    </row>
    <row r="33" spans="1:9" s="28" customFormat="1" x14ac:dyDescent="0.3">
      <c r="A33" s="58" t="s">
        <v>98</v>
      </c>
      <c r="B33" s="55">
        <v>1034</v>
      </c>
      <c r="C33" s="70">
        <v>9662.7199999999993</v>
      </c>
      <c r="D33" s="70"/>
      <c r="E33" s="70">
        <f t="shared" si="1"/>
        <v>3000</v>
      </c>
      <c r="F33" s="70">
        <v>0</v>
      </c>
      <c r="G33" s="71">
        <v>1000</v>
      </c>
      <c r="H33" s="71">
        <v>1000</v>
      </c>
      <c r="I33" s="71">
        <v>1000</v>
      </c>
    </row>
    <row r="34" spans="1:9" s="28" customFormat="1" x14ac:dyDescent="0.3">
      <c r="A34" s="26" t="s">
        <v>109</v>
      </c>
      <c r="B34" s="55">
        <v>1035</v>
      </c>
      <c r="C34" s="70">
        <v>305898.14</v>
      </c>
      <c r="D34" s="70"/>
      <c r="E34" s="70">
        <f t="shared" si="1"/>
        <v>311430.21999999997</v>
      </c>
      <c r="F34" s="70">
        <v>86787.22</v>
      </c>
      <c r="G34" s="70">
        <v>74881</v>
      </c>
      <c r="H34" s="70">
        <v>74881</v>
      </c>
      <c r="I34" s="70">
        <v>74881</v>
      </c>
    </row>
    <row r="35" spans="1:9" s="28" customFormat="1" x14ac:dyDescent="0.3">
      <c r="A35" s="24" t="s">
        <v>78</v>
      </c>
      <c r="B35" s="55">
        <v>1036</v>
      </c>
      <c r="C35" s="70">
        <v>258548.99</v>
      </c>
      <c r="D35" s="70"/>
      <c r="E35" s="70">
        <f t="shared" si="1"/>
        <v>203324.35</v>
      </c>
      <c r="F35" s="70">
        <v>65319.35</v>
      </c>
      <c r="G35" s="70">
        <v>39334</v>
      </c>
      <c r="H35" s="70">
        <v>34084</v>
      </c>
      <c r="I35" s="70">
        <v>64587</v>
      </c>
    </row>
    <row r="36" spans="1:9" s="28" customFormat="1" x14ac:dyDescent="0.3">
      <c r="A36" s="58" t="s">
        <v>99</v>
      </c>
      <c r="B36" s="55">
        <v>1037</v>
      </c>
      <c r="C36" s="70">
        <v>1764598.88</v>
      </c>
      <c r="D36" s="70"/>
      <c r="E36" s="70">
        <f t="shared" si="1"/>
        <v>1042066.48</v>
      </c>
      <c r="F36" s="70">
        <v>492066.48</v>
      </c>
      <c r="G36" s="70">
        <v>350000</v>
      </c>
      <c r="H36" s="70">
        <v>200000</v>
      </c>
      <c r="I36" s="70">
        <v>0</v>
      </c>
    </row>
    <row r="37" spans="1:9" s="28" customFormat="1" x14ac:dyDescent="0.3">
      <c r="A37" s="58" t="s">
        <v>118</v>
      </c>
      <c r="B37" s="55">
        <v>1038</v>
      </c>
      <c r="C37" s="70">
        <v>700000</v>
      </c>
      <c r="D37" s="70"/>
      <c r="E37" s="70">
        <f t="shared" ref="E37" si="2">F37+G37+H37+I37</f>
        <v>2969989.87</v>
      </c>
      <c r="F37" s="70">
        <v>2319989.87</v>
      </c>
      <c r="G37" s="70">
        <v>200000</v>
      </c>
      <c r="H37" s="70">
        <v>200000</v>
      </c>
      <c r="I37" s="70">
        <v>250000</v>
      </c>
    </row>
    <row r="38" spans="1:9" s="28" customFormat="1" ht="24" customHeight="1" x14ac:dyDescent="0.3">
      <c r="A38" s="58" t="s">
        <v>119</v>
      </c>
      <c r="B38" s="55">
        <v>1039</v>
      </c>
      <c r="C38" s="70">
        <v>283464</v>
      </c>
      <c r="D38" s="70"/>
      <c r="E38" s="70">
        <f t="shared" si="1"/>
        <v>14182884.789999999</v>
      </c>
      <c r="F38" s="70">
        <v>13793884.789999999</v>
      </c>
      <c r="G38" s="70">
        <v>139000</v>
      </c>
      <c r="H38" s="70">
        <v>125000</v>
      </c>
      <c r="I38" s="70">
        <v>125000</v>
      </c>
    </row>
    <row r="39" spans="1:9" s="28" customFormat="1" x14ac:dyDescent="0.3">
      <c r="A39" s="87" t="s">
        <v>110</v>
      </c>
      <c r="B39" s="87"/>
      <c r="C39" s="87"/>
      <c r="D39" s="87"/>
      <c r="E39" s="87"/>
      <c r="F39" s="87"/>
      <c r="G39" s="87"/>
      <c r="H39" s="87"/>
      <c r="I39" s="87"/>
    </row>
    <row r="40" spans="1:9" s="28" customFormat="1" ht="18" customHeight="1" x14ac:dyDescent="0.3">
      <c r="A40" s="24" t="s">
        <v>27</v>
      </c>
      <c r="B40" s="55">
        <v>1040</v>
      </c>
      <c r="C40" s="69">
        <v>109592368</v>
      </c>
      <c r="D40" s="69"/>
      <c r="E40" s="69">
        <f>F40+G40+H40+I40</f>
        <v>140275250.53</v>
      </c>
      <c r="F40" s="70">
        <v>50389104.530000001</v>
      </c>
      <c r="G40" s="70">
        <v>30238337</v>
      </c>
      <c r="H40" s="70">
        <v>29418337</v>
      </c>
      <c r="I40" s="70">
        <v>30229472</v>
      </c>
    </row>
    <row r="41" spans="1:9" s="28" customFormat="1" ht="19.899999999999999" customHeight="1" x14ac:dyDescent="0.3">
      <c r="A41" s="24" t="s">
        <v>28</v>
      </c>
      <c r="B41" s="55">
        <v>1050</v>
      </c>
      <c r="C41" s="69">
        <v>24110320.960000001</v>
      </c>
      <c r="D41" s="69"/>
      <c r="E41" s="69">
        <f t="shared" ref="E41:E51" si="3">F41+G41+H41+I41</f>
        <v>30591406</v>
      </c>
      <c r="F41" s="70">
        <v>10816454</v>
      </c>
      <c r="G41" s="70">
        <v>6652434</v>
      </c>
      <c r="H41" s="70">
        <v>6472034</v>
      </c>
      <c r="I41" s="70">
        <v>6650484</v>
      </c>
    </row>
    <row r="42" spans="1:9" s="28" customFormat="1" ht="18" customHeight="1" x14ac:dyDescent="0.3">
      <c r="A42" s="24" t="s">
        <v>29</v>
      </c>
      <c r="B42" s="55">
        <v>1060</v>
      </c>
      <c r="C42" s="70">
        <v>679000</v>
      </c>
      <c r="D42" s="70"/>
      <c r="E42" s="70">
        <f t="shared" si="3"/>
        <v>929517.45</v>
      </c>
      <c r="F42" s="70">
        <v>259517.45</v>
      </c>
      <c r="G42" s="71">
        <v>230000</v>
      </c>
      <c r="H42" s="71">
        <v>245000</v>
      </c>
      <c r="I42" s="71">
        <v>195000</v>
      </c>
    </row>
    <row r="43" spans="1:9" s="28" customFormat="1" ht="18" customHeight="1" x14ac:dyDescent="0.3">
      <c r="A43" s="24" t="s">
        <v>30</v>
      </c>
      <c r="B43" s="55">
        <v>1070</v>
      </c>
      <c r="C43" s="70">
        <v>15063703</v>
      </c>
      <c r="D43" s="70"/>
      <c r="E43" s="70">
        <f t="shared" si="3"/>
        <v>24405273.899999999</v>
      </c>
      <c r="F43" s="70">
        <v>10012945.9</v>
      </c>
      <c r="G43" s="71">
        <f>1300000+4290000</f>
        <v>5590000</v>
      </c>
      <c r="H43" s="71">
        <f>1000476+4800000</f>
        <v>5800476</v>
      </c>
      <c r="I43" s="71">
        <f>100000+2901852</f>
        <v>3001852</v>
      </c>
    </row>
    <row r="44" spans="1:9" s="28" customFormat="1" ht="18" customHeight="1" x14ac:dyDescent="0.3">
      <c r="A44" s="24" t="s">
        <v>31</v>
      </c>
      <c r="B44" s="55">
        <v>1080</v>
      </c>
      <c r="C44" s="70">
        <v>1500000</v>
      </c>
      <c r="D44" s="70"/>
      <c r="E44" s="70">
        <f t="shared" si="3"/>
        <v>2416511.64</v>
      </c>
      <c r="F44" s="70">
        <v>466511.64</v>
      </c>
      <c r="G44" s="71">
        <v>650000</v>
      </c>
      <c r="H44" s="71">
        <v>650000</v>
      </c>
      <c r="I44" s="71">
        <v>650000</v>
      </c>
    </row>
    <row r="45" spans="1:9" s="28" customFormat="1" ht="18" customHeight="1" x14ac:dyDescent="0.3">
      <c r="A45" s="24" t="s">
        <v>32</v>
      </c>
      <c r="B45" s="55">
        <v>1090</v>
      </c>
      <c r="C45" s="70">
        <v>4400000</v>
      </c>
      <c r="D45" s="70"/>
      <c r="E45" s="70">
        <f t="shared" si="3"/>
        <v>6265006.1100000003</v>
      </c>
      <c r="F45" s="70">
        <v>1215006.1100000001</v>
      </c>
      <c r="G45" s="71">
        <f>1450000+1500000</f>
        <v>2950000</v>
      </c>
      <c r="H45" s="71">
        <v>1050000</v>
      </c>
      <c r="I45" s="71">
        <v>1050000</v>
      </c>
    </row>
    <row r="46" spans="1:9" s="28" customFormat="1" ht="18" customHeight="1" x14ac:dyDescent="0.3">
      <c r="A46" s="24" t="s">
        <v>33</v>
      </c>
      <c r="B46" s="55">
        <v>1100</v>
      </c>
      <c r="C46" s="70">
        <v>0</v>
      </c>
      <c r="D46" s="70"/>
      <c r="E46" s="70">
        <f t="shared" si="3"/>
        <v>0</v>
      </c>
      <c r="F46" s="70">
        <v>0</v>
      </c>
      <c r="G46" s="71">
        <v>0</v>
      </c>
      <c r="H46" s="71">
        <v>0</v>
      </c>
      <c r="I46" s="71">
        <v>0</v>
      </c>
    </row>
    <row r="47" spans="1:9" s="28" customFormat="1" ht="18" customHeight="1" x14ac:dyDescent="0.3">
      <c r="A47" s="24" t="s">
        <v>66</v>
      </c>
      <c r="B47" s="55">
        <v>1110</v>
      </c>
      <c r="C47" s="70">
        <v>9616218.3100000005</v>
      </c>
      <c r="D47" s="70"/>
      <c r="E47" s="70">
        <f t="shared" si="3"/>
        <v>10288700.66</v>
      </c>
      <c r="F47" s="70">
        <v>3927725.66</v>
      </c>
      <c r="G47" s="71">
        <v>824543</v>
      </c>
      <c r="H47" s="71">
        <v>869164</v>
      </c>
      <c r="I47" s="71">
        <v>4667268</v>
      </c>
    </row>
    <row r="48" spans="1:9" s="28" customFormat="1" ht="31.5" x14ac:dyDescent="0.3">
      <c r="A48" s="41" t="s">
        <v>34</v>
      </c>
      <c r="B48" s="55">
        <v>1120</v>
      </c>
      <c r="C48" s="70">
        <v>19932</v>
      </c>
      <c r="D48" s="70"/>
      <c r="E48" s="70">
        <f t="shared" si="3"/>
        <v>23850</v>
      </c>
      <c r="F48" s="70">
        <v>6518</v>
      </c>
      <c r="G48" s="72">
        <v>0</v>
      </c>
      <c r="H48" s="72">
        <v>7332</v>
      </c>
      <c r="I48" s="72">
        <v>10000</v>
      </c>
    </row>
    <row r="49" spans="1:9" s="28" customFormat="1" x14ac:dyDescent="0.3">
      <c r="A49" s="41" t="s">
        <v>35</v>
      </c>
      <c r="B49" s="55">
        <v>1130</v>
      </c>
      <c r="C49" s="70">
        <v>354571</v>
      </c>
      <c r="D49" s="70"/>
      <c r="E49" s="70">
        <f t="shared" si="3"/>
        <v>345346.17</v>
      </c>
      <c r="F49" s="70">
        <v>64420.17</v>
      </c>
      <c r="G49" s="70">
        <v>93642</v>
      </c>
      <c r="H49" s="70">
        <v>93642</v>
      </c>
      <c r="I49" s="70">
        <v>93642</v>
      </c>
    </row>
    <row r="50" spans="1:9" s="28" customFormat="1" x14ac:dyDescent="0.3">
      <c r="A50" s="24" t="s">
        <v>36</v>
      </c>
      <c r="B50" s="55">
        <v>1140</v>
      </c>
      <c r="C50" s="70">
        <v>27764</v>
      </c>
      <c r="D50" s="70"/>
      <c r="E50" s="70">
        <f t="shared" si="3"/>
        <v>34458</v>
      </c>
      <c r="F50" s="70">
        <v>19458</v>
      </c>
      <c r="G50" s="71">
        <v>5000</v>
      </c>
      <c r="H50" s="71">
        <v>5000</v>
      </c>
      <c r="I50" s="71">
        <v>5000</v>
      </c>
    </row>
    <row r="51" spans="1:9" s="28" customFormat="1" x14ac:dyDescent="0.3">
      <c r="A51" s="53" t="s">
        <v>68</v>
      </c>
      <c r="B51" s="55">
        <v>1160</v>
      </c>
      <c r="C51" s="70">
        <v>10719616</v>
      </c>
      <c r="D51" s="70"/>
      <c r="E51" s="70">
        <f t="shared" si="3"/>
        <v>6068324.75</v>
      </c>
      <c r="F51" s="70">
        <v>2168324.75</v>
      </c>
      <c r="G51" s="72">
        <v>1300000</v>
      </c>
      <c r="H51" s="72">
        <v>1300000</v>
      </c>
      <c r="I51" s="72">
        <v>1300000</v>
      </c>
    </row>
    <row r="52" spans="1:9" s="28" customFormat="1" x14ac:dyDescent="0.3">
      <c r="A52" s="66" t="s">
        <v>37</v>
      </c>
      <c r="B52" s="76">
        <v>1170</v>
      </c>
      <c r="C52" s="69">
        <f>C24+C27+C29+C55+C66</f>
        <v>207990343.83999997</v>
      </c>
      <c r="D52" s="69">
        <f>D24+D27+D29+D55+D66</f>
        <v>0</v>
      </c>
      <c r="E52" s="69">
        <f>F52+G52+H52+I52</f>
        <v>240022455.41000003</v>
      </c>
      <c r="F52" s="69">
        <f>F24+F27+F29+F55+F66</f>
        <v>83889307.410000011</v>
      </c>
      <c r="G52" s="69">
        <f>G24+G27+G29+G55+G66</f>
        <v>59496564</v>
      </c>
      <c r="H52" s="69">
        <f>H24+H27+H29+H55+H66</f>
        <v>48198866</v>
      </c>
      <c r="I52" s="69">
        <f>I24+I27+I29+I55+I66</f>
        <v>48437718</v>
      </c>
    </row>
    <row r="53" spans="1:9" s="28" customFormat="1" x14ac:dyDescent="0.3">
      <c r="A53" s="66" t="s">
        <v>38</v>
      </c>
      <c r="B53" s="76">
        <v>1180</v>
      </c>
      <c r="C53" s="69">
        <f>C40+C41+C42+C43+C44+C45+C46+C47+C48+C49+C50+C51+C58+C71</f>
        <v>196214440.27000001</v>
      </c>
      <c r="D53" s="69">
        <f>D40+D41+D42+D43+D44+D45+D46+D47+D48+D49+D50+D51+D58+D71</f>
        <v>0</v>
      </c>
      <c r="E53" s="69">
        <f>F53+G53+H53+I53</f>
        <v>237345361.41000003</v>
      </c>
      <c r="F53" s="69">
        <f>F40+F41+F42+F43+F44+F45+F46+F47+F48+F49+F50+F51+F58+F71</f>
        <v>83889307.410000011</v>
      </c>
      <c r="G53" s="69">
        <f>G40+G41+G42+G43+G44+G45+G46+G47+G48+G49+G50+G51+G58+G71</f>
        <v>58492351</v>
      </c>
      <c r="H53" s="69">
        <f>H40+H41+H42+H43+H44+H45+H46+H47+H48+H49+H50+H51+H58+H71</f>
        <v>47110985</v>
      </c>
      <c r="I53" s="69">
        <f>I40+I41+I42+I43+I44+I45+I46+I47+I48+I49+I50+I51+I58+I71</f>
        <v>47852718</v>
      </c>
    </row>
    <row r="54" spans="1:9" s="28" customFormat="1" x14ac:dyDescent="0.3">
      <c r="A54" s="87" t="s">
        <v>46</v>
      </c>
      <c r="B54" s="87"/>
      <c r="C54" s="87"/>
      <c r="D54" s="87"/>
      <c r="E54" s="87"/>
      <c r="F54" s="87"/>
      <c r="G54" s="87"/>
      <c r="H54" s="87"/>
      <c r="I54" s="87"/>
    </row>
    <row r="55" spans="1:9" s="28" customFormat="1" x14ac:dyDescent="0.3">
      <c r="A55" s="53" t="s">
        <v>83</v>
      </c>
      <c r="B55" s="76">
        <v>2010</v>
      </c>
      <c r="C55" s="77">
        <f>C56+C57</f>
        <v>9028400</v>
      </c>
      <c r="D55" s="77">
        <f>D56+D57</f>
        <v>0</v>
      </c>
      <c r="E55" s="77">
        <f>F55+G55+H55+I55</f>
        <v>15701716.199999999</v>
      </c>
      <c r="F55" s="77">
        <f>F56+F57</f>
        <v>4543321.2</v>
      </c>
      <c r="G55" s="77">
        <f t="shared" ref="G55:I55" si="4">G56+G57</f>
        <v>9958395</v>
      </c>
      <c r="H55" s="77">
        <f t="shared" si="4"/>
        <v>1200000</v>
      </c>
      <c r="I55" s="77">
        <f t="shared" si="4"/>
        <v>0</v>
      </c>
    </row>
    <row r="56" spans="1:9" s="28" customFormat="1" x14ac:dyDescent="0.3">
      <c r="A56" s="41" t="s">
        <v>84</v>
      </c>
      <c r="B56" s="55">
        <v>2011</v>
      </c>
      <c r="C56" s="77">
        <v>8944600</v>
      </c>
      <c r="D56" s="77"/>
      <c r="E56" s="77">
        <f>F56+G56+H56+I56</f>
        <v>3658395</v>
      </c>
      <c r="F56" s="77"/>
      <c r="G56" s="77">
        <v>2458395</v>
      </c>
      <c r="H56" s="77">
        <v>1200000</v>
      </c>
      <c r="I56" s="77"/>
    </row>
    <row r="57" spans="1:9" s="28" customFormat="1" x14ac:dyDescent="0.3">
      <c r="A57" s="41" t="s">
        <v>86</v>
      </c>
      <c r="B57" s="55">
        <v>2012</v>
      </c>
      <c r="C57" s="77">
        <v>83800</v>
      </c>
      <c r="D57" s="77"/>
      <c r="E57" s="77">
        <f>F57+G57+H57+I57</f>
        <v>12043321.199999999</v>
      </c>
      <c r="F57" s="77">
        <v>4543321.2</v>
      </c>
      <c r="G57" s="77">
        <f>1500000+6000000</f>
        <v>7500000</v>
      </c>
      <c r="H57" s="77"/>
      <c r="I57" s="77"/>
    </row>
    <row r="58" spans="1:9" s="28" customFormat="1" x14ac:dyDescent="0.3">
      <c r="A58" s="53" t="s">
        <v>85</v>
      </c>
      <c r="B58" s="76">
        <v>3010</v>
      </c>
      <c r="C58" s="77">
        <f>C59+C60+C61+C62+C63+C64</f>
        <v>9028400</v>
      </c>
      <c r="D58" s="77">
        <f>D59+D60+D61+D62+D63+D64</f>
        <v>0</v>
      </c>
      <c r="E58" s="77">
        <f>F58+G58+H58+I58</f>
        <v>15701716.199999999</v>
      </c>
      <c r="F58" s="77">
        <f>F59+F60+F61+F62+F63+F64</f>
        <v>4543321.2</v>
      </c>
      <c r="G58" s="77">
        <f>G59+G60+G61+G62+G63+G64</f>
        <v>9958395</v>
      </c>
      <c r="H58" s="77">
        <f>H59+H60+H61+H62+H63+H64</f>
        <v>1200000</v>
      </c>
      <c r="I58" s="77">
        <f>I59+I60+I61+I62+I63+I64</f>
        <v>0</v>
      </c>
    </row>
    <row r="59" spans="1:9" s="28" customFormat="1" x14ac:dyDescent="0.3">
      <c r="A59" s="24" t="s">
        <v>47</v>
      </c>
      <c r="B59" s="55">
        <v>3011</v>
      </c>
      <c r="C59" s="25"/>
      <c r="D59" s="25"/>
      <c r="E59" s="77">
        <f t="shared" ref="E59:E64" si="5">F59+G59+H59+I59</f>
        <v>0</v>
      </c>
      <c r="F59" s="25"/>
      <c r="G59" s="23"/>
      <c r="H59" s="23"/>
      <c r="I59" s="23"/>
    </row>
    <row r="60" spans="1:9" s="28" customFormat="1" x14ac:dyDescent="0.3">
      <c r="A60" s="24" t="s">
        <v>48</v>
      </c>
      <c r="B60" s="55">
        <v>3012</v>
      </c>
      <c r="C60" s="25">
        <v>7528400</v>
      </c>
      <c r="D60" s="25"/>
      <c r="E60" s="77">
        <f t="shared" si="5"/>
        <v>11743321.199999999</v>
      </c>
      <c r="F60" s="25">
        <v>4543321.2</v>
      </c>
      <c r="G60" s="25">
        <v>6000000</v>
      </c>
      <c r="H60" s="23">
        <v>1200000</v>
      </c>
      <c r="I60" s="23"/>
    </row>
    <row r="61" spans="1:9" s="28" customFormat="1" x14ac:dyDescent="0.3">
      <c r="A61" s="24" t="s">
        <v>49</v>
      </c>
      <c r="B61" s="55">
        <v>3013</v>
      </c>
      <c r="C61" s="25"/>
      <c r="D61" s="25"/>
      <c r="E61" s="77">
        <f t="shared" si="5"/>
        <v>0</v>
      </c>
      <c r="F61" s="25"/>
      <c r="G61" s="23"/>
      <c r="H61" s="23"/>
      <c r="I61" s="23"/>
    </row>
    <row r="62" spans="1:9" s="28" customFormat="1" x14ac:dyDescent="0.3">
      <c r="A62" s="24" t="s">
        <v>50</v>
      </c>
      <c r="B62" s="55">
        <v>3014</v>
      </c>
      <c r="C62" s="25"/>
      <c r="D62" s="25"/>
      <c r="E62" s="77">
        <f t="shared" si="5"/>
        <v>0</v>
      </c>
      <c r="F62" s="25"/>
      <c r="G62" s="23"/>
      <c r="H62" s="23"/>
      <c r="I62" s="23"/>
    </row>
    <row r="63" spans="1:9" s="28" customFormat="1" ht="31.5" x14ac:dyDescent="0.3">
      <c r="A63" s="24" t="s">
        <v>51</v>
      </c>
      <c r="B63" s="55">
        <v>3015</v>
      </c>
      <c r="C63" s="25"/>
      <c r="D63" s="25"/>
      <c r="E63" s="77">
        <f t="shared" si="5"/>
        <v>0</v>
      </c>
      <c r="F63" s="25"/>
      <c r="G63" s="23"/>
      <c r="H63" s="23"/>
      <c r="I63" s="23"/>
    </row>
    <row r="64" spans="1:9" s="28" customFormat="1" ht="17.45" customHeight="1" x14ac:dyDescent="0.3">
      <c r="A64" s="24" t="s">
        <v>14</v>
      </c>
      <c r="B64" s="55">
        <v>3016</v>
      </c>
      <c r="C64" s="77">
        <v>1500000</v>
      </c>
      <c r="D64" s="77"/>
      <c r="E64" s="77">
        <f t="shared" si="5"/>
        <v>3958395</v>
      </c>
      <c r="F64" s="25"/>
      <c r="G64" s="42">
        <f>2458395+1500000</f>
        <v>3958395</v>
      </c>
      <c r="H64" s="23"/>
      <c r="I64" s="23"/>
    </row>
    <row r="65" spans="1:9" s="28" customFormat="1" ht="16.899999999999999" customHeight="1" x14ac:dyDescent="0.3">
      <c r="A65" s="87" t="s">
        <v>53</v>
      </c>
      <c r="B65" s="87"/>
      <c r="C65" s="87"/>
      <c r="D65" s="87"/>
      <c r="E65" s="87"/>
      <c r="F65" s="87"/>
      <c r="G65" s="87"/>
      <c r="H65" s="87"/>
      <c r="I65" s="87"/>
    </row>
    <row r="66" spans="1:9" s="28" customFormat="1" ht="16.899999999999999" customHeight="1" x14ac:dyDescent="0.3">
      <c r="A66" s="66" t="s">
        <v>54</v>
      </c>
      <c r="B66" s="76">
        <v>4010</v>
      </c>
      <c r="C66" s="77">
        <f>C67+C68+C69+C70</f>
        <v>11102547</v>
      </c>
      <c r="D66" s="77">
        <f>D67+D68+D69+D70</f>
        <v>0</v>
      </c>
      <c r="E66" s="77">
        <f>F66+G66+H66+I66</f>
        <v>0</v>
      </c>
      <c r="F66" s="77">
        <f>F67+F68+F69+F70</f>
        <v>0</v>
      </c>
      <c r="G66" s="77">
        <f>G67+G68+G69+G70</f>
        <v>0</v>
      </c>
      <c r="H66" s="77">
        <f>H67+H68+H69+H70</f>
        <v>0</v>
      </c>
      <c r="I66" s="77">
        <f>I67+I68+I69+I70</f>
        <v>0</v>
      </c>
    </row>
    <row r="67" spans="1:9" s="28" customFormat="1" ht="16.899999999999999" customHeight="1" x14ac:dyDescent="0.3">
      <c r="A67" s="24" t="s">
        <v>55</v>
      </c>
      <c r="B67" s="55">
        <v>4011</v>
      </c>
      <c r="C67" s="25"/>
      <c r="D67" s="25"/>
      <c r="E67" s="77">
        <f t="shared" ref="E67:E74" si="6">F67+G67+H67+I67</f>
        <v>0</v>
      </c>
      <c r="F67" s="25"/>
      <c r="G67" s="23"/>
      <c r="H67" s="23"/>
      <c r="I67" s="23"/>
    </row>
    <row r="68" spans="1:9" s="28" customFormat="1" ht="16.899999999999999" customHeight="1" x14ac:dyDescent="0.3">
      <c r="A68" s="24" t="s">
        <v>56</v>
      </c>
      <c r="B68" s="55">
        <v>4012</v>
      </c>
      <c r="C68" s="25"/>
      <c r="D68" s="25"/>
      <c r="E68" s="77">
        <f t="shared" si="6"/>
        <v>0</v>
      </c>
      <c r="F68" s="25"/>
      <c r="G68" s="23"/>
      <c r="H68" s="23"/>
      <c r="I68" s="23"/>
    </row>
    <row r="69" spans="1:9" s="28" customFormat="1" ht="16.899999999999999" customHeight="1" x14ac:dyDescent="0.3">
      <c r="A69" s="24" t="s">
        <v>57</v>
      </c>
      <c r="B69" s="55">
        <v>4013</v>
      </c>
      <c r="C69" s="25">
        <v>11102547</v>
      </c>
      <c r="D69" s="25"/>
      <c r="E69" s="77">
        <f t="shared" si="6"/>
        <v>0</v>
      </c>
      <c r="F69" s="25"/>
      <c r="G69" s="23"/>
      <c r="H69" s="23"/>
      <c r="I69" s="23"/>
    </row>
    <row r="70" spans="1:9" s="28" customFormat="1" ht="16.899999999999999" customHeight="1" x14ac:dyDescent="0.3">
      <c r="A70" s="24" t="s">
        <v>58</v>
      </c>
      <c r="B70" s="55">
        <v>4020</v>
      </c>
      <c r="C70" s="25"/>
      <c r="D70" s="25"/>
      <c r="E70" s="77">
        <f t="shared" si="6"/>
        <v>0</v>
      </c>
      <c r="F70" s="25"/>
      <c r="G70" s="23"/>
      <c r="H70" s="23"/>
      <c r="I70" s="23"/>
    </row>
    <row r="71" spans="1:9" s="28" customFormat="1" x14ac:dyDescent="0.3">
      <c r="A71" s="66" t="s">
        <v>59</v>
      </c>
      <c r="B71" s="76">
        <v>4030</v>
      </c>
      <c r="C71" s="77">
        <f>C72+C73+C74+C75</f>
        <v>11102547</v>
      </c>
      <c r="D71" s="77">
        <f>D72+D73+D74+D75</f>
        <v>0</v>
      </c>
      <c r="E71" s="77">
        <f>F71+G71+H71+I71</f>
        <v>0</v>
      </c>
      <c r="F71" s="77">
        <f>F72+F73+F74+F75</f>
        <v>0</v>
      </c>
      <c r="G71" s="77">
        <f>G72+G73+G74+G75</f>
        <v>0</v>
      </c>
      <c r="H71" s="77">
        <f>H72+H73+H74+H75</f>
        <v>0</v>
      </c>
      <c r="I71" s="77">
        <f>I72+I73+I74+I75</f>
        <v>0</v>
      </c>
    </row>
    <row r="72" spans="1:9" s="28" customFormat="1" x14ac:dyDescent="0.3">
      <c r="A72" s="24" t="s">
        <v>55</v>
      </c>
      <c r="B72" s="55">
        <v>4031</v>
      </c>
      <c r="C72" s="25"/>
      <c r="D72" s="25"/>
      <c r="E72" s="77">
        <f t="shared" si="6"/>
        <v>0</v>
      </c>
      <c r="F72" s="25"/>
      <c r="G72" s="23"/>
      <c r="H72" s="23"/>
      <c r="I72" s="23"/>
    </row>
    <row r="73" spans="1:9" s="28" customFormat="1" x14ac:dyDescent="0.3">
      <c r="A73" s="24" t="s">
        <v>56</v>
      </c>
      <c r="B73" s="55">
        <v>4032</v>
      </c>
      <c r="C73" s="25"/>
      <c r="D73" s="25"/>
      <c r="E73" s="77">
        <f t="shared" si="6"/>
        <v>0</v>
      </c>
      <c r="F73" s="25"/>
      <c r="G73" s="23"/>
      <c r="H73" s="23"/>
      <c r="I73" s="23"/>
    </row>
    <row r="74" spans="1:9" s="28" customFormat="1" x14ac:dyDescent="0.3">
      <c r="A74" s="24" t="s">
        <v>57</v>
      </c>
      <c r="B74" s="55">
        <v>4033</v>
      </c>
      <c r="C74" s="25">
        <v>11102547</v>
      </c>
      <c r="D74" s="25"/>
      <c r="E74" s="77">
        <f t="shared" si="6"/>
        <v>0</v>
      </c>
      <c r="F74" s="25"/>
      <c r="G74" s="23"/>
      <c r="H74" s="23"/>
      <c r="I74" s="23"/>
    </row>
    <row r="75" spans="1:9" s="28" customFormat="1" x14ac:dyDescent="0.3">
      <c r="A75" s="41" t="s">
        <v>60</v>
      </c>
      <c r="B75" s="55">
        <v>4040</v>
      </c>
      <c r="C75" s="25"/>
      <c r="D75" s="25"/>
      <c r="E75" s="77">
        <f>F75+G75+H75+I75</f>
        <v>0</v>
      </c>
      <c r="F75" s="25"/>
      <c r="G75" s="23"/>
      <c r="H75" s="23"/>
      <c r="I75" s="23"/>
    </row>
    <row r="76" spans="1:9" s="28" customFormat="1" x14ac:dyDescent="0.3">
      <c r="A76" s="87" t="s">
        <v>87</v>
      </c>
      <c r="B76" s="87"/>
      <c r="C76" s="87"/>
      <c r="D76" s="87"/>
      <c r="E76" s="87"/>
      <c r="F76" s="87"/>
      <c r="G76" s="87"/>
      <c r="H76" s="87"/>
      <c r="I76" s="87"/>
    </row>
    <row r="77" spans="1:9" s="28" customFormat="1" x14ac:dyDescent="0.3">
      <c r="A77" s="78" t="s">
        <v>80</v>
      </c>
      <c r="B77" s="76">
        <v>5010</v>
      </c>
      <c r="C77" s="77">
        <f>C52-C53</f>
        <v>11775903.569999963</v>
      </c>
      <c r="D77" s="77">
        <f>D52-D53</f>
        <v>0</v>
      </c>
      <c r="E77" s="77">
        <f>F77+G77+H77+I77</f>
        <v>2677094</v>
      </c>
      <c r="F77" s="77">
        <f>F52-F53</f>
        <v>0</v>
      </c>
      <c r="G77" s="77">
        <f>G52-G53</f>
        <v>1004213</v>
      </c>
      <c r="H77" s="77">
        <f>H52-H53</f>
        <v>1087881</v>
      </c>
      <c r="I77" s="77">
        <f>I52-I53</f>
        <v>585000</v>
      </c>
    </row>
    <row r="78" spans="1:9" s="28" customFormat="1" x14ac:dyDescent="0.3">
      <c r="A78" s="79" t="s">
        <v>81</v>
      </c>
      <c r="B78" s="55">
        <v>5011</v>
      </c>
      <c r="C78" s="77">
        <f>C77-C79</f>
        <v>11775903.569999963</v>
      </c>
      <c r="D78" s="77">
        <f>D77-D79</f>
        <v>0</v>
      </c>
      <c r="E78" s="77">
        <f>F78+G78+H78+I78</f>
        <v>2677094</v>
      </c>
      <c r="F78" s="77">
        <f>F77-F79</f>
        <v>0</v>
      </c>
      <c r="G78" s="77">
        <f>G77-G79</f>
        <v>1004213</v>
      </c>
      <c r="H78" s="77">
        <f>H77-H79</f>
        <v>1087881</v>
      </c>
      <c r="I78" s="77">
        <f>I77-I79</f>
        <v>585000</v>
      </c>
    </row>
    <row r="79" spans="1:9" s="28" customFormat="1" x14ac:dyDescent="0.3">
      <c r="A79" s="79" t="s">
        <v>82</v>
      </c>
      <c r="B79" s="55">
        <v>5012</v>
      </c>
      <c r="C79" s="77"/>
      <c r="D79" s="77"/>
      <c r="E79" s="77">
        <f>F79+G79+H79+I79</f>
        <v>0</v>
      </c>
      <c r="F79" s="77"/>
      <c r="G79" s="42"/>
      <c r="H79" s="42"/>
      <c r="I79" s="42"/>
    </row>
    <row r="80" spans="1:9" s="28" customFormat="1" x14ac:dyDescent="0.3">
      <c r="A80" s="87" t="s">
        <v>88</v>
      </c>
      <c r="B80" s="87"/>
      <c r="C80" s="87"/>
      <c r="D80" s="87"/>
      <c r="E80" s="87"/>
      <c r="F80" s="87"/>
      <c r="G80" s="87"/>
      <c r="H80" s="87"/>
      <c r="I80" s="87"/>
    </row>
    <row r="81" spans="1:9" s="28" customFormat="1" x14ac:dyDescent="0.3">
      <c r="A81" s="53" t="s">
        <v>45</v>
      </c>
      <c r="B81" s="76">
        <v>6010</v>
      </c>
      <c r="C81" s="77">
        <f>C82+C83+C84+C85+C86+C87</f>
        <v>45559022.719999999</v>
      </c>
      <c r="D81" s="77">
        <f>D82+D83+D84+D85+D86+D87</f>
        <v>0</v>
      </c>
      <c r="E81" s="77">
        <f t="shared" ref="E81:E86" si="7">F81+G81+H81+I81</f>
        <v>58061884.447999999</v>
      </c>
      <c r="F81" s="77">
        <f>F82+F83+F84+F85+F86+F87</f>
        <v>20771451.77</v>
      </c>
      <c r="G81" s="77">
        <f>G82+G83+G84+G85+G86+G87</f>
        <v>12490927.706</v>
      </c>
      <c r="H81" s="77">
        <f>H82+H83+H84+H85+H86+H87</f>
        <v>12310527.706</v>
      </c>
      <c r="I81" s="77">
        <f>I82+I83+I84+I85+I86+I87</f>
        <v>12488977.265999999</v>
      </c>
    </row>
    <row r="82" spans="1:9" s="28" customFormat="1" x14ac:dyDescent="0.3">
      <c r="A82" s="27" t="s">
        <v>39</v>
      </c>
      <c r="B82" s="55">
        <v>6011</v>
      </c>
      <c r="C82" s="25">
        <v>72530</v>
      </c>
      <c r="D82" s="25"/>
      <c r="E82" s="25">
        <f t="shared" si="7"/>
        <v>70030</v>
      </c>
      <c r="F82" s="25">
        <v>15580</v>
      </c>
      <c r="G82" s="25">
        <v>18150</v>
      </c>
      <c r="H82" s="25">
        <v>18150</v>
      </c>
      <c r="I82" s="25">
        <v>18150</v>
      </c>
    </row>
    <row r="83" spans="1:9" s="28" customFormat="1" x14ac:dyDescent="0.3">
      <c r="A83" s="27" t="s">
        <v>40</v>
      </c>
      <c r="B83" s="55">
        <v>6012</v>
      </c>
      <c r="C83" s="25">
        <v>1643885.52</v>
      </c>
      <c r="D83" s="25"/>
      <c r="E83" s="25">
        <f t="shared" si="7"/>
        <v>2106314.923</v>
      </c>
      <c r="F83" s="25">
        <v>764139.49</v>
      </c>
      <c r="G83" s="25">
        <v>447391.81099999999</v>
      </c>
      <c r="H83" s="25">
        <v>447391.81099999999</v>
      </c>
      <c r="I83" s="25">
        <v>447391.81099999999</v>
      </c>
    </row>
    <row r="84" spans="1:9" s="28" customFormat="1" x14ac:dyDescent="0.3">
      <c r="A84" s="27" t="s">
        <v>41</v>
      </c>
      <c r="B84" s="55">
        <v>6013</v>
      </c>
      <c r="C84" s="25">
        <v>17000</v>
      </c>
      <c r="D84" s="25"/>
      <c r="E84" s="25">
        <f t="shared" si="7"/>
        <v>16628</v>
      </c>
      <c r="F84" s="25">
        <v>3878</v>
      </c>
      <c r="G84" s="25">
        <v>4250</v>
      </c>
      <c r="H84" s="25">
        <v>4250</v>
      </c>
      <c r="I84" s="25">
        <v>4250</v>
      </c>
    </row>
    <row r="85" spans="1:9" s="28" customFormat="1" x14ac:dyDescent="0.3">
      <c r="A85" s="27" t="s">
        <v>42</v>
      </c>
      <c r="B85" s="55">
        <v>6014</v>
      </c>
      <c r="C85" s="25">
        <v>19715286.239999998</v>
      </c>
      <c r="D85" s="25"/>
      <c r="E85" s="25">
        <f t="shared" si="7"/>
        <v>25277505.484999999</v>
      </c>
      <c r="F85" s="25">
        <v>9171400.2799999993</v>
      </c>
      <c r="G85" s="25">
        <v>5368701.7350000003</v>
      </c>
      <c r="H85" s="25">
        <v>5368701.7350000003</v>
      </c>
      <c r="I85" s="25">
        <v>5368701.7350000003</v>
      </c>
    </row>
    <row r="86" spans="1:9" s="8" customFormat="1" x14ac:dyDescent="0.3">
      <c r="A86" s="24" t="s">
        <v>43</v>
      </c>
      <c r="B86" s="55">
        <v>6015</v>
      </c>
      <c r="C86" s="25">
        <v>24110320.960000001</v>
      </c>
      <c r="D86" s="25"/>
      <c r="E86" s="25">
        <f t="shared" si="7"/>
        <v>30591406.039999999</v>
      </c>
      <c r="F86" s="25">
        <v>10816454</v>
      </c>
      <c r="G86" s="25">
        <v>6652434.1600000001</v>
      </c>
      <c r="H86" s="25">
        <v>6472034.1600000001</v>
      </c>
      <c r="I86" s="25">
        <v>6650483.7199999997</v>
      </c>
    </row>
    <row r="87" spans="1:9" s="8" customFormat="1" x14ac:dyDescent="0.3">
      <c r="A87" s="27" t="s">
        <v>44</v>
      </c>
      <c r="B87" s="55">
        <v>6016</v>
      </c>
      <c r="C87" s="25">
        <v>0</v>
      </c>
      <c r="D87" s="25">
        <v>0</v>
      </c>
      <c r="E87" s="25">
        <f>F87+G87+H87+I87</f>
        <v>0</v>
      </c>
      <c r="F87" s="25">
        <v>0</v>
      </c>
      <c r="G87" s="23">
        <v>0</v>
      </c>
      <c r="H87" s="23">
        <v>0</v>
      </c>
      <c r="I87" s="23">
        <v>0</v>
      </c>
    </row>
    <row r="88" spans="1:9" ht="22.15" customHeight="1" x14ac:dyDescent="0.3">
      <c r="A88" s="87" t="s">
        <v>89</v>
      </c>
      <c r="B88" s="87"/>
      <c r="C88" s="87"/>
      <c r="D88" s="87"/>
      <c r="E88" s="87"/>
      <c r="F88" s="87"/>
      <c r="G88" s="87"/>
      <c r="H88" s="87"/>
      <c r="I88" s="87"/>
    </row>
    <row r="89" spans="1:9" x14ac:dyDescent="0.3">
      <c r="A89" s="41" t="s">
        <v>69</v>
      </c>
      <c r="B89" s="55">
        <v>7010</v>
      </c>
      <c r="C89" s="67">
        <v>1356</v>
      </c>
      <c r="D89" s="67"/>
      <c r="E89" s="67"/>
      <c r="F89" s="67">
        <v>1356</v>
      </c>
      <c r="G89" s="67">
        <v>1356</v>
      </c>
      <c r="H89" s="67">
        <v>1356</v>
      </c>
      <c r="I89" s="67">
        <v>1356</v>
      </c>
    </row>
    <row r="90" spans="1:9" x14ac:dyDescent="0.3">
      <c r="A90" s="41"/>
      <c r="B90" s="55"/>
      <c r="C90" s="67" t="s">
        <v>117</v>
      </c>
      <c r="D90" s="67"/>
      <c r="E90" s="67"/>
      <c r="F90" s="67" t="s">
        <v>91</v>
      </c>
      <c r="G90" s="67" t="s">
        <v>90</v>
      </c>
      <c r="H90" s="67" t="s">
        <v>92</v>
      </c>
      <c r="I90" s="67" t="s">
        <v>93</v>
      </c>
    </row>
    <row r="91" spans="1:9" s="28" customFormat="1" x14ac:dyDescent="0.3">
      <c r="A91" s="41" t="s">
        <v>52</v>
      </c>
      <c r="B91" s="55">
        <v>7011</v>
      </c>
      <c r="C91" s="25">
        <v>123026245.29000001</v>
      </c>
      <c r="D91" s="25"/>
      <c r="E91" s="25"/>
      <c r="F91" s="25">
        <v>123026245.29000001</v>
      </c>
      <c r="G91" s="25">
        <v>123026245.29000001</v>
      </c>
      <c r="H91" s="25">
        <v>123026245.29000001</v>
      </c>
      <c r="I91" s="25">
        <v>123026245.29000001</v>
      </c>
    </row>
    <row r="92" spans="1:9" x14ac:dyDescent="0.3">
      <c r="A92" s="41" t="s">
        <v>70</v>
      </c>
      <c r="B92" s="55">
        <v>7012</v>
      </c>
      <c r="C92" s="25"/>
      <c r="D92" s="25"/>
      <c r="E92" s="25"/>
      <c r="F92" s="25"/>
      <c r="G92" s="23"/>
      <c r="H92" s="23"/>
      <c r="I92" s="23"/>
    </row>
    <row r="93" spans="1:9" x14ac:dyDescent="0.3">
      <c r="A93" s="41" t="s">
        <v>71</v>
      </c>
      <c r="B93" s="55">
        <v>7013</v>
      </c>
      <c r="C93" s="25"/>
      <c r="D93" s="25"/>
      <c r="E93" s="25"/>
      <c r="F93" s="25"/>
      <c r="G93" s="23"/>
      <c r="H93" s="23"/>
      <c r="I93" s="23"/>
    </row>
    <row r="94" spans="1:9" x14ac:dyDescent="0.3">
      <c r="A94" s="41" t="s">
        <v>72</v>
      </c>
      <c r="B94" s="55">
        <v>7016</v>
      </c>
      <c r="C94" s="25"/>
      <c r="D94" s="25"/>
      <c r="E94" s="25"/>
      <c r="F94" s="25">
        <v>2279</v>
      </c>
      <c r="G94" s="23"/>
      <c r="H94" s="23"/>
      <c r="I94" s="23"/>
    </row>
    <row r="95" spans="1:9" s="48" customFormat="1" x14ac:dyDescent="0.3">
      <c r="A95" s="41" t="s">
        <v>73</v>
      </c>
      <c r="B95" s="54">
        <v>7020</v>
      </c>
      <c r="C95" s="22"/>
      <c r="D95" s="22"/>
      <c r="E95" s="22"/>
      <c r="F95" s="63">
        <v>22463703.41</v>
      </c>
      <c r="G95" s="42"/>
      <c r="H95" s="42"/>
      <c r="I95" s="42"/>
    </row>
    <row r="96" spans="1:9" x14ac:dyDescent="0.3">
      <c r="A96" s="43"/>
      <c r="B96" s="39"/>
      <c r="C96" s="40"/>
      <c r="D96" s="40"/>
      <c r="E96" s="40"/>
      <c r="F96" s="40"/>
      <c r="G96" s="44"/>
      <c r="H96" s="44"/>
      <c r="I96" s="44"/>
    </row>
    <row r="97" spans="1:9" x14ac:dyDescent="0.3">
      <c r="A97" s="29" t="s">
        <v>15</v>
      </c>
      <c r="B97" s="30"/>
      <c r="C97" s="31"/>
      <c r="D97" s="32"/>
      <c r="E97" s="85" t="s">
        <v>102</v>
      </c>
      <c r="F97" s="85"/>
      <c r="G97" s="33"/>
      <c r="H97" s="34"/>
      <c r="I97" s="34"/>
    </row>
    <row r="98" spans="1:9" x14ac:dyDescent="0.3">
      <c r="A98" s="35"/>
      <c r="B98" s="36"/>
      <c r="C98" s="37" t="s">
        <v>16</v>
      </c>
      <c r="D98" s="81" t="s">
        <v>17</v>
      </c>
      <c r="E98" s="81"/>
      <c r="F98" s="81"/>
    </row>
    <row r="99" spans="1:9" x14ac:dyDescent="0.3">
      <c r="A99" s="35" t="s">
        <v>18</v>
      </c>
      <c r="B99" s="36"/>
      <c r="C99" s="38"/>
      <c r="D99" s="36"/>
      <c r="E99" s="86" t="s">
        <v>104</v>
      </c>
      <c r="F99" s="86"/>
    </row>
    <row r="100" spans="1:9" ht="13.9" customHeight="1" x14ac:dyDescent="0.3">
      <c r="A100" s="35"/>
      <c r="B100" s="36"/>
      <c r="C100" s="37" t="s">
        <v>16</v>
      </c>
      <c r="D100" s="81" t="s">
        <v>17</v>
      </c>
      <c r="E100" s="81"/>
      <c r="F100" s="81"/>
    </row>
    <row r="101" spans="1:9" ht="13.9" customHeight="1" x14ac:dyDescent="0.3"/>
    <row r="102" spans="1:9" ht="13.9" customHeight="1" x14ac:dyDescent="0.3"/>
    <row r="103" spans="1:9" x14ac:dyDescent="0.3">
      <c r="A103" s="1"/>
      <c r="B103" s="1"/>
      <c r="C103" s="2"/>
      <c r="D103" s="2"/>
      <c r="E103" s="2"/>
      <c r="F103" s="2"/>
      <c r="G103" s="2"/>
      <c r="H103" s="2"/>
    </row>
    <row r="104" spans="1:9" x14ac:dyDescent="0.3">
      <c r="A104" s="1"/>
      <c r="B104" s="1"/>
      <c r="C104" s="2"/>
      <c r="D104" s="2"/>
      <c r="E104" s="2"/>
      <c r="F104" s="2"/>
      <c r="G104" s="2"/>
      <c r="H104" s="2"/>
    </row>
    <row r="105" spans="1:9" x14ac:dyDescent="0.3">
      <c r="A105" s="1"/>
      <c r="B105" s="1"/>
      <c r="C105" s="2"/>
      <c r="D105" s="2"/>
      <c r="E105" s="2"/>
      <c r="F105" s="2"/>
      <c r="G105" s="2"/>
      <c r="H105" s="2"/>
    </row>
    <row r="106" spans="1:9" x14ac:dyDescent="0.3">
      <c r="A106" s="1"/>
      <c r="B106" s="1"/>
      <c r="C106" s="2"/>
      <c r="D106" s="2"/>
      <c r="E106" s="2"/>
      <c r="F106" s="2"/>
      <c r="G106" s="2"/>
      <c r="H106" s="2"/>
    </row>
    <row r="107" spans="1:9" x14ac:dyDescent="0.3">
      <c r="A107" s="1"/>
      <c r="B107" s="1"/>
      <c r="C107" s="2"/>
      <c r="D107" s="2"/>
      <c r="E107" s="2"/>
      <c r="F107" s="2"/>
      <c r="G107" s="2"/>
      <c r="H107" s="2"/>
    </row>
    <row r="108" spans="1:9" x14ac:dyDescent="0.3">
      <c r="A108" s="1"/>
      <c r="B108" s="1"/>
      <c r="C108" s="2"/>
      <c r="D108" s="2"/>
      <c r="E108" s="2"/>
      <c r="F108" s="2"/>
      <c r="G108" s="2"/>
      <c r="H108" s="2"/>
    </row>
  </sheetData>
  <mergeCells count="28">
    <mergeCell ref="F19:I19"/>
    <mergeCell ref="D5:I5"/>
    <mergeCell ref="D4:I4"/>
    <mergeCell ref="D2:I2"/>
    <mergeCell ref="A16:I16"/>
    <mergeCell ref="D7:I7"/>
    <mergeCell ref="A15:I15"/>
    <mergeCell ref="D12:F12"/>
    <mergeCell ref="A14:I14"/>
    <mergeCell ref="D6:I6"/>
    <mergeCell ref="A19:A20"/>
    <mergeCell ref="B19:B20"/>
    <mergeCell ref="C19:C20"/>
    <mergeCell ref="D19:D20"/>
    <mergeCell ref="E19:E20"/>
    <mergeCell ref="D100:F100"/>
    <mergeCell ref="A22:I22"/>
    <mergeCell ref="E97:F97"/>
    <mergeCell ref="D98:F98"/>
    <mergeCell ref="E99:F99"/>
    <mergeCell ref="A23:I23"/>
    <mergeCell ref="A39:I39"/>
    <mergeCell ref="A88:I88"/>
    <mergeCell ref="A54:I54"/>
    <mergeCell ref="A65:I65"/>
    <mergeCell ref="A80:I80"/>
    <mergeCell ref="A76:I76"/>
    <mergeCell ref="A17:I17"/>
  </mergeCells>
  <pageMargins left="0.43307086614173229" right="0" top="0.74803149606299213" bottom="0.74803149606299213" header="0" footer="0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Фін.план</vt:lpstr>
      <vt:lpstr>'Додаток 1 Фін.план'!Область_печати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2021-05-26T09:00:06Z</dcterms:modified>
</cp:coreProperties>
</file>