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4\Desktop\ЗАКУПІВЛІ\"/>
    </mc:Choice>
  </mc:AlternateContent>
  <bookViews>
    <workbookView xWindow="0" yWindow="0" windowWidth="28800" windowHeight="11730"/>
  </bookViews>
  <sheets>
    <sheet name="Sheet" sheetId="1" r:id="rId1"/>
  </sheets>
  <definedNames>
    <definedName name="_xlnm._FilterDatabase" localSheetId="0" hidden="1">Sheet!$A$4:$AD$50</definedName>
  </definedNames>
  <calcPr calcId="162913"/>
</workbook>
</file>

<file path=xl/calcChain.xml><?xml version="1.0" encoding="utf-8"?>
<calcChain xmlns="http://schemas.openxmlformats.org/spreadsheetml/2006/main">
  <c r="T50" i="1" l="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alcChain>
</file>

<file path=xl/sharedStrings.xml><?xml version="1.0" encoding="utf-8"?>
<sst xmlns="http://schemas.openxmlformats.org/spreadsheetml/2006/main" count="529" uniqueCount="242">
  <si>
    <t xml:space="preserve"> Послуги, пов’язані із системами та підтримкою</t>
  </si>
  <si>
    <t>"Ремонт (реставраційний) пам'ятки історії "Могила машиніста Ульченка М. Є., який загинув при обороні Дніпропетровська", охоронний № 1475, розташованої за адресою: ст. Дніпропетровськ-Південний, м. Дніпро, Дніпровський район.</t>
  </si>
  <si>
    <t>% зниження</t>
  </si>
  <si>
    <t>02-03</t>
  </si>
  <si>
    <t>02-11</t>
  </si>
  <si>
    <t>03-09</t>
  </si>
  <si>
    <t>05-02</t>
  </si>
  <si>
    <t>05-07</t>
  </si>
  <si>
    <t>06-10</t>
  </si>
  <si>
    <t>07-04</t>
  </si>
  <si>
    <t>112</t>
  </si>
  <si>
    <t>12-04</t>
  </si>
  <si>
    <t>13-09</t>
  </si>
  <si>
    <t>13458752</t>
  </si>
  <si>
    <t>13458752,ПП "ЛІРА ЛТД",Україна</t>
  </si>
  <si>
    <t>14-2021-П</t>
  </si>
  <si>
    <t>15-04</t>
  </si>
  <si>
    <t>16477553</t>
  </si>
  <si>
    <t>17-2021-П</t>
  </si>
  <si>
    <t>20287647</t>
  </si>
  <si>
    <t>21-02</t>
  </si>
  <si>
    <t>2109801338</t>
  </si>
  <si>
    <t>2109801338,ФОП "ШНУРОВ МИКОЛА ОЛЕКСАНДРОВИЧ",Україна</t>
  </si>
  <si>
    <t>21673832</t>
  </si>
  <si>
    <t>21871561</t>
  </si>
  <si>
    <t>21871561,ТОВАРИСТВО З ОБМЕЖЕНОЮ ВІДПОВІДАЛЬНІСТЮ "УКРСТРОЙКОМПЛЕКТ",Україна</t>
  </si>
  <si>
    <t>22-09</t>
  </si>
  <si>
    <t>22160000-9 - Буклети</t>
  </si>
  <si>
    <t>2233116801</t>
  </si>
  <si>
    <t>22410000-7 - Марки</t>
  </si>
  <si>
    <t>23</t>
  </si>
  <si>
    <t>23-1</t>
  </si>
  <si>
    <t>2416707047</t>
  </si>
  <si>
    <t>24941902</t>
  </si>
  <si>
    <t>24941902,ТОВ КОНСЕРВАЦІЙНО-РЕСТАВРАЦІЙНИЙ ЦЕНТР,Україна</t>
  </si>
  <si>
    <t>25771603</t>
  </si>
  <si>
    <t>26</t>
  </si>
  <si>
    <t>26/21-ТН</t>
  </si>
  <si>
    <t>2629805516</t>
  </si>
  <si>
    <t>2676305397</t>
  </si>
  <si>
    <t>29-10</t>
  </si>
  <si>
    <t>2906911655</t>
  </si>
  <si>
    <t>2980010175</t>
  </si>
  <si>
    <t>2991517475</t>
  </si>
  <si>
    <t>30210000-4 - Машини для обробки даних (апаратна частина)</t>
  </si>
  <si>
    <t>30557909</t>
  </si>
  <si>
    <t>3171819357,ФОП "ГАВРИЛОВ ВЛАДИСЛАВ ВОЛОДИМИРОВИЧ",Україна;3047319015,ФІЗИЧНА ОСОБА-ПІДПРИЄМЕЦЬ ТРОШКІН АНТОН ВОЛОДИМИРОВИЧ,Україна;2757711039,ФОП Євстратьєв А.О.,Україна;2629805516,ФОП "ТИХОНОВ ВОЛОДИМИР ЮРІЙОВИЧ",Україна;2846410437,ФОП "ЧЕРНОВ СЕРГІЙ АНАТОЛІЙОВИЧ",Україна</t>
  </si>
  <si>
    <t>32580000-2 - Інформаційне обладнання</t>
  </si>
  <si>
    <t>3416110790</t>
  </si>
  <si>
    <t>36216548</t>
  </si>
  <si>
    <t>39120000-9 - Столи, серванти, письмові столи та книжкові шафи</t>
  </si>
  <si>
    <t>41034853</t>
  </si>
  <si>
    <t>42277928</t>
  </si>
  <si>
    <t>42510000-4 - Теплообмінники, кондиціонери повітря, холодильне обладнання та фільтрувальні пристрої</t>
  </si>
  <si>
    <t>42716760</t>
  </si>
  <si>
    <t>44087012</t>
  </si>
  <si>
    <t>44087012,ГРОМАДСЬКА ОРГАНІЗАЦІЯ "НАУКОВО-ДОСЛІДНА ЛАБОРАТОРІЯ "АРХАЇКА" ",Україна</t>
  </si>
  <si>
    <t>44217567</t>
  </si>
  <si>
    <t>45453000-7 - Капітальний ремонт і реставрація</t>
  </si>
  <si>
    <t>45453000-7 - Капітальний ремонт і реставрація; 45453000-7 - Капітальний ремонт і реставрація</t>
  </si>
  <si>
    <t>48620000-0 - Операційні системи</t>
  </si>
  <si>
    <t>50310000-1 - Технічне обслуговування і ремонт офісної техніки</t>
  </si>
  <si>
    <t>512/04</t>
  </si>
  <si>
    <t>64210000-1 - Послуги телефонного зв’язку та передачі даних</t>
  </si>
  <si>
    <t>7-04</t>
  </si>
  <si>
    <t>71247000-1 - Нагляд за будівельними роботами</t>
  </si>
  <si>
    <t>71320000-7 - Послуги з інженерного проектування</t>
  </si>
  <si>
    <t>71340000-3 - Комплексні інженерні послуги</t>
  </si>
  <si>
    <t>72250000-2 - Послуги, пов’язані із системами та підтримкою</t>
  </si>
  <si>
    <t>72310000-1 - Послуги з обробки даних</t>
  </si>
  <si>
    <t>72410000-7 - Послуги провайдерів</t>
  </si>
  <si>
    <t>79420000-4 - Управлінські послуги</t>
  </si>
  <si>
    <t>80510000-2 - Послуги з професійної підготовки спеціалістів</t>
  </si>
  <si>
    <t>9-11</t>
  </si>
  <si>
    <t>9139456/БО_202</t>
  </si>
  <si>
    <t>92310000-7 - Послуги зі створювання та інтерпретування мистецьких і літературних творів</t>
  </si>
  <si>
    <t>92520000-2 - Послуги музеїв та послуги зі збереження історичних пам’яток і будівель</t>
  </si>
  <si>
    <t>98370000-7 - Поховальні та супутні послуги</t>
  </si>
  <si>
    <t>UA-2021-03-18-005473-c</t>
  </si>
  <si>
    <t>UA-2021-03-18-007411-a</t>
  </si>
  <si>
    <t>UA-2021-03-18-007747-c</t>
  </si>
  <si>
    <t>UA-2021-03-19-002663-c</t>
  </si>
  <si>
    <t>UA-2021-03-19-003241-b</t>
  </si>
  <si>
    <t>UA-2021-04-12-001741-c</t>
  </si>
  <si>
    <t>UA-2021-04-12-004691-b</t>
  </si>
  <si>
    <t>UA-2021-04-12-006088-b</t>
  </si>
  <si>
    <t>UA-2021-04-14-010871-b</t>
  </si>
  <si>
    <t>UA-2021-04-16-002147-b</t>
  </si>
  <si>
    <t>UA-2021-04-16-003487-c</t>
  </si>
  <si>
    <t>UA-2021-04-30-001217-b</t>
  </si>
  <si>
    <t>UA-2021-05-25-004675-b</t>
  </si>
  <si>
    <t>UA-2021-06-08-001221-b</t>
  </si>
  <si>
    <t>UA-2021-06-17-003261-c</t>
  </si>
  <si>
    <t>UA-2021-07-08-009484-c</t>
  </si>
  <si>
    <t>UA-2021-07-26-008414-b</t>
  </si>
  <si>
    <t>UA-2021-07-26-008786-b</t>
  </si>
  <si>
    <t>UA-2021-08-30-004667-a</t>
  </si>
  <si>
    <t>UA-2021-08-30-005187-a</t>
  </si>
  <si>
    <t>UA-2021-09-02-008694-a</t>
  </si>
  <si>
    <t>UA-2021-09-03-006979-c</t>
  </si>
  <si>
    <t>UA-2021-09-27-007240-b</t>
  </si>
  <si>
    <t>UA-2021-09-27-007634-b</t>
  </si>
  <si>
    <t>UA-2021-09-28-010068-b</t>
  </si>
  <si>
    <t>UA-2021-10-06-009329-b</t>
  </si>
  <si>
    <t>UA-2021-10-08-003901-b</t>
  </si>
  <si>
    <t>UA-2021-10-12-009963-b</t>
  </si>
  <si>
    <t>UA-2021-10-25-003082-b</t>
  </si>
  <si>
    <t>UA-2021-10-26-007525-b</t>
  </si>
  <si>
    <t>UA-2021-11-02-014108-a</t>
  </si>
  <si>
    <t>UA-2021-11-03-006679-a</t>
  </si>
  <si>
    <t>UA-2021-11-05-001418-b</t>
  </si>
  <si>
    <t>UA-2021-11-08-010921-b</t>
  </si>
  <si>
    <t>UA-2021-11-09-009968-b</t>
  </si>
  <si>
    <t>UA-2021-11-17-003266-a</t>
  </si>
  <si>
    <t>UA-2021-11-18-012646-a</t>
  </si>
  <si>
    <t>UA-2021-11-25-004895-a</t>
  </si>
  <si>
    <t>UA-2021-11-25-005735-a</t>
  </si>
  <si>
    <t>UA-2021-11-25-008230-a</t>
  </si>
  <si>
    <t>UA-2021-11-25-011811-a</t>
  </si>
  <si>
    <t>UA-2021-11-29-007599-c</t>
  </si>
  <si>
    <t>UA-2021-12-01-005016-c</t>
  </si>
  <si>
    <t>UA-2021-12-01-010124-c</t>
  </si>
  <si>
    <t>UA-2021-12-01-013306-c</t>
  </si>
  <si>
    <t>UA-2021-12-02-015266-c</t>
  </si>
  <si>
    <t>UAH</t>
  </si>
  <si>
    <t>report-feedback@zakupivli.pro</t>
  </si>
  <si>
    <t>«Кондиціонери AKAI AK-AC7010-OF»</t>
  </si>
  <si>
    <t>«Послуги з виготовлення моделі та барельєфу архітектора Красносельського О. Л., для встановлення на пам'ятці історії "Могила архітектора Красносельського О. Л.", охоронний № 2212, розташованої за адресою: парк 40-річчя визволення Дніпра, м. Дніпро, Дніпровський район»</t>
  </si>
  <si>
    <t>«Послуги з проведення періодичного моніторингу 15 пам’яток археології, розташованих у м. Дніпро»</t>
  </si>
  <si>
    <t>«Послуги з розробки офіційного сайту управління з питань охорони культурної спадщини Дніпровської міської ради»</t>
  </si>
  <si>
    <t>«Ремонт (реставраційний) віконних і дверного заповнення під’їзду (виготовлення проєктно-кошторисної документації) пам’ятки архітектури місцевого значення «Прибутковий будинок» за адресою: м. Дніпро, вул. Челюскіна, 3».</t>
  </si>
  <si>
    <t>«Ремонт (реставраційний) віконних і дверного заповнення під’їзду пам’ятки архітектури місцевого значення «Прибутковий будинок» за адресою: м. Дніпро, вул. Челюскіна, 3»</t>
  </si>
  <si>
    <t>«Ремонт (реставраційний) пам’ятки історії «Місце розстрілу хворих психіатричної лікарні та в’язнів концтабору під час німецько-фашистської окупації», охоронний № 1859, розташованої за адресою: вул. Бєхтєрева, в районі буд. № 1, м. Дніпро, Дніпровський район»</t>
  </si>
  <si>
    <t>«Ремонт реставраційний вінцевого карнизу та аттиків головного фасаду будівлі за адресою: вул. Січових Стрільців, 1, м. Дніпро – щойно виявленого об’єкта культурної спадщини – «Прибутковий будинок», охоронний №10109-Дп»</t>
  </si>
  <si>
    <t>ЄДРПОУ переможця</t>
  </si>
  <si>
    <t>Ідентифікатор закупівлі</t>
  </si>
  <si>
    <t>Інформаційні емблеми, виготовлені з листового металу, вкритого склокерамічною емаллю з обох сторін.</t>
  </si>
  <si>
    <t>Буклети друкованого видання, надруковані українською мовою, з назвою «Дніпро історичний: наш старий Ринок»</t>
  </si>
  <si>
    <t>Буклети друкованого видання, надруковані українською мовою, з назвою «Символ міста. Міський будинок», про об’єкт культурної спадщини національного значення «Будинок міської управи» (охоронний номер 040027), що розташований за адресою: м. Дніпро, просп. Дмитра Яворницького, 47.</t>
  </si>
  <si>
    <t>Валюта</t>
  </si>
  <si>
    <t>Виготовлення проєктно-кошторисної документації по об'єкту: "Ремонт (реставраційний) пам'ятки історії "Братська могила 11 радянських воїнів, які загинули при визволенні м. Дніпропетровська", охоронний № 1482, розташованої за адресою: вул. Томська, 53, м. Дніпро, Дніпровський район.</t>
  </si>
  <si>
    <t>Виготовлення проєктно-кошторисної документації по об'єкту: "Ремонт (реставраційний) пам'ятки історії "Могила архітектора Красносельського О. Л.", охоронний № 2212, розташованої за адресою: парк 40-річчя визволення Дніпра, м. Дніпро, Дніпровський район.</t>
  </si>
  <si>
    <t>Виготовлення проєктно-кошторисної документації по об'єкту: "Ремонт (реставраційний) пам'ятки історії "Могила машиніста Ульченка М. Є., який загинув при обороні Дніпропетровська", охоронний № 1475, розташованої за адресою: ст. Дніпропетровськ-Південний, м. Дніпро, Дніпровський район.</t>
  </si>
  <si>
    <t>Виконання робіт з виготовлення проєктно-кошторисної документації по об'єкту: "Ремонт (реставраційний) пам'ятки історії "Братська могила 11 радянських воїнів, які загинули при визволенні м. Дніпропетровська", охоронний № 1482, розташованої за адресою: вул. Томська, 53,м. Дніпро, Дніпровський район".</t>
  </si>
  <si>
    <t>Всі учасники закупки</t>
  </si>
  <si>
    <t>ГОНЧАР ЄВГЕНІЙ СЕРГІЙОВИЧ</t>
  </si>
  <si>
    <t>ГРОМАДСЬКА ОРГАНІЗАЦІЯ "НАУКОВО-ДОСЛІДНА ЛАБОРАТОРІЯ "АРХАЇКА" "</t>
  </si>
  <si>
    <t>ДК 021:2015:79420000-4 Управлінські послуги: Послуги з коригування "Історико-архітектурної довідки пам'ятки архітектури національного значення "Хімічний корпус університету" та "Пам'ятки архітектури місцевого значення "Будівля окружного суду", коригування "Комплексних зон охорони пам'ятки архітектури національного значення "Хімічний корпус університету" та "Пам'ятки архітектури місцевого значення "Будівля окружного суду", розташованих на проспекті Дмитра Яворницького, 36 та 38 у м. Дніпрі.</t>
  </si>
  <si>
    <t>ДНІПРОПЕТРОВСЬКА ДИРЕКЦІЯ АКЦІОНЕРНОГО ТОВАРИСТВА "УКРПОШТА"</t>
  </si>
  <si>
    <t>Дата закінчення процедури</t>
  </si>
  <si>
    <t>Дата проведення аукціону або розгляду</t>
  </si>
  <si>
    <t>Дата публікації закупівлі</t>
  </si>
  <si>
    <t>Закупівля без використання електронної системи</t>
  </si>
  <si>
    <t>Звіт створено 7 лютого в 09:44 з використанням http://zakupivli.pro</t>
  </si>
  <si>
    <t>Здійснення авторського нагляду під час виконання робіт за проєктом «Ремонт (реставраційний) пам'ятки історії "Могила машиніста Ульченка М. Є., який загинув при обороні Дніпропетровська", охоронний № 1475, розташованої за адресою: ст. Дніпропетровськ-Південний, м. Дніпро, Дніпровський район»</t>
  </si>
  <si>
    <t>Здійснення авторського нагляду під час проведення робіт за проєктом «Ремонт (реставраційний) віконних і дверного заповнення під’їзду пам’ятки архітектури місцевого значення «Прибутковий будинок» за адресою: м. Дніпро, вул. Челюскіна, 3».</t>
  </si>
  <si>
    <t>Здійснення авторського нагляду під час проведення робіт за проєктом «Ремонт (реставраційний) пам’ятки історії «Місце розстрілу хворих психіатричної лікарні та в’язнів концтабору під час німецько-фашистської окупації», охоронний № 1859, розташованої за адресою: вул. Бєхтєрева, в районі буд. № 1, м. Дніпро, Дніпровський район».</t>
  </si>
  <si>
    <t>Здійснення авторського нагляду під час проведення робіт за проєктом «Ремонт реставраційний вінцевого карнизу та аттиків головного фасаду будівлі за адресою: вул. Січових Стрільців, 1, м. Дніпро – щойно виявленого об’єкта культурної спадщини – «Прибутковий будинок», охоронний №10109-Дп»</t>
  </si>
  <si>
    <t>Знаки поштової оплати.</t>
  </si>
  <si>
    <t>Класифікатор</t>
  </si>
  <si>
    <t>Комплект комп'ютерної техніки спеціаліста</t>
  </si>
  <si>
    <t>Кількість запрошених постачальників</t>
  </si>
  <si>
    <t>Кількість одиниць</t>
  </si>
  <si>
    <t>Кількість учасників аукціону</t>
  </si>
  <si>
    <t>ЛИНДЯ ПАВЛО СЕРГІЙОВИЧ</t>
  </si>
  <si>
    <t>М-1/19</t>
  </si>
  <si>
    <t>МАКСИМОВ ЄВГЕН АНАТОЛІЙОВИЧ</t>
  </si>
  <si>
    <t>НАЗАРОВ МЕЛОР ЮРІЙОВИЧ</t>
  </si>
  <si>
    <t>НАЛИВАЙКО ІРІНА АЛЬБЕРТІВНА</t>
  </si>
  <si>
    <t>Надання електронних довірчих послуг</t>
  </si>
  <si>
    <t>Надання електронних довірчих послуг.</t>
  </si>
  <si>
    <t>Назва потенційного переможця (з найменшою ціною)</t>
  </si>
  <si>
    <t>Назва товару</t>
  </si>
  <si>
    <t>Номер договору</t>
  </si>
  <si>
    <t>Операційні системи</t>
  </si>
  <si>
    <t>Очікувана вартість, грн</t>
  </si>
  <si>
    <t>Очікувана вартість, одиниця.</t>
  </si>
  <si>
    <t>ПП "ЛІРА ЛТД"</t>
  </si>
  <si>
    <t>ПРИВАТНЕ АКЦІОНЕРНЕ ТОВАРИСТВО "КИЇВСТАР"</t>
  </si>
  <si>
    <t>ПРИВАТНЕ ВИРОБНИЧЕ ПІДПРИЄМСТВО "МЕРКУРІЙ"</t>
  </si>
  <si>
    <t>ПРИВАТНЕ ПІДПРИЄМСТВО КОМЕРЦІЙНА ФІРМА "ГЕРДА"</t>
  </si>
  <si>
    <t>Посилання на тендер</t>
  </si>
  <si>
    <t>Послуги з виготовлення облікового паспорту на пам'ятку історії місцевого значення "Пам'ятник А. В. Чиркову - Герою Радянського Союзу, льотчику", охоронний № 2084, складеного відповідно наказів Міністерства культури і містецтв України, Державного комітету України з будівництва та архітектури від 13 травня 2004 № 295/104 "Про затвердження форм облікової картки та паспорта об'єкта культурної спадщини" та Міністерства культури України від 11.03.2013 № 158 "Про затвердження Порядку обліку об'єктів культурної спадщини" (зі змінами).</t>
  </si>
  <si>
    <t>Послуги з виготовлення облікового паспорту на пам'ятку історії місцевого значення "Пам'ятник робітникам трамвайно-тролейбусного депо, які загинули в боротьбі за радянську владу та в роки ВВВ", охоронний № 2085, складеного відповідно наказів Міністерства культури і містецтв України, Державного комітету України з будівництва та архітектури від 13 травня 2004 № 295/104 "Про затвердження форм облікової картки та паспорта об'єкта культурної спадщини" та Міністерства культури України від 11.03.2013 № 158 "Про затвердження Порядку обліку об'єктів культурної спадщини" (зі змінами).</t>
  </si>
  <si>
    <t>Послуги телефонного мобільного зв'язку</t>
  </si>
  <si>
    <t>Послуги щодо проведення підвищення кваліфікації на курсах "Правові та практичні аспекти публічних закупівель в Україні" (послуги з професійної підготовки спеціалістів - за кодом CPV за ДК 021:2015-80510000-2) з отриманням іменного СЕРТИФІКАТУ встановленого зразка.</t>
  </si>
  <si>
    <t>Пошуково-дослідницькі послуги щодо розкопок зі встановлення наявності поховань загиблих воїнів Другої світової війни на території м. Дніпра та вилучення останків з місць їхнього залягання.</t>
  </si>
  <si>
    <t>Причина скасування закупівлі</t>
  </si>
  <si>
    <t>Проведення хіміко-технологічного дослідження та розробку технології ремонтних оздоблювальних робіт на пам’ятці історії місцевого значення «Місце форсування р. Дніпро», охоронний № 1861, вул. Набережна Заводська, навпроти парку Новокодацького, Новокодацький район, м. Дніпро</t>
  </si>
  <si>
    <t>Пропозиція потенційного переможця (з найменшою ціною) грн</t>
  </si>
  <si>
    <t>Пропозиція потенційного переможця (з найменшою ціною) за одиницю грн</t>
  </si>
  <si>
    <t>Роботи по технічному нагляду за дотриманням вимог проєкту та будівельних норм і правил під час проведення робіт по об’єкту  «Ремонт реставраційний вінцевого карнизу та аттиків головного фасаду будівлі за адресою: вул. Січових Стрільців, 1, м. Дніпро – щойно виявленого об’єкта культурної спадщини – «Прибутковий будинок», охоронний №10109-Дп»</t>
  </si>
  <si>
    <t>Роботи по технічному нагляду за дотриманням вимог проєкту та будівельних норм і правил під час проведення робіт по об’єкту: «Ремонт (реставраційний) віконних і дверного заповнення під’їзду пам’ятки архітектури місцевого значення «Прибутковий будинок» за адресою: м. Дніпро, вул. Челюскіна, 3».</t>
  </si>
  <si>
    <t>Роботи по технічному нагляду за дотриманням вимог проєкту та будівельних норм і правил під час проведення робіт по об’єкту: «Ремонт (реставраційний) пам'ятки історії "Могила машиніста Ульченка М. Є., який загинув при обороні Дніпропетровська", охоронний          № 1475, розташованої за адресою: ст. Дніпропетровськ-Південний, м. Дніпро, Дніпровський район»</t>
  </si>
  <si>
    <t xml:space="preserve">Роботи по технічному нагляду за дотриманням вимог проєкту та будівельних норм і правил під час проведення робіт по об’єкту: «Ремонт (реставраційний) пам’ятки історії «Місце розстрілу хворих психіатричної лікарні та в’язнів концтабору під час німецько-фашистської окупації», охоронний № 1859, розташованої за адресою: вул. Бєхтєрева, в районі буд. № 1, м. Дніпро, Дніпровський район».
</t>
  </si>
  <si>
    <t>Розроблення проєктно-кошторисної документації по об'єкту: "Ремонт (реставраційний) пам'ятки історії "Місце розстрілу хворих психіатричної лікарні та в’язнів концтабору під час німецько-фашистської окупації", охоронний № 1859, розташованої за адресою: вул. Бєхтєрева, в районі буд. № 1, м. Дніпро, Дніпровський район.</t>
  </si>
  <si>
    <t>САБУЦЬКИЙ ОЛЕСЬ СЕРГІЙОВИЧ</t>
  </si>
  <si>
    <t>Спрощена / Допорогова закупівля</t>
  </si>
  <si>
    <t>Статус</t>
  </si>
  <si>
    <t>Статус договору</t>
  </si>
  <si>
    <t>Столи письмові кутові.</t>
  </si>
  <si>
    <t>Сума зниження грн</t>
  </si>
  <si>
    <t>ТИХОНОВА ОЛЬГА МИХАЙЛІВНА</t>
  </si>
  <si>
    <t>ТОВ КОНСЕРВАЦІЙНО-РЕСТАВРАЦІЙНИЙ ЦЕНТР</t>
  </si>
  <si>
    <t>ТОВАРИСТВО З ОБМЕЖЕНОЮ ВІДПОВІДАЛЬНІСТЮ "ІНСТИТУТ ЕЛЕКТРОННИХ ЗАКУПІВЕЛЬ"</t>
  </si>
  <si>
    <t>ТОВАРИСТВО З ОБМЕЖЕНОЮ ВІДПОВІДАЛЬНІСТЮ "КОНСЕРВАЦІЙНО-РЕСТАВРАЦІЙНИЙ ЦЕНТР"</t>
  </si>
  <si>
    <t>ТОВАРИСТВО З ОБМЕЖЕНОЮ ВІДПОВІДАЛЬНІСТЮ "РЕСТАВРАЦІЙНО-ТЕХНОЛОГІЧНИЙ ЦЕНТР"</t>
  </si>
  <si>
    <t>ТОВАРИСТВО З ОБМЕЖЕНОЮ ВІДПОВІДАЛЬНІСТЮ "СПЕЦІАЛІЗОВАНЕ ТОВАРИСТВО "ПОШУК-ДНІПРО"</t>
  </si>
  <si>
    <t>ТОВАРИСТВО З ОБМЕЖЕНОЮ ВІДПОВІДАЛЬНІСТЮ "УКРСТРОЙКОМПЛЕКТ"</t>
  </si>
  <si>
    <t>ТОВАРИСТВО З ОБМЕЖЕНОЮ ВІДПОВІДАЛЬНІСТЮ "ХОЛДИНГОПТДНІПРО"</t>
  </si>
  <si>
    <t>ТОВАРИСТВО З ОБМЕЖЕНОЮ ВІДПОВІДАЛЬНІСТЮ "ЦЕНТР ІНФОРМАЦІЙНИХ І АНАЛІТИЧНИХ ТЕХНОЛОГІЙ"</t>
  </si>
  <si>
    <t>Технічне обслуговування і ремонт офісної техніки</t>
  </si>
  <si>
    <t>Тип процедури</t>
  </si>
  <si>
    <t>УКРАЇНСЬКИЙ ДЕРЖАВНИЙ ІНСТИТУТ КУЛЬТУРНОЇ СПАДЩИНИ</t>
  </si>
  <si>
    <t>Укладення договору до</t>
  </si>
  <si>
    <t>Укладення договору з</t>
  </si>
  <si>
    <t>ФОП "ТИХОНОВ ВОЛОДИМИР ЮРІЙОВИЧ"</t>
  </si>
  <si>
    <t>ФОП "ШНУРОВ МИКОЛА ОЛЕКСАНДРОВИЧ"</t>
  </si>
  <si>
    <t>Фактична сума договору</t>
  </si>
  <si>
    <t>Фактичний переможець</t>
  </si>
  <si>
    <t>Якщо ви маєте пропозицію чи побажання щодо покращення цього звіту, напишіть нам, будь ласка:</t>
  </si>
  <si>
    <t>завершено</t>
  </si>
  <si>
    <t>закритий</t>
  </si>
  <si>
    <t>закупівля не відбулась</t>
  </si>
  <si>
    <t>№</t>
  </si>
  <si>
    <t>№ 01-12</t>
  </si>
  <si>
    <t>№ 02</t>
  </si>
  <si>
    <t>№ 02/11</t>
  </si>
  <si>
    <t>№ 1-12</t>
  </si>
  <si>
    <t>№ 16-11</t>
  </si>
  <si>
    <t>№ 18-11</t>
  </si>
  <si>
    <t>№ 2</t>
  </si>
  <si>
    <t>№ 25</t>
  </si>
  <si>
    <t>№ 25-1</t>
  </si>
  <si>
    <t>№ 25-2</t>
  </si>
  <si>
    <t>№ 25-3</t>
  </si>
  <si>
    <t>№ 251121-01/2.3Р32</t>
  </si>
  <si>
    <t>№ 29</t>
  </si>
  <si>
    <t>№ 30</t>
  </si>
  <si>
    <t>№ 8-11</t>
  </si>
  <si>
    <t>№23-2021-П</t>
  </si>
  <si>
    <t>№24-2021-П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</si>
</sst>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wrapText="1"/>
    </xf>
    <xf numFmtId="1" fontId="1" fillId="0" borderId="0" xfId="0" applyNumberFormat="1" applyFont="1"/>
    <xf numFmtId="0" fontId="1" fillId="0" borderId="0" xfId="0" applyFont="1" applyAlignment="1">
      <alignment wrapText="1"/>
    </xf>
    <xf numFmtId="164" fontId="1" fillId="0" borderId="0" xfId="0" applyNumberFormat="1" applyFont="1"/>
    <xf numFmtId="4" fontId="1" fillId="0" borderId="0" xfId="0" applyNumberFormat="1" applyFont="1"/>
    <xf numFmtId="0" fontId="2" fillId="0" borderId="0" xfId="0" applyFont="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y.zakupivli.pro/cabinet/purchases/state_purchase/view/25737373" TargetMode="External"/><Relationship Id="rId13" Type="http://schemas.openxmlformats.org/officeDocument/2006/relationships/hyperlink" Target="https://my.zakupivli.pro/cabinet/purchases/state_purchase/view/26279724" TargetMode="External"/><Relationship Id="rId18" Type="http://schemas.openxmlformats.org/officeDocument/2006/relationships/hyperlink" Target="https://my.zakupivli.pro/cabinet/purchases/state_purchase/view/28521555" TargetMode="External"/><Relationship Id="rId26" Type="http://schemas.openxmlformats.org/officeDocument/2006/relationships/hyperlink" Target="https://my.zakupivli.pro/cabinet/purchases/state_purchase/view/31377883" TargetMode="External"/><Relationship Id="rId39" Type="http://schemas.openxmlformats.org/officeDocument/2006/relationships/hyperlink" Target="https://my.zakupivli.pro/cabinet/purchases/state_purchase/view/32517084" TargetMode="External"/><Relationship Id="rId3" Type="http://schemas.openxmlformats.org/officeDocument/2006/relationships/hyperlink" Target="https://my.zakupivli.pro/cabinet/purchases/state_purchase/view/25038230" TargetMode="External"/><Relationship Id="rId21" Type="http://schemas.openxmlformats.org/officeDocument/2006/relationships/hyperlink" Target="https://my.zakupivli.pro/cabinet/purchases/state_purchase/view/30262257" TargetMode="External"/><Relationship Id="rId34" Type="http://schemas.openxmlformats.org/officeDocument/2006/relationships/hyperlink" Target="https://my.zakupivli.pro/cabinet/purchases/state_purchase/view/32237506" TargetMode="External"/><Relationship Id="rId42" Type="http://schemas.openxmlformats.org/officeDocument/2006/relationships/hyperlink" Target="https://my.zakupivli.pro/cabinet/purchases/state_purchase/view/31063610" TargetMode="External"/><Relationship Id="rId47" Type="http://schemas.openxmlformats.org/officeDocument/2006/relationships/hyperlink" Target="https://my.zakupivli.pro/cabinet/purchases/state_purchase/view/27580514" TargetMode="External"/><Relationship Id="rId7" Type="http://schemas.openxmlformats.org/officeDocument/2006/relationships/hyperlink" Target="https://my.zakupivli.pro/cabinet/purchases/state_purchase/view/25729511" TargetMode="External"/><Relationship Id="rId12" Type="http://schemas.openxmlformats.org/officeDocument/2006/relationships/hyperlink" Target="https://my.zakupivli.pro/cabinet/purchases/state_purchase/view/25899495" TargetMode="External"/><Relationship Id="rId17" Type="http://schemas.openxmlformats.org/officeDocument/2006/relationships/hyperlink" Target="https://my.zakupivli.pro/cabinet/purchases/state_purchase/view/28520172" TargetMode="External"/><Relationship Id="rId25" Type="http://schemas.openxmlformats.org/officeDocument/2006/relationships/hyperlink" Target="https://my.zakupivli.pro/cabinet/purchases/state_purchase/view/31351663" TargetMode="External"/><Relationship Id="rId33" Type="http://schemas.openxmlformats.org/officeDocument/2006/relationships/hyperlink" Target="https://my.zakupivli.pro/cabinet/purchases/state_purchase/view/32225061" TargetMode="External"/><Relationship Id="rId38" Type="http://schemas.openxmlformats.org/officeDocument/2006/relationships/hyperlink" Target="https://my.zakupivli.pro/cabinet/purchases/state_purchase/view/32456830" TargetMode="External"/><Relationship Id="rId46" Type="http://schemas.openxmlformats.org/officeDocument/2006/relationships/hyperlink" Target="https://my.zakupivli.pro/cabinet/purchases/state_purchase/view/29381782" TargetMode="External"/><Relationship Id="rId2" Type="http://schemas.openxmlformats.org/officeDocument/2006/relationships/hyperlink" Target="https://my.zakupivli.pro/cabinet/purchases/state_purchase/view/25030969" TargetMode="External"/><Relationship Id="rId16" Type="http://schemas.openxmlformats.org/officeDocument/2006/relationships/hyperlink" Target="https://my.zakupivli.pro/cabinet/purchases/state_purchase/view/28089283" TargetMode="External"/><Relationship Id="rId20" Type="http://schemas.openxmlformats.org/officeDocument/2006/relationships/hyperlink" Target="https://my.zakupivli.pro/cabinet/purchases/state_purchase/view/29526724" TargetMode="External"/><Relationship Id="rId29" Type="http://schemas.openxmlformats.org/officeDocument/2006/relationships/hyperlink" Target="https://my.zakupivli.pro/cabinet/purchases/state_purchase/view/31874105" TargetMode="External"/><Relationship Id="rId41" Type="http://schemas.openxmlformats.org/officeDocument/2006/relationships/hyperlink" Target="https://my.zakupivli.pro/cabinet/purchases/state_purchase/view/31126085" TargetMode="External"/><Relationship Id="rId1" Type="http://schemas.openxmlformats.org/officeDocument/2006/relationships/hyperlink" Target="mailto:report-feedback@zakupivli.pro" TargetMode="External"/><Relationship Id="rId6" Type="http://schemas.openxmlformats.org/officeDocument/2006/relationships/hyperlink" Target="https://my.zakupivli.pro/cabinet/purchases/state_purchase/view/25069852" TargetMode="External"/><Relationship Id="rId11" Type="http://schemas.openxmlformats.org/officeDocument/2006/relationships/hyperlink" Target="https://my.zakupivli.pro/cabinet/purchases/state_purchase/view/25886392" TargetMode="External"/><Relationship Id="rId24" Type="http://schemas.openxmlformats.org/officeDocument/2006/relationships/hyperlink" Target="https://my.zakupivli.pro/cabinet/purchases/state_purchase/view/30540202" TargetMode="External"/><Relationship Id="rId32" Type="http://schemas.openxmlformats.org/officeDocument/2006/relationships/hyperlink" Target="https://my.zakupivli.pro/cabinet/purchases/state_purchase/view/32215980" TargetMode="External"/><Relationship Id="rId37" Type="http://schemas.openxmlformats.org/officeDocument/2006/relationships/hyperlink" Target="https://my.zakupivli.pro/cabinet/purchases/state_purchase/view/32445388" TargetMode="External"/><Relationship Id="rId40" Type="http://schemas.openxmlformats.org/officeDocument/2006/relationships/hyperlink" Target="https://my.zakupivli.pro/cabinet/purchases/state_purchase/view/31535572" TargetMode="External"/><Relationship Id="rId45" Type="http://schemas.openxmlformats.org/officeDocument/2006/relationships/hyperlink" Target="https://my.zakupivli.pro/cabinet/purchases/state_purchase/view/29489549" TargetMode="External"/><Relationship Id="rId5" Type="http://schemas.openxmlformats.org/officeDocument/2006/relationships/hyperlink" Target="https://my.zakupivli.pro/cabinet/purchases/state_purchase/view/25067087" TargetMode="External"/><Relationship Id="rId15" Type="http://schemas.openxmlformats.org/officeDocument/2006/relationships/hyperlink" Target="https://my.zakupivli.pro/cabinet/purchases/state_purchase/view/27255941" TargetMode="External"/><Relationship Id="rId23" Type="http://schemas.openxmlformats.org/officeDocument/2006/relationships/hyperlink" Target="https://my.zakupivli.pro/cabinet/purchases/state_purchase/view/30316165" TargetMode="External"/><Relationship Id="rId28" Type="http://schemas.openxmlformats.org/officeDocument/2006/relationships/hyperlink" Target="https://my.zakupivli.pro/cabinet/purchases/state_purchase/view/31579885" TargetMode="External"/><Relationship Id="rId36" Type="http://schemas.openxmlformats.org/officeDocument/2006/relationships/hyperlink" Target="https://my.zakupivli.pro/cabinet/purchases/state_purchase/view/32427463" TargetMode="External"/><Relationship Id="rId10" Type="http://schemas.openxmlformats.org/officeDocument/2006/relationships/hyperlink" Target="https://my.zakupivli.pro/cabinet/purchases/state_purchase/view/25828162" TargetMode="External"/><Relationship Id="rId19" Type="http://schemas.openxmlformats.org/officeDocument/2006/relationships/hyperlink" Target="https://my.zakupivli.pro/cabinet/purchases/state_purchase/view/29383477" TargetMode="External"/><Relationship Id="rId31" Type="http://schemas.openxmlformats.org/officeDocument/2006/relationships/hyperlink" Target="https://my.zakupivli.pro/cabinet/purchases/state_purchase/view/32213267" TargetMode="External"/><Relationship Id="rId44" Type="http://schemas.openxmlformats.org/officeDocument/2006/relationships/hyperlink" Target="https://my.zakupivli.pro/cabinet/purchases/state_purchase/view/30617367" TargetMode="External"/><Relationship Id="rId4" Type="http://schemas.openxmlformats.org/officeDocument/2006/relationships/hyperlink" Target="https://my.zakupivli.pro/cabinet/purchases/state_purchase/view/25040344" TargetMode="External"/><Relationship Id="rId9" Type="http://schemas.openxmlformats.org/officeDocument/2006/relationships/hyperlink" Target="https://my.zakupivli.pro/cabinet/purchases/state_purchase/view/25741494" TargetMode="External"/><Relationship Id="rId14" Type="http://schemas.openxmlformats.org/officeDocument/2006/relationships/hyperlink" Target="https://my.zakupivli.pro/cabinet/purchases/state_purchase/view/26853959" TargetMode="External"/><Relationship Id="rId22" Type="http://schemas.openxmlformats.org/officeDocument/2006/relationships/hyperlink" Target="https://my.zakupivli.pro/cabinet/purchases/state_purchase/view/30263923" TargetMode="External"/><Relationship Id="rId27" Type="http://schemas.openxmlformats.org/officeDocument/2006/relationships/hyperlink" Target="https://my.zakupivli.pro/cabinet/purchases/state_purchase/view/31390715" TargetMode="External"/><Relationship Id="rId30" Type="http://schemas.openxmlformats.org/officeDocument/2006/relationships/hyperlink" Target="https://my.zakupivli.pro/cabinet/purchases/state_purchase/view/31962498" TargetMode="External"/><Relationship Id="rId35" Type="http://schemas.openxmlformats.org/officeDocument/2006/relationships/hyperlink" Target="https://my.zakupivli.pro/cabinet/purchases/state_purchase/view/32338583" TargetMode="External"/><Relationship Id="rId43" Type="http://schemas.openxmlformats.org/officeDocument/2006/relationships/hyperlink" Target="https://my.zakupivli.pro/cabinet/purchases/state_purchase/view/30729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abSelected="1" workbookViewId="0">
      <pane ySplit="4" topLeftCell="A20" activePane="bottomLeft" state="frozen"/>
      <selection pane="bottomLeft"/>
    </sheetView>
  </sheetViews>
  <sheetFormatPr defaultColWidth="11.42578125" defaultRowHeight="15" x14ac:dyDescent="0.25"/>
  <cols>
    <col min="1" max="1" width="10"/>
    <col min="2" max="2" width="25"/>
    <col min="3" max="5" width="45"/>
    <col min="6" max="8" width="20"/>
    <col min="9" max="10" width="10"/>
    <col min="11" max="14" width="25"/>
    <col min="15" max="15" width="45"/>
    <col min="16" max="16" width="25"/>
    <col min="17" max="17" width="15"/>
    <col min="18" max="18" width="45"/>
    <col min="19" max="19" width="20"/>
    <col min="20" max="20" width="30"/>
    <col min="21" max="24" width="20"/>
    <col min="25" max="25" width="25"/>
    <col min="26" max="26" width="10"/>
    <col min="27" max="29" width="20"/>
    <col min="30" max="30" width="50"/>
  </cols>
  <sheetData>
    <row r="1" spans="1:30" x14ac:dyDescent="0.25">
      <c r="A1" s="1" t="s">
        <v>220</v>
      </c>
    </row>
    <row r="2" spans="1:30" x14ac:dyDescent="0.25">
      <c r="A2" s="2" t="s">
        <v>125</v>
      </c>
    </row>
    <row r="4" spans="1:30" ht="39" x14ac:dyDescent="0.25">
      <c r="A4" s="3" t="s">
        <v>224</v>
      </c>
      <c r="B4" s="3" t="s">
        <v>135</v>
      </c>
      <c r="C4" s="3" t="s">
        <v>172</v>
      </c>
      <c r="D4" s="3" t="s">
        <v>159</v>
      </c>
      <c r="E4" s="3" t="s">
        <v>212</v>
      </c>
      <c r="F4" s="3" t="s">
        <v>151</v>
      </c>
      <c r="G4" s="3" t="s">
        <v>150</v>
      </c>
      <c r="H4" s="3" t="s">
        <v>149</v>
      </c>
      <c r="I4" s="3" t="s">
        <v>163</v>
      </c>
      <c r="J4" s="3" t="s">
        <v>162</v>
      </c>
      <c r="K4" s="3" t="s">
        <v>175</v>
      </c>
      <c r="L4" s="3" t="s">
        <v>176</v>
      </c>
      <c r="M4" s="3" t="s">
        <v>189</v>
      </c>
      <c r="N4" s="3" t="s">
        <v>190</v>
      </c>
      <c r="O4" s="3" t="s">
        <v>171</v>
      </c>
      <c r="P4" s="3" t="s">
        <v>201</v>
      </c>
      <c r="Q4" s="3" t="s">
        <v>2</v>
      </c>
      <c r="R4" s="3" t="s">
        <v>219</v>
      </c>
      <c r="S4" s="3" t="s">
        <v>134</v>
      </c>
      <c r="T4" s="3" t="s">
        <v>181</v>
      </c>
      <c r="U4" s="3" t="s">
        <v>198</v>
      </c>
      <c r="V4" s="3" t="s">
        <v>161</v>
      </c>
      <c r="W4" s="3" t="s">
        <v>187</v>
      </c>
      <c r="X4" s="3" t="s">
        <v>173</v>
      </c>
      <c r="Y4" s="3" t="s">
        <v>218</v>
      </c>
      <c r="Z4" s="3" t="s">
        <v>139</v>
      </c>
      <c r="AA4" s="3" t="s">
        <v>199</v>
      </c>
      <c r="AB4" s="3" t="s">
        <v>215</v>
      </c>
      <c r="AC4" s="3" t="s">
        <v>214</v>
      </c>
      <c r="AD4" s="3" t="s">
        <v>144</v>
      </c>
    </row>
    <row r="5" spans="1:30" ht="39" x14ac:dyDescent="0.25">
      <c r="A5" s="4">
        <v>1</v>
      </c>
      <c r="B5" s="1" t="s">
        <v>78</v>
      </c>
      <c r="C5" s="5" t="s">
        <v>169</v>
      </c>
      <c r="D5" s="1" t="s">
        <v>69</v>
      </c>
      <c r="E5" s="1" t="s">
        <v>152</v>
      </c>
      <c r="F5" s="6">
        <v>44273</v>
      </c>
      <c r="G5" s="1"/>
      <c r="H5" s="6">
        <v>44273</v>
      </c>
      <c r="I5" s="4">
        <v>1</v>
      </c>
      <c r="J5" s="7">
        <v>3</v>
      </c>
      <c r="K5" s="7">
        <v>1800</v>
      </c>
      <c r="L5" s="7">
        <v>600</v>
      </c>
      <c r="M5" s="7">
        <v>1800</v>
      </c>
      <c r="N5" s="7">
        <v>600</v>
      </c>
      <c r="O5" s="5" t="s">
        <v>145</v>
      </c>
      <c r="P5" s="7">
        <v>0</v>
      </c>
      <c r="Q5" s="7">
        <v>0</v>
      </c>
      <c r="R5" s="1" t="s">
        <v>145</v>
      </c>
      <c r="S5" s="1" t="s">
        <v>48</v>
      </c>
      <c r="T5" s="8" t="str">
        <f>HYPERLINK("https://my.zakupivli.pro/cabinet/purchases/state_purchase/view/25030969")</f>
        <v>https://my.zakupivli.pro/cabinet/purchases/state_purchase/view/25030969</v>
      </c>
      <c r="U5" s="1" t="s">
        <v>221</v>
      </c>
      <c r="V5" s="4">
        <v>0</v>
      </c>
      <c r="W5" s="1"/>
      <c r="X5" s="1" t="s">
        <v>6</v>
      </c>
      <c r="Y5" s="7">
        <v>1800</v>
      </c>
      <c r="Z5" s="1" t="s">
        <v>124</v>
      </c>
      <c r="AA5" s="1" t="s">
        <v>222</v>
      </c>
      <c r="AB5" s="1"/>
      <c r="AC5" s="1"/>
      <c r="AD5" s="1"/>
    </row>
    <row r="6" spans="1:30" ht="39" x14ac:dyDescent="0.25">
      <c r="A6" s="4">
        <v>2</v>
      </c>
      <c r="B6" s="1" t="s">
        <v>80</v>
      </c>
      <c r="C6" s="5" t="s">
        <v>174</v>
      </c>
      <c r="D6" s="1" t="s">
        <v>60</v>
      </c>
      <c r="E6" s="1" t="s">
        <v>152</v>
      </c>
      <c r="F6" s="6">
        <v>44273</v>
      </c>
      <c r="G6" s="1"/>
      <c r="H6" s="6">
        <v>44273</v>
      </c>
      <c r="I6" s="4">
        <v>1</v>
      </c>
      <c r="J6" s="7">
        <v>1</v>
      </c>
      <c r="K6" s="7">
        <v>1200</v>
      </c>
      <c r="L6" s="7">
        <v>1200</v>
      </c>
      <c r="M6" s="7">
        <v>1200</v>
      </c>
      <c r="N6" s="7">
        <v>1200</v>
      </c>
      <c r="O6" s="5" t="s">
        <v>166</v>
      </c>
      <c r="P6" s="7">
        <v>0</v>
      </c>
      <c r="Q6" s="7">
        <v>0</v>
      </c>
      <c r="R6" s="1" t="s">
        <v>166</v>
      </c>
      <c r="S6" s="1" t="s">
        <v>39</v>
      </c>
      <c r="T6" s="8" t="str">
        <f>HYPERLINK("https://my.zakupivli.pro/cabinet/purchases/state_purchase/view/25038230")</f>
        <v>https://my.zakupivli.pro/cabinet/purchases/state_purchase/view/25038230</v>
      </c>
      <c r="U6" s="1" t="s">
        <v>221</v>
      </c>
      <c r="V6" s="4">
        <v>0</v>
      </c>
      <c r="W6" s="1"/>
      <c r="X6" s="1" t="s">
        <v>165</v>
      </c>
      <c r="Y6" s="7">
        <v>1200</v>
      </c>
      <c r="Z6" s="1" t="s">
        <v>124</v>
      </c>
      <c r="AA6" s="1" t="s">
        <v>222</v>
      </c>
      <c r="AB6" s="1"/>
      <c r="AC6" s="1"/>
      <c r="AD6" s="1"/>
    </row>
    <row r="7" spans="1:30" ht="39" x14ac:dyDescent="0.25">
      <c r="A7" s="4">
        <v>3</v>
      </c>
      <c r="B7" s="1" t="s">
        <v>79</v>
      </c>
      <c r="C7" s="5" t="s">
        <v>0</v>
      </c>
      <c r="D7" s="1" t="s">
        <v>68</v>
      </c>
      <c r="E7" s="1" t="s">
        <v>152</v>
      </c>
      <c r="F7" s="6">
        <v>44273</v>
      </c>
      <c r="G7" s="1"/>
      <c r="H7" s="6">
        <v>44273</v>
      </c>
      <c r="I7" s="4">
        <v>1</v>
      </c>
      <c r="J7" s="7">
        <v>1</v>
      </c>
      <c r="K7" s="7">
        <v>9600</v>
      </c>
      <c r="L7" s="7">
        <v>9600</v>
      </c>
      <c r="M7" s="7">
        <v>9600</v>
      </c>
      <c r="N7" s="7">
        <v>9600</v>
      </c>
      <c r="O7" s="5" t="s">
        <v>210</v>
      </c>
      <c r="P7" s="7">
        <v>0</v>
      </c>
      <c r="Q7" s="7">
        <v>0</v>
      </c>
      <c r="R7" s="1" t="s">
        <v>210</v>
      </c>
      <c r="S7" s="1" t="s">
        <v>49</v>
      </c>
      <c r="T7" s="8" t="str">
        <f>HYPERLINK("https://my.zakupivli.pro/cabinet/purchases/state_purchase/view/25040344")</f>
        <v>https://my.zakupivli.pro/cabinet/purchases/state_purchase/view/25040344</v>
      </c>
      <c r="U7" s="1" t="s">
        <v>221</v>
      </c>
      <c r="V7" s="4">
        <v>0</v>
      </c>
      <c r="W7" s="1"/>
      <c r="X7" s="1" t="s">
        <v>20</v>
      </c>
      <c r="Y7" s="7">
        <v>9600</v>
      </c>
      <c r="Z7" s="1" t="s">
        <v>124</v>
      </c>
      <c r="AA7" s="1" t="s">
        <v>222</v>
      </c>
      <c r="AB7" s="1"/>
      <c r="AC7" s="1"/>
      <c r="AD7" s="1"/>
    </row>
    <row r="8" spans="1:30" ht="39" x14ac:dyDescent="0.25">
      <c r="A8" s="4">
        <v>4</v>
      </c>
      <c r="B8" s="1" t="s">
        <v>81</v>
      </c>
      <c r="C8" s="5" t="s">
        <v>184</v>
      </c>
      <c r="D8" s="1" t="s">
        <v>63</v>
      </c>
      <c r="E8" s="1" t="s">
        <v>152</v>
      </c>
      <c r="F8" s="6">
        <v>44274</v>
      </c>
      <c r="G8" s="1"/>
      <c r="H8" s="6">
        <v>44274</v>
      </c>
      <c r="I8" s="4">
        <v>1</v>
      </c>
      <c r="J8" s="7">
        <v>1</v>
      </c>
      <c r="K8" s="7">
        <v>7200</v>
      </c>
      <c r="L8" s="7">
        <v>7200</v>
      </c>
      <c r="M8" s="7">
        <v>7200</v>
      </c>
      <c r="N8" s="7">
        <v>7200</v>
      </c>
      <c r="O8" s="5" t="s">
        <v>178</v>
      </c>
      <c r="P8" s="7">
        <v>0</v>
      </c>
      <c r="Q8" s="7">
        <v>0</v>
      </c>
      <c r="R8" s="1" t="s">
        <v>178</v>
      </c>
      <c r="S8" s="1" t="s">
        <v>23</v>
      </c>
      <c r="T8" s="8" t="str">
        <f>HYPERLINK("https://my.zakupivli.pro/cabinet/purchases/state_purchase/view/25067087")</f>
        <v>https://my.zakupivli.pro/cabinet/purchases/state_purchase/view/25067087</v>
      </c>
      <c r="U8" s="1" t="s">
        <v>221</v>
      </c>
      <c r="V8" s="4">
        <v>0</v>
      </c>
      <c r="W8" s="1"/>
      <c r="X8" s="1" t="s">
        <v>74</v>
      </c>
      <c r="Y8" s="7">
        <v>7200</v>
      </c>
      <c r="Z8" s="1" t="s">
        <v>124</v>
      </c>
      <c r="AA8" s="1" t="s">
        <v>222</v>
      </c>
      <c r="AB8" s="1"/>
      <c r="AC8" s="1"/>
      <c r="AD8" s="1"/>
    </row>
    <row r="9" spans="1:30" ht="39" x14ac:dyDescent="0.25">
      <c r="A9" s="4">
        <v>5</v>
      </c>
      <c r="B9" s="1" t="s">
        <v>82</v>
      </c>
      <c r="C9" s="5" t="s">
        <v>211</v>
      </c>
      <c r="D9" s="1" t="s">
        <v>61</v>
      </c>
      <c r="E9" s="1" t="s">
        <v>152</v>
      </c>
      <c r="F9" s="6">
        <v>44274</v>
      </c>
      <c r="G9" s="1"/>
      <c r="H9" s="6">
        <v>44274</v>
      </c>
      <c r="I9" s="4">
        <v>1</v>
      </c>
      <c r="J9" s="7">
        <v>2</v>
      </c>
      <c r="K9" s="7">
        <v>2999</v>
      </c>
      <c r="L9" s="7">
        <v>1499.5</v>
      </c>
      <c r="M9" s="7">
        <v>2999</v>
      </c>
      <c r="N9" s="7">
        <v>1499.5</v>
      </c>
      <c r="O9" s="5" t="s">
        <v>164</v>
      </c>
      <c r="P9" s="7">
        <v>0</v>
      </c>
      <c r="Q9" s="7">
        <v>0</v>
      </c>
      <c r="R9" s="1" t="s">
        <v>164</v>
      </c>
      <c r="S9" s="1" t="s">
        <v>42</v>
      </c>
      <c r="T9" s="8" t="str">
        <f>HYPERLINK("https://my.zakupivli.pro/cabinet/purchases/state_purchase/view/25069852")</f>
        <v>https://my.zakupivli.pro/cabinet/purchases/state_purchase/view/25069852</v>
      </c>
      <c r="U9" s="1" t="s">
        <v>221</v>
      </c>
      <c r="V9" s="4">
        <v>0</v>
      </c>
      <c r="W9" s="1"/>
      <c r="X9" s="1" t="s">
        <v>3</v>
      </c>
      <c r="Y9" s="7">
        <v>2999</v>
      </c>
      <c r="Z9" s="1" t="s">
        <v>124</v>
      </c>
      <c r="AA9" s="1" t="s">
        <v>222</v>
      </c>
      <c r="AB9" s="1"/>
      <c r="AC9" s="1"/>
      <c r="AD9" s="1"/>
    </row>
    <row r="10" spans="1:30" ht="90" x14ac:dyDescent="0.25">
      <c r="A10" s="4">
        <v>6</v>
      </c>
      <c r="B10" s="1" t="s">
        <v>83</v>
      </c>
      <c r="C10" s="5" t="s">
        <v>143</v>
      </c>
      <c r="D10" s="1" t="s">
        <v>66</v>
      </c>
      <c r="E10" s="1" t="s">
        <v>152</v>
      </c>
      <c r="F10" s="6">
        <v>44298</v>
      </c>
      <c r="G10" s="1"/>
      <c r="H10" s="6">
        <v>44298</v>
      </c>
      <c r="I10" s="4">
        <v>1</v>
      </c>
      <c r="J10" s="7">
        <v>1</v>
      </c>
      <c r="K10" s="7">
        <v>19699.490000000002</v>
      </c>
      <c r="L10" s="7">
        <v>19699.490000000002</v>
      </c>
      <c r="M10" s="7">
        <v>19699.490000000002</v>
      </c>
      <c r="N10" s="7">
        <v>19699.490000000002</v>
      </c>
      <c r="O10" s="5" t="s">
        <v>167</v>
      </c>
      <c r="P10" s="7">
        <v>0</v>
      </c>
      <c r="Q10" s="7">
        <v>0</v>
      </c>
      <c r="R10" s="1" t="s">
        <v>167</v>
      </c>
      <c r="S10" s="1" t="s">
        <v>43</v>
      </c>
      <c r="T10" s="8" t="str">
        <f>HYPERLINK("https://my.zakupivli.pro/cabinet/purchases/state_purchase/view/25729511")</f>
        <v>https://my.zakupivli.pro/cabinet/purchases/state_purchase/view/25729511</v>
      </c>
      <c r="U10" s="1" t="s">
        <v>221</v>
      </c>
      <c r="V10" s="4">
        <v>0</v>
      </c>
      <c r="W10" s="1"/>
      <c r="X10" s="1" t="s">
        <v>9</v>
      </c>
      <c r="Y10" s="7">
        <v>19699.490000000002</v>
      </c>
      <c r="Z10" s="1" t="s">
        <v>124</v>
      </c>
      <c r="AA10" s="1" t="s">
        <v>222</v>
      </c>
      <c r="AB10" s="1"/>
      <c r="AC10" s="1"/>
      <c r="AD10" s="1"/>
    </row>
    <row r="11" spans="1:30" ht="77.25" x14ac:dyDescent="0.25">
      <c r="A11" s="4">
        <v>7</v>
      </c>
      <c r="B11" s="1" t="s">
        <v>84</v>
      </c>
      <c r="C11" s="5" t="s">
        <v>141</v>
      </c>
      <c r="D11" s="1" t="s">
        <v>66</v>
      </c>
      <c r="E11" s="1" t="s">
        <v>152</v>
      </c>
      <c r="F11" s="6">
        <v>44298</v>
      </c>
      <c r="G11" s="1"/>
      <c r="H11" s="6">
        <v>44298</v>
      </c>
      <c r="I11" s="4">
        <v>1</v>
      </c>
      <c r="J11" s="7">
        <v>1</v>
      </c>
      <c r="K11" s="7">
        <v>19699.490000000002</v>
      </c>
      <c r="L11" s="7">
        <v>19699.490000000002</v>
      </c>
      <c r="M11" s="7">
        <v>19699.490000000002</v>
      </c>
      <c r="N11" s="7">
        <v>19699.490000000002</v>
      </c>
      <c r="O11" s="5" t="s">
        <v>167</v>
      </c>
      <c r="P11" s="7">
        <v>0</v>
      </c>
      <c r="Q11" s="7">
        <v>0</v>
      </c>
      <c r="R11" s="1" t="s">
        <v>167</v>
      </c>
      <c r="S11" s="1" t="s">
        <v>43</v>
      </c>
      <c r="T11" s="8" t="str">
        <f>HYPERLINK("https://my.zakupivli.pro/cabinet/purchases/state_purchase/view/25737373")</f>
        <v>https://my.zakupivli.pro/cabinet/purchases/state_purchase/view/25737373</v>
      </c>
      <c r="U11" s="1" t="s">
        <v>221</v>
      </c>
      <c r="V11" s="4">
        <v>0</v>
      </c>
      <c r="W11" s="1"/>
      <c r="X11" s="1" t="s">
        <v>64</v>
      </c>
      <c r="Y11" s="7">
        <v>19699.490000000002</v>
      </c>
      <c r="Z11" s="1" t="s">
        <v>124</v>
      </c>
      <c r="AA11" s="1" t="s">
        <v>222</v>
      </c>
      <c r="AB11" s="1"/>
      <c r="AC11" s="1"/>
      <c r="AD11" s="1"/>
    </row>
    <row r="12" spans="1:30" ht="77.25" x14ac:dyDescent="0.25">
      <c r="A12" s="4">
        <v>8</v>
      </c>
      <c r="B12" s="1" t="s">
        <v>85</v>
      </c>
      <c r="C12" s="5" t="s">
        <v>140</v>
      </c>
      <c r="D12" s="1" t="s">
        <v>66</v>
      </c>
      <c r="E12" s="1" t="s">
        <v>152</v>
      </c>
      <c r="F12" s="6">
        <v>44298</v>
      </c>
      <c r="G12" s="1"/>
      <c r="H12" s="6">
        <v>44298</v>
      </c>
      <c r="I12" s="4">
        <v>1</v>
      </c>
      <c r="J12" s="7">
        <v>1</v>
      </c>
      <c r="K12" s="7">
        <v>19699.490000000002</v>
      </c>
      <c r="L12" s="7">
        <v>19699.490000000002</v>
      </c>
      <c r="M12" s="7">
        <v>19699.490000000002</v>
      </c>
      <c r="N12" s="7">
        <v>19699.490000000002</v>
      </c>
      <c r="O12" s="5" t="s">
        <v>167</v>
      </c>
      <c r="P12" s="7">
        <v>0</v>
      </c>
      <c r="Q12" s="7">
        <v>0</v>
      </c>
      <c r="R12" s="1" t="s">
        <v>167</v>
      </c>
      <c r="S12" s="1" t="s">
        <v>43</v>
      </c>
      <c r="T12" s="8" t="str">
        <f>HYPERLINK("https://my.zakupivli.pro/cabinet/purchases/state_purchase/view/25741494")</f>
        <v>https://my.zakupivli.pro/cabinet/purchases/state_purchase/view/25741494</v>
      </c>
      <c r="U12" s="1" t="s">
        <v>221</v>
      </c>
      <c r="V12" s="4">
        <v>0</v>
      </c>
      <c r="W12" s="1"/>
      <c r="X12" s="1" t="s">
        <v>9</v>
      </c>
      <c r="Y12" s="7">
        <v>19699.490000000002</v>
      </c>
      <c r="Z12" s="1" t="s">
        <v>124</v>
      </c>
      <c r="AA12" s="1" t="s">
        <v>222</v>
      </c>
      <c r="AB12" s="1"/>
      <c r="AC12" s="1"/>
      <c r="AD12" s="1"/>
    </row>
    <row r="13" spans="1:30" ht="141" x14ac:dyDescent="0.25">
      <c r="A13" s="4">
        <v>9</v>
      </c>
      <c r="B13" s="1" t="s">
        <v>86</v>
      </c>
      <c r="C13" s="5" t="s">
        <v>147</v>
      </c>
      <c r="D13" s="1" t="s">
        <v>71</v>
      </c>
      <c r="E13" s="1" t="s">
        <v>152</v>
      </c>
      <c r="F13" s="6">
        <v>44300</v>
      </c>
      <c r="G13" s="1"/>
      <c r="H13" s="6">
        <v>44300</v>
      </c>
      <c r="I13" s="4">
        <v>1</v>
      </c>
      <c r="J13" s="7">
        <v>1</v>
      </c>
      <c r="K13" s="7">
        <v>20000</v>
      </c>
      <c r="L13" s="7">
        <v>20000</v>
      </c>
      <c r="M13" s="7">
        <v>20000</v>
      </c>
      <c r="N13" s="7">
        <v>20000</v>
      </c>
      <c r="O13" s="5" t="s">
        <v>213</v>
      </c>
      <c r="P13" s="7">
        <v>0</v>
      </c>
      <c r="Q13" s="7">
        <v>0</v>
      </c>
      <c r="R13" s="1" t="s">
        <v>213</v>
      </c>
      <c r="S13" s="1" t="s">
        <v>17</v>
      </c>
      <c r="T13" s="8" t="str">
        <f>HYPERLINK("https://my.zakupivli.pro/cabinet/purchases/state_purchase/view/25828162")</f>
        <v>https://my.zakupivli.pro/cabinet/purchases/state_purchase/view/25828162</v>
      </c>
      <c r="U13" s="1" t="s">
        <v>221</v>
      </c>
      <c r="V13" s="4">
        <v>0</v>
      </c>
      <c r="W13" s="1"/>
      <c r="X13" s="1" t="s">
        <v>11</v>
      </c>
      <c r="Y13" s="7">
        <v>20000</v>
      </c>
      <c r="Z13" s="1" t="s">
        <v>124</v>
      </c>
      <c r="AA13" s="1" t="s">
        <v>222</v>
      </c>
      <c r="AB13" s="1"/>
      <c r="AC13" s="1"/>
      <c r="AD13" s="1"/>
    </row>
    <row r="14" spans="1:30" ht="77.25" x14ac:dyDescent="0.25">
      <c r="A14" s="4">
        <v>10</v>
      </c>
      <c r="B14" s="1" t="s">
        <v>87</v>
      </c>
      <c r="C14" s="5" t="s">
        <v>185</v>
      </c>
      <c r="D14" s="1" t="s">
        <v>72</v>
      </c>
      <c r="E14" s="1" t="s">
        <v>152</v>
      </c>
      <c r="F14" s="6">
        <v>44302</v>
      </c>
      <c r="G14" s="1"/>
      <c r="H14" s="6">
        <v>44302</v>
      </c>
      <c r="I14" s="4">
        <v>1</v>
      </c>
      <c r="J14" s="7">
        <v>1</v>
      </c>
      <c r="K14" s="7">
        <v>1690</v>
      </c>
      <c r="L14" s="7">
        <v>1690</v>
      </c>
      <c r="M14" s="7">
        <v>1690</v>
      </c>
      <c r="N14" s="7">
        <v>1690</v>
      </c>
      <c r="O14" s="5" t="s">
        <v>204</v>
      </c>
      <c r="P14" s="7">
        <v>0</v>
      </c>
      <c r="Q14" s="7">
        <v>0</v>
      </c>
      <c r="R14" s="1" t="s">
        <v>204</v>
      </c>
      <c r="S14" s="1" t="s">
        <v>51</v>
      </c>
      <c r="T14" s="8" t="str">
        <f>HYPERLINK("https://my.zakupivli.pro/cabinet/purchases/state_purchase/view/25886392")</f>
        <v>https://my.zakupivli.pro/cabinet/purchases/state_purchase/view/25886392</v>
      </c>
      <c r="U14" s="1" t="s">
        <v>221</v>
      </c>
      <c r="V14" s="4">
        <v>0</v>
      </c>
      <c r="W14" s="1"/>
      <c r="X14" s="1" t="s">
        <v>62</v>
      </c>
      <c r="Y14" s="7">
        <v>1690</v>
      </c>
      <c r="Z14" s="1" t="s">
        <v>124</v>
      </c>
      <c r="AA14" s="1" t="s">
        <v>222</v>
      </c>
      <c r="AB14" s="1"/>
      <c r="AC14" s="1"/>
      <c r="AD14" s="1"/>
    </row>
    <row r="15" spans="1:30" ht="166.5" x14ac:dyDescent="0.25">
      <c r="A15" s="4">
        <v>11</v>
      </c>
      <c r="B15" s="1" t="s">
        <v>88</v>
      </c>
      <c r="C15" s="5" t="s">
        <v>183</v>
      </c>
      <c r="D15" s="1" t="s">
        <v>76</v>
      </c>
      <c r="E15" s="1" t="s">
        <v>152</v>
      </c>
      <c r="F15" s="6">
        <v>44302</v>
      </c>
      <c r="G15" s="1"/>
      <c r="H15" s="6">
        <v>44302</v>
      </c>
      <c r="I15" s="4">
        <v>1</v>
      </c>
      <c r="J15" s="7">
        <v>1</v>
      </c>
      <c r="K15" s="7">
        <v>38510.400000000001</v>
      </c>
      <c r="L15" s="7">
        <v>38510.400000000001</v>
      </c>
      <c r="M15" s="7">
        <v>38510.400000000001</v>
      </c>
      <c r="N15" s="7">
        <v>38510.400000000001</v>
      </c>
      <c r="O15" s="5" t="s">
        <v>213</v>
      </c>
      <c r="P15" s="7">
        <v>0</v>
      </c>
      <c r="Q15" s="7">
        <v>0</v>
      </c>
      <c r="R15" s="1" t="s">
        <v>213</v>
      </c>
      <c r="S15" s="1" t="s">
        <v>17</v>
      </c>
      <c r="T15" s="8" t="str">
        <f>HYPERLINK("https://my.zakupivli.pro/cabinet/purchases/state_purchase/view/25899495")</f>
        <v>https://my.zakupivli.pro/cabinet/purchases/state_purchase/view/25899495</v>
      </c>
      <c r="U15" s="1" t="s">
        <v>221</v>
      </c>
      <c r="V15" s="4">
        <v>0</v>
      </c>
      <c r="W15" s="1"/>
      <c r="X15" s="1" t="s">
        <v>16</v>
      </c>
      <c r="Y15" s="7">
        <v>38510.400000000001</v>
      </c>
      <c r="Z15" s="1" t="s">
        <v>124</v>
      </c>
      <c r="AA15" s="1" t="s">
        <v>222</v>
      </c>
      <c r="AB15" s="1"/>
      <c r="AC15" s="1"/>
      <c r="AD15" s="1"/>
    </row>
    <row r="16" spans="1:30" ht="153.75" x14ac:dyDescent="0.25">
      <c r="A16" s="4">
        <v>12</v>
      </c>
      <c r="B16" s="1" t="s">
        <v>89</v>
      </c>
      <c r="C16" s="5" t="s">
        <v>182</v>
      </c>
      <c r="D16" s="1" t="s">
        <v>76</v>
      </c>
      <c r="E16" s="1" t="s">
        <v>152</v>
      </c>
      <c r="F16" s="6">
        <v>44316</v>
      </c>
      <c r="G16" s="1"/>
      <c r="H16" s="6">
        <v>44316</v>
      </c>
      <c r="I16" s="4">
        <v>1</v>
      </c>
      <c r="J16" s="7">
        <v>1</v>
      </c>
      <c r="K16" s="7">
        <v>45410.400000000001</v>
      </c>
      <c r="L16" s="7">
        <v>45410.400000000001</v>
      </c>
      <c r="M16" s="7">
        <v>45410.400000000001</v>
      </c>
      <c r="N16" s="7">
        <v>45410.400000000001</v>
      </c>
      <c r="O16" s="5" t="s">
        <v>213</v>
      </c>
      <c r="P16" s="7">
        <v>0</v>
      </c>
      <c r="Q16" s="7">
        <v>0</v>
      </c>
      <c r="R16" s="1" t="s">
        <v>213</v>
      </c>
      <c r="S16" s="1" t="s">
        <v>17</v>
      </c>
      <c r="T16" s="8" t="str">
        <f>HYPERLINK("https://my.zakupivli.pro/cabinet/purchases/state_purchase/view/26279724")</f>
        <v>https://my.zakupivli.pro/cabinet/purchases/state_purchase/view/26279724</v>
      </c>
      <c r="U16" s="1" t="s">
        <v>221</v>
      </c>
      <c r="V16" s="4">
        <v>0</v>
      </c>
      <c r="W16" s="1"/>
      <c r="X16" s="1" t="s">
        <v>36</v>
      </c>
      <c r="Y16" s="7">
        <v>45410.400000000001</v>
      </c>
      <c r="Z16" s="1" t="s">
        <v>124</v>
      </c>
      <c r="AA16" s="1" t="s">
        <v>222</v>
      </c>
      <c r="AB16" s="1"/>
      <c r="AC16" s="1"/>
      <c r="AD16" s="1"/>
    </row>
    <row r="17" spans="1:30" ht="64.5" x14ac:dyDescent="0.25">
      <c r="A17" s="4">
        <v>13</v>
      </c>
      <c r="B17" s="1" t="s">
        <v>90</v>
      </c>
      <c r="C17" s="5" t="s">
        <v>133</v>
      </c>
      <c r="D17" s="1" t="s">
        <v>58</v>
      </c>
      <c r="E17" s="1" t="s">
        <v>197</v>
      </c>
      <c r="F17" s="6">
        <v>44341</v>
      </c>
      <c r="G17" s="1"/>
      <c r="H17" s="6">
        <v>44350</v>
      </c>
      <c r="I17" s="4">
        <v>0</v>
      </c>
      <c r="J17" s="7">
        <v>1</v>
      </c>
      <c r="K17" s="7">
        <v>448112</v>
      </c>
      <c r="L17" s="7">
        <v>448112</v>
      </c>
      <c r="M17" s="4">
        <v>0</v>
      </c>
      <c r="N17" s="1"/>
      <c r="O17" s="5"/>
      <c r="P17" s="1"/>
      <c r="Q17" s="1"/>
      <c r="R17" s="1"/>
      <c r="S17" s="1"/>
      <c r="T17" s="8" t="str">
        <f>HYPERLINK("https://my.zakupivli.pro/cabinet/purchases/state_purchase/view/26853959")</f>
        <v>https://my.zakupivli.pro/cabinet/purchases/state_purchase/view/26853959</v>
      </c>
      <c r="U17" s="1" t="s">
        <v>223</v>
      </c>
      <c r="V17" s="4">
        <v>0</v>
      </c>
      <c r="W17" s="1"/>
      <c r="X17" s="1"/>
      <c r="Y17" s="1"/>
      <c r="Z17" s="1"/>
      <c r="AA17" s="1"/>
      <c r="AB17" s="1"/>
      <c r="AC17" s="1"/>
      <c r="AD17" s="1"/>
    </row>
    <row r="18" spans="1:30" ht="64.5" x14ac:dyDescent="0.25">
      <c r="A18" s="4">
        <v>14</v>
      </c>
      <c r="B18" s="1" t="s">
        <v>91</v>
      </c>
      <c r="C18" s="5" t="s">
        <v>133</v>
      </c>
      <c r="D18" s="1" t="s">
        <v>58</v>
      </c>
      <c r="E18" s="1" t="s">
        <v>197</v>
      </c>
      <c r="F18" s="6">
        <v>44355</v>
      </c>
      <c r="G18" s="1"/>
      <c r="H18" s="6">
        <v>44364</v>
      </c>
      <c r="I18" s="4">
        <v>0</v>
      </c>
      <c r="J18" s="7">
        <v>1</v>
      </c>
      <c r="K18" s="7">
        <v>448112</v>
      </c>
      <c r="L18" s="7">
        <v>448112</v>
      </c>
      <c r="M18" s="4">
        <v>0</v>
      </c>
      <c r="N18" s="1"/>
      <c r="O18" s="5"/>
      <c r="P18" s="1"/>
      <c r="Q18" s="1"/>
      <c r="R18" s="1"/>
      <c r="S18" s="1"/>
      <c r="T18" s="8" t="str">
        <f>HYPERLINK("https://my.zakupivli.pro/cabinet/purchases/state_purchase/view/27255941")</f>
        <v>https://my.zakupivli.pro/cabinet/purchases/state_purchase/view/27255941</v>
      </c>
      <c r="U18" s="1" t="s">
        <v>223</v>
      </c>
      <c r="V18" s="4">
        <v>0</v>
      </c>
      <c r="W18" s="1"/>
      <c r="X18" s="1"/>
      <c r="Y18" s="1"/>
      <c r="Z18" s="1"/>
      <c r="AA18" s="1"/>
      <c r="AB18" s="1"/>
      <c r="AC18" s="1"/>
      <c r="AD18" s="1"/>
    </row>
    <row r="19" spans="1:30" ht="51.75" x14ac:dyDescent="0.25">
      <c r="A19" s="4">
        <v>15</v>
      </c>
      <c r="B19" s="1" t="s">
        <v>93</v>
      </c>
      <c r="C19" s="5" t="s">
        <v>186</v>
      </c>
      <c r="D19" s="1" t="s">
        <v>77</v>
      </c>
      <c r="E19" s="1" t="s">
        <v>152</v>
      </c>
      <c r="F19" s="6">
        <v>44385</v>
      </c>
      <c r="G19" s="1"/>
      <c r="H19" s="6">
        <v>44385</v>
      </c>
      <c r="I19" s="4">
        <v>1</v>
      </c>
      <c r="J19" s="7">
        <v>1</v>
      </c>
      <c r="K19" s="7">
        <v>40914.04</v>
      </c>
      <c r="L19" s="7">
        <v>40914.04</v>
      </c>
      <c r="M19" s="7">
        <v>40914.04</v>
      </c>
      <c r="N19" s="7">
        <v>40914.04</v>
      </c>
      <c r="O19" s="5" t="s">
        <v>207</v>
      </c>
      <c r="P19" s="7">
        <v>0</v>
      </c>
      <c r="Q19" s="7">
        <v>0</v>
      </c>
      <c r="R19" s="1" t="s">
        <v>207</v>
      </c>
      <c r="S19" s="1" t="s">
        <v>52</v>
      </c>
      <c r="T19" s="8" t="str">
        <f>HYPERLINK("https://my.zakupivli.pro/cabinet/purchases/state_purchase/view/28089283")</f>
        <v>https://my.zakupivli.pro/cabinet/purchases/state_purchase/view/28089283</v>
      </c>
      <c r="U19" s="1" t="s">
        <v>221</v>
      </c>
      <c r="V19" s="4">
        <v>0</v>
      </c>
      <c r="W19" s="1"/>
      <c r="X19" s="1" t="s">
        <v>7</v>
      </c>
      <c r="Y19" s="7">
        <v>40914.04</v>
      </c>
      <c r="Z19" s="1" t="s">
        <v>124</v>
      </c>
      <c r="AA19" s="1" t="s">
        <v>222</v>
      </c>
      <c r="AB19" s="1"/>
      <c r="AC19" s="1"/>
      <c r="AD19" s="1"/>
    </row>
    <row r="20" spans="1:30" ht="90" x14ac:dyDescent="0.25">
      <c r="A20" s="4">
        <v>16</v>
      </c>
      <c r="B20" s="1" t="s">
        <v>94</v>
      </c>
      <c r="C20" s="5" t="s">
        <v>142</v>
      </c>
      <c r="D20" s="1" t="s">
        <v>66</v>
      </c>
      <c r="E20" s="1" t="s">
        <v>152</v>
      </c>
      <c r="F20" s="6">
        <v>44403</v>
      </c>
      <c r="G20" s="1"/>
      <c r="H20" s="6">
        <v>44403</v>
      </c>
      <c r="I20" s="4">
        <v>1</v>
      </c>
      <c r="J20" s="7">
        <v>1</v>
      </c>
      <c r="K20" s="7">
        <v>19790.78</v>
      </c>
      <c r="L20" s="7">
        <v>19790.78</v>
      </c>
      <c r="M20" s="7">
        <v>19790.78</v>
      </c>
      <c r="N20" s="7">
        <v>19790.78</v>
      </c>
      <c r="O20" s="5" t="s">
        <v>206</v>
      </c>
      <c r="P20" s="7">
        <v>0</v>
      </c>
      <c r="Q20" s="7">
        <v>0</v>
      </c>
      <c r="R20" s="1" t="s">
        <v>206</v>
      </c>
      <c r="S20" s="1" t="s">
        <v>54</v>
      </c>
      <c r="T20" s="8" t="str">
        <f>HYPERLINK("https://my.zakupivli.pro/cabinet/purchases/state_purchase/view/28520172")</f>
        <v>https://my.zakupivli.pro/cabinet/purchases/state_purchase/view/28520172</v>
      </c>
      <c r="U20" s="1" t="s">
        <v>221</v>
      </c>
      <c r="V20" s="4">
        <v>0</v>
      </c>
      <c r="W20" s="1"/>
      <c r="X20" s="1" t="s">
        <v>30</v>
      </c>
      <c r="Y20" s="7">
        <v>19790.78</v>
      </c>
      <c r="Z20" s="1" t="s">
        <v>124</v>
      </c>
      <c r="AA20" s="1" t="s">
        <v>222</v>
      </c>
      <c r="AB20" s="1"/>
      <c r="AC20" s="1"/>
      <c r="AD20" s="1"/>
    </row>
    <row r="21" spans="1:30" ht="90" x14ac:dyDescent="0.25">
      <c r="A21" s="4">
        <v>17</v>
      </c>
      <c r="B21" s="1" t="s">
        <v>95</v>
      </c>
      <c r="C21" s="5" t="s">
        <v>195</v>
      </c>
      <c r="D21" s="1" t="s">
        <v>66</v>
      </c>
      <c r="E21" s="1" t="s">
        <v>152</v>
      </c>
      <c r="F21" s="6">
        <v>44403</v>
      </c>
      <c r="G21" s="1"/>
      <c r="H21" s="6">
        <v>44403</v>
      </c>
      <c r="I21" s="4">
        <v>1</v>
      </c>
      <c r="J21" s="7">
        <v>1</v>
      </c>
      <c r="K21" s="7">
        <v>19790.78</v>
      </c>
      <c r="L21" s="7">
        <v>19790.78</v>
      </c>
      <c r="M21" s="7">
        <v>19790.78</v>
      </c>
      <c r="N21" s="7">
        <v>19790.78</v>
      </c>
      <c r="O21" s="5" t="s">
        <v>206</v>
      </c>
      <c r="P21" s="7">
        <v>0</v>
      </c>
      <c r="Q21" s="7">
        <v>0</v>
      </c>
      <c r="R21" s="1" t="s">
        <v>206</v>
      </c>
      <c r="S21" s="1" t="s">
        <v>54</v>
      </c>
      <c r="T21" s="8" t="str">
        <f>HYPERLINK("https://my.zakupivli.pro/cabinet/purchases/state_purchase/view/28521555")</f>
        <v>https://my.zakupivli.pro/cabinet/purchases/state_purchase/view/28521555</v>
      </c>
      <c r="U21" s="1" t="s">
        <v>221</v>
      </c>
      <c r="V21" s="4">
        <v>0</v>
      </c>
      <c r="W21" s="1"/>
      <c r="X21" s="1" t="s">
        <v>31</v>
      </c>
      <c r="Y21" s="7">
        <v>19790.78</v>
      </c>
      <c r="Z21" s="1" t="s">
        <v>124</v>
      </c>
      <c r="AA21" s="1" t="s">
        <v>222</v>
      </c>
      <c r="AB21" s="1"/>
      <c r="AC21" s="1"/>
      <c r="AD21" s="1"/>
    </row>
    <row r="22" spans="1:30" ht="64.5" x14ac:dyDescent="0.25">
      <c r="A22" s="4">
        <v>18</v>
      </c>
      <c r="B22" s="1" t="s">
        <v>97</v>
      </c>
      <c r="C22" s="5" t="s">
        <v>133</v>
      </c>
      <c r="D22" s="1" t="s">
        <v>58</v>
      </c>
      <c r="E22" s="1" t="s">
        <v>152</v>
      </c>
      <c r="F22" s="6">
        <v>44438</v>
      </c>
      <c r="G22" s="1"/>
      <c r="H22" s="6">
        <v>44438</v>
      </c>
      <c r="I22" s="4">
        <v>1</v>
      </c>
      <c r="J22" s="7">
        <v>1</v>
      </c>
      <c r="K22" s="7">
        <v>448112</v>
      </c>
      <c r="L22" s="7">
        <v>448112</v>
      </c>
      <c r="M22" s="7">
        <v>448112</v>
      </c>
      <c r="N22" s="7">
        <v>448112</v>
      </c>
      <c r="O22" s="5" t="s">
        <v>208</v>
      </c>
      <c r="P22" s="7">
        <v>0</v>
      </c>
      <c r="Q22" s="7">
        <v>0</v>
      </c>
      <c r="R22" s="1" t="s">
        <v>208</v>
      </c>
      <c r="S22" s="1" t="s">
        <v>24</v>
      </c>
      <c r="T22" s="8" t="str">
        <f>HYPERLINK("https://my.zakupivli.pro/cabinet/purchases/state_purchase/view/29383477")</f>
        <v>https://my.zakupivli.pro/cabinet/purchases/state_purchase/view/29383477</v>
      </c>
      <c r="U22" s="1" t="s">
        <v>221</v>
      </c>
      <c r="V22" s="4">
        <v>0</v>
      </c>
      <c r="W22" s="1"/>
      <c r="X22" s="1" t="s">
        <v>15</v>
      </c>
      <c r="Y22" s="7">
        <v>448112</v>
      </c>
      <c r="Z22" s="1" t="s">
        <v>124</v>
      </c>
      <c r="AA22" s="1" t="s">
        <v>222</v>
      </c>
      <c r="AB22" s="1"/>
      <c r="AC22" s="1"/>
      <c r="AD22" s="1"/>
    </row>
    <row r="23" spans="1:30" ht="77.25" x14ac:dyDescent="0.25">
      <c r="A23" s="4">
        <v>19</v>
      </c>
      <c r="B23" s="1" t="s">
        <v>99</v>
      </c>
      <c r="C23" s="5" t="s">
        <v>188</v>
      </c>
      <c r="D23" s="1" t="s">
        <v>67</v>
      </c>
      <c r="E23" s="1" t="s">
        <v>152</v>
      </c>
      <c r="F23" s="6">
        <v>44442</v>
      </c>
      <c r="G23" s="1"/>
      <c r="H23" s="6">
        <v>44442</v>
      </c>
      <c r="I23" s="4">
        <v>1</v>
      </c>
      <c r="J23" s="7">
        <v>1</v>
      </c>
      <c r="K23" s="7">
        <v>49819.91</v>
      </c>
      <c r="L23" s="7">
        <v>49819.91</v>
      </c>
      <c r="M23" s="7">
        <v>49819.91</v>
      </c>
      <c r="N23" s="7">
        <v>49819.91</v>
      </c>
      <c r="O23" s="5" t="s">
        <v>202</v>
      </c>
      <c r="P23" s="7">
        <v>0</v>
      </c>
      <c r="Q23" s="7">
        <v>0</v>
      </c>
      <c r="R23" s="1" t="s">
        <v>202</v>
      </c>
      <c r="S23" s="1" t="s">
        <v>28</v>
      </c>
      <c r="T23" s="8" t="str">
        <f>HYPERLINK("https://my.zakupivli.pro/cabinet/purchases/state_purchase/view/29526724")</f>
        <v>https://my.zakupivli.pro/cabinet/purchases/state_purchase/view/29526724</v>
      </c>
      <c r="U23" s="1" t="s">
        <v>221</v>
      </c>
      <c r="V23" s="4">
        <v>0</v>
      </c>
      <c r="W23" s="1"/>
      <c r="X23" s="1" t="s">
        <v>5</v>
      </c>
      <c r="Y23" s="7">
        <v>49819.91</v>
      </c>
      <c r="Z23" s="1" t="s">
        <v>124</v>
      </c>
      <c r="AA23" s="1" t="s">
        <v>222</v>
      </c>
      <c r="AB23" s="1"/>
      <c r="AC23" s="1"/>
      <c r="AD23" s="1"/>
    </row>
    <row r="24" spans="1:30" ht="90" x14ac:dyDescent="0.25">
      <c r="A24" s="4">
        <v>20</v>
      </c>
      <c r="B24" s="1" t="s">
        <v>100</v>
      </c>
      <c r="C24" s="5" t="s">
        <v>157</v>
      </c>
      <c r="D24" s="1" t="s">
        <v>65</v>
      </c>
      <c r="E24" s="1" t="s">
        <v>152</v>
      </c>
      <c r="F24" s="6">
        <v>44466</v>
      </c>
      <c r="G24" s="1"/>
      <c r="H24" s="6">
        <v>44466</v>
      </c>
      <c r="I24" s="4">
        <v>1</v>
      </c>
      <c r="J24" s="7">
        <v>1</v>
      </c>
      <c r="K24" s="7">
        <v>27000</v>
      </c>
      <c r="L24" s="7">
        <v>27000</v>
      </c>
      <c r="M24" s="7">
        <v>27000</v>
      </c>
      <c r="N24" s="7">
        <v>27000</v>
      </c>
      <c r="O24" s="5" t="s">
        <v>206</v>
      </c>
      <c r="P24" s="7">
        <v>0</v>
      </c>
      <c r="Q24" s="7">
        <v>0</v>
      </c>
      <c r="R24" s="1" t="s">
        <v>206</v>
      </c>
      <c r="S24" s="1" t="s">
        <v>54</v>
      </c>
      <c r="T24" s="8" t="str">
        <f>HYPERLINK("https://my.zakupivli.pro/cabinet/purchases/state_purchase/view/30262257")</f>
        <v>https://my.zakupivli.pro/cabinet/purchases/state_purchase/view/30262257</v>
      </c>
      <c r="U24" s="1" t="s">
        <v>221</v>
      </c>
      <c r="V24" s="4">
        <v>0</v>
      </c>
      <c r="W24" s="1"/>
      <c r="X24" s="1" t="s">
        <v>26</v>
      </c>
      <c r="Y24" s="7">
        <v>27000</v>
      </c>
      <c r="Z24" s="1" t="s">
        <v>124</v>
      </c>
      <c r="AA24" s="1" t="s">
        <v>222</v>
      </c>
      <c r="AB24" s="1"/>
      <c r="AC24" s="1"/>
      <c r="AD24" s="1"/>
    </row>
    <row r="25" spans="1:30" ht="102.75" x14ac:dyDescent="0.25">
      <c r="A25" s="4">
        <v>21</v>
      </c>
      <c r="B25" s="1" t="s">
        <v>101</v>
      </c>
      <c r="C25" s="5" t="s">
        <v>191</v>
      </c>
      <c r="D25" s="1" t="s">
        <v>65</v>
      </c>
      <c r="E25" s="1" t="s">
        <v>152</v>
      </c>
      <c r="F25" s="6">
        <v>44466</v>
      </c>
      <c r="G25" s="1"/>
      <c r="H25" s="6">
        <v>44466</v>
      </c>
      <c r="I25" s="4">
        <v>1</v>
      </c>
      <c r="J25" s="7">
        <v>1</v>
      </c>
      <c r="K25" s="7">
        <v>7278.82</v>
      </c>
      <c r="L25" s="7">
        <v>7278.82</v>
      </c>
      <c r="M25" s="7">
        <v>7278.82</v>
      </c>
      <c r="N25" s="7">
        <v>7278.82</v>
      </c>
      <c r="O25" s="5" t="s">
        <v>179</v>
      </c>
      <c r="P25" s="7">
        <v>0</v>
      </c>
      <c r="Q25" s="7">
        <v>0</v>
      </c>
      <c r="R25" s="1" t="s">
        <v>179</v>
      </c>
      <c r="S25" s="1" t="s">
        <v>19</v>
      </c>
      <c r="T25" s="8" t="str">
        <f>HYPERLINK("https://my.zakupivli.pro/cabinet/purchases/state_purchase/view/30263923")</f>
        <v>https://my.zakupivli.pro/cabinet/purchases/state_purchase/view/30263923</v>
      </c>
      <c r="U25" s="1" t="s">
        <v>221</v>
      </c>
      <c r="V25" s="4">
        <v>0</v>
      </c>
      <c r="W25" s="1"/>
      <c r="X25" s="1" t="s">
        <v>37</v>
      </c>
      <c r="Y25" s="7">
        <v>7278.82</v>
      </c>
      <c r="Z25" s="1" t="s">
        <v>124</v>
      </c>
      <c r="AA25" s="1" t="s">
        <v>222</v>
      </c>
      <c r="AB25" s="1"/>
      <c r="AC25" s="1"/>
      <c r="AD25" s="1"/>
    </row>
    <row r="26" spans="1:30" ht="39" x14ac:dyDescent="0.25">
      <c r="A26" s="4">
        <v>22</v>
      </c>
      <c r="B26" s="1" t="s">
        <v>102</v>
      </c>
      <c r="C26" s="5" t="s">
        <v>136</v>
      </c>
      <c r="D26" s="1" t="s">
        <v>47</v>
      </c>
      <c r="E26" s="1" t="s">
        <v>197</v>
      </c>
      <c r="F26" s="6">
        <v>44467</v>
      </c>
      <c r="G26" s="1"/>
      <c r="H26" s="6">
        <v>44476</v>
      </c>
      <c r="I26" s="4">
        <v>0</v>
      </c>
      <c r="J26" s="7">
        <v>250</v>
      </c>
      <c r="K26" s="7">
        <v>87500</v>
      </c>
      <c r="L26" s="7">
        <v>350</v>
      </c>
      <c r="M26" s="4">
        <v>0</v>
      </c>
      <c r="N26" s="1"/>
      <c r="O26" s="5"/>
      <c r="P26" s="1"/>
      <c r="Q26" s="1"/>
      <c r="R26" s="1"/>
      <c r="S26" s="1"/>
      <c r="T26" s="8" t="str">
        <f>HYPERLINK("https://my.zakupivli.pro/cabinet/purchases/state_purchase/view/30316165")</f>
        <v>https://my.zakupivli.pro/cabinet/purchases/state_purchase/view/30316165</v>
      </c>
      <c r="U26" s="1" t="s">
        <v>223</v>
      </c>
      <c r="V26" s="4">
        <v>0</v>
      </c>
      <c r="W26" s="1"/>
      <c r="X26" s="1"/>
      <c r="Y26" s="1"/>
      <c r="Z26" s="1"/>
      <c r="AA26" s="1"/>
      <c r="AB26" s="1"/>
      <c r="AC26" s="1"/>
      <c r="AD26" s="1"/>
    </row>
    <row r="27" spans="1:30" ht="51.75" x14ac:dyDescent="0.25">
      <c r="A27" s="4">
        <v>23</v>
      </c>
      <c r="B27" s="1" t="s">
        <v>103</v>
      </c>
      <c r="C27" s="5" t="s">
        <v>186</v>
      </c>
      <c r="D27" s="1" t="s">
        <v>77</v>
      </c>
      <c r="E27" s="1" t="s">
        <v>152</v>
      </c>
      <c r="F27" s="6">
        <v>44475</v>
      </c>
      <c r="G27" s="1"/>
      <c r="H27" s="6">
        <v>44475</v>
      </c>
      <c r="I27" s="4">
        <v>1</v>
      </c>
      <c r="J27" s="7">
        <v>1</v>
      </c>
      <c r="K27" s="7">
        <v>44868.28</v>
      </c>
      <c r="L27" s="7">
        <v>44868.28</v>
      </c>
      <c r="M27" s="7">
        <v>44868.28</v>
      </c>
      <c r="N27" s="7">
        <v>44868.28</v>
      </c>
      <c r="O27" s="5" t="s">
        <v>207</v>
      </c>
      <c r="P27" s="7">
        <v>0</v>
      </c>
      <c r="Q27" s="7">
        <v>0</v>
      </c>
      <c r="R27" s="1" t="s">
        <v>207</v>
      </c>
      <c r="S27" s="1" t="s">
        <v>52</v>
      </c>
      <c r="T27" s="8" t="str">
        <f>HYPERLINK("https://my.zakupivli.pro/cabinet/purchases/state_purchase/view/30540202")</f>
        <v>https://my.zakupivli.pro/cabinet/purchases/state_purchase/view/30540202</v>
      </c>
      <c r="U27" s="1" t="s">
        <v>221</v>
      </c>
      <c r="V27" s="4">
        <v>0</v>
      </c>
      <c r="W27" s="1"/>
      <c r="X27" s="1" t="s">
        <v>8</v>
      </c>
      <c r="Y27" s="7">
        <v>44868.28</v>
      </c>
      <c r="Z27" s="1" t="s">
        <v>124</v>
      </c>
      <c r="AA27" s="1" t="s">
        <v>222</v>
      </c>
      <c r="AB27" s="1"/>
      <c r="AC27" s="1"/>
      <c r="AD27" s="1"/>
    </row>
    <row r="28" spans="1:30" ht="51.75" x14ac:dyDescent="0.25">
      <c r="A28" s="4">
        <v>24</v>
      </c>
      <c r="B28" s="1" t="s">
        <v>108</v>
      </c>
      <c r="C28" s="5" t="s">
        <v>186</v>
      </c>
      <c r="D28" s="1" t="s">
        <v>77</v>
      </c>
      <c r="E28" s="1" t="s">
        <v>152</v>
      </c>
      <c r="F28" s="6">
        <v>44502</v>
      </c>
      <c r="G28" s="1"/>
      <c r="H28" s="6">
        <v>44502</v>
      </c>
      <c r="I28" s="4">
        <v>1</v>
      </c>
      <c r="J28" s="7">
        <v>1</v>
      </c>
      <c r="K28" s="7">
        <v>44868.28</v>
      </c>
      <c r="L28" s="7">
        <v>44868.28</v>
      </c>
      <c r="M28" s="7">
        <v>44868.28</v>
      </c>
      <c r="N28" s="7">
        <v>44868.28</v>
      </c>
      <c r="O28" s="5" t="s">
        <v>207</v>
      </c>
      <c r="P28" s="7">
        <v>0</v>
      </c>
      <c r="Q28" s="7">
        <v>0</v>
      </c>
      <c r="R28" s="1" t="s">
        <v>207</v>
      </c>
      <c r="S28" s="1" t="s">
        <v>52</v>
      </c>
      <c r="T28" s="8" t="str">
        <f>HYPERLINK("https://my.zakupivli.pro/cabinet/purchases/state_purchase/view/31351663")</f>
        <v>https://my.zakupivli.pro/cabinet/purchases/state_purchase/view/31351663</v>
      </c>
      <c r="U28" s="1" t="s">
        <v>221</v>
      </c>
      <c r="V28" s="4">
        <v>0</v>
      </c>
      <c r="W28" s="1"/>
      <c r="X28" s="1" t="s">
        <v>4</v>
      </c>
      <c r="Y28" s="7">
        <v>44868.28</v>
      </c>
      <c r="Z28" s="1" t="s">
        <v>124</v>
      </c>
      <c r="AA28" s="1" t="s">
        <v>222</v>
      </c>
      <c r="AB28" s="1"/>
      <c r="AC28" s="1"/>
      <c r="AD28" s="1"/>
    </row>
    <row r="29" spans="1:30" ht="90" x14ac:dyDescent="0.25">
      <c r="A29" s="4">
        <v>25</v>
      </c>
      <c r="B29" s="1" t="s">
        <v>109</v>
      </c>
      <c r="C29" s="5" t="s">
        <v>154</v>
      </c>
      <c r="D29" s="1" t="s">
        <v>65</v>
      </c>
      <c r="E29" s="1" t="s">
        <v>152</v>
      </c>
      <c r="F29" s="6">
        <v>44503</v>
      </c>
      <c r="G29" s="1"/>
      <c r="H29" s="6">
        <v>44503</v>
      </c>
      <c r="I29" s="4">
        <v>1</v>
      </c>
      <c r="J29" s="7">
        <v>1</v>
      </c>
      <c r="K29" s="7">
        <v>8505</v>
      </c>
      <c r="L29" s="7">
        <v>8505</v>
      </c>
      <c r="M29" s="7">
        <v>8505</v>
      </c>
      <c r="N29" s="7">
        <v>8505</v>
      </c>
      <c r="O29" s="5" t="s">
        <v>206</v>
      </c>
      <c r="P29" s="7">
        <v>0</v>
      </c>
      <c r="Q29" s="7">
        <v>0</v>
      </c>
      <c r="R29" s="1" t="s">
        <v>206</v>
      </c>
      <c r="S29" s="1" t="s">
        <v>54</v>
      </c>
      <c r="T29" s="8" t="str">
        <f>HYPERLINK("https://my.zakupivli.pro/cabinet/purchases/state_purchase/view/31377883")</f>
        <v>https://my.zakupivli.pro/cabinet/purchases/state_purchase/view/31377883</v>
      </c>
      <c r="U29" s="1" t="s">
        <v>221</v>
      </c>
      <c r="V29" s="4">
        <v>0</v>
      </c>
      <c r="W29" s="1"/>
      <c r="X29" s="1" t="s">
        <v>227</v>
      </c>
      <c r="Y29" s="7">
        <v>8505</v>
      </c>
      <c r="Z29" s="1" t="s">
        <v>124</v>
      </c>
      <c r="AA29" s="1" t="s">
        <v>222</v>
      </c>
      <c r="AB29" s="1"/>
      <c r="AC29" s="1"/>
      <c r="AD29" s="1"/>
    </row>
    <row r="30" spans="1:30" ht="102.75" x14ac:dyDescent="0.25">
      <c r="A30" s="4">
        <v>26</v>
      </c>
      <c r="B30" s="1" t="s">
        <v>110</v>
      </c>
      <c r="C30" s="5" t="s">
        <v>193</v>
      </c>
      <c r="D30" s="1" t="s">
        <v>65</v>
      </c>
      <c r="E30" s="1" t="s">
        <v>152</v>
      </c>
      <c r="F30" s="6">
        <v>44505</v>
      </c>
      <c r="G30" s="1"/>
      <c r="H30" s="6">
        <v>44505</v>
      </c>
      <c r="I30" s="4">
        <v>1</v>
      </c>
      <c r="J30" s="7">
        <v>1</v>
      </c>
      <c r="K30" s="7">
        <v>2424.73</v>
      </c>
      <c r="L30" s="7">
        <v>2424.73</v>
      </c>
      <c r="M30" s="7">
        <v>2424.73</v>
      </c>
      <c r="N30" s="7">
        <v>2424.73</v>
      </c>
      <c r="O30" s="5" t="s">
        <v>179</v>
      </c>
      <c r="P30" s="7">
        <v>0</v>
      </c>
      <c r="Q30" s="7">
        <v>0</v>
      </c>
      <c r="R30" s="1" t="s">
        <v>179</v>
      </c>
      <c r="S30" s="1" t="s">
        <v>19</v>
      </c>
      <c r="T30" s="8" t="str">
        <f>HYPERLINK("https://my.zakupivli.pro/cabinet/purchases/state_purchase/view/31390715")</f>
        <v>https://my.zakupivli.pro/cabinet/purchases/state_purchase/view/31390715</v>
      </c>
      <c r="U30" s="1" t="s">
        <v>221</v>
      </c>
      <c r="V30" s="4">
        <v>0</v>
      </c>
      <c r="W30" s="1"/>
      <c r="X30" s="1" t="s">
        <v>226</v>
      </c>
      <c r="Y30" s="7">
        <v>2424.73</v>
      </c>
      <c r="Z30" s="1" t="s">
        <v>124</v>
      </c>
      <c r="AA30" s="1" t="s">
        <v>222</v>
      </c>
      <c r="AB30" s="1"/>
      <c r="AC30" s="1"/>
      <c r="AD30" s="1"/>
    </row>
    <row r="31" spans="1:30" ht="39" x14ac:dyDescent="0.25">
      <c r="A31" s="4">
        <v>27</v>
      </c>
      <c r="B31" s="1" t="s">
        <v>112</v>
      </c>
      <c r="C31" s="5" t="s">
        <v>126</v>
      </c>
      <c r="D31" s="1" t="s">
        <v>53</v>
      </c>
      <c r="E31" s="1" t="s">
        <v>152</v>
      </c>
      <c r="F31" s="6">
        <v>44509</v>
      </c>
      <c r="G31" s="1"/>
      <c r="H31" s="6">
        <v>44509</v>
      </c>
      <c r="I31" s="4">
        <v>1</v>
      </c>
      <c r="J31" s="7">
        <v>4</v>
      </c>
      <c r="K31" s="7">
        <v>21840</v>
      </c>
      <c r="L31" s="7">
        <v>5460</v>
      </c>
      <c r="M31" s="7">
        <v>21840</v>
      </c>
      <c r="N31" s="7">
        <v>5460</v>
      </c>
      <c r="O31" s="5" t="s">
        <v>209</v>
      </c>
      <c r="P31" s="7">
        <v>0</v>
      </c>
      <c r="Q31" s="7">
        <v>0</v>
      </c>
      <c r="R31" s="1" t="s">
        <v>209</v>
      </c>
      <c r="S31" s="1" t="s">
        <v>57</v>
      </c>
      <c r="T31" s="8" t="str">
        <f>HYPERLINK("https://my.zakupivli.pro/cabinet/purchases/state_purchase/view/31579885")</f>
        <v>https://my.zakupivli.pro/cabinet/purchases/state_purchase/view/31579885</v>
      </c>
      <c r="U31" s="1" t="s">
        <v>221</v>
      </c>
      <c r="V31" s="4">
        <v>0</v>
      </c>
      <c r="W31" s="1"/>
      <c r="X31" s="1" t="s">
        <v>73</v>
      </c>
      <c r="Y31" s="7">
        <v>21840</v>
      </c>
      <c r="Z31" s="1" t="s">
        <v>124</v>
      </c>
      <c r="AA31" s="1" t="s">
        <v>222</v>
      </c>
      <c r="AB31" s="1"/>
      <c r="AC31" s="1"/>
      <c r="AD31" s="1"/>
    </row>
    <row r="32" spans="1:30" ht="39" x14ac:dyDescent="0.25">
      <c r="A32" s="4">
        <v>28</v>
      </c>
      <c r="B32" s="1" t="s">
        <v>113</v>
      </c>
      <c r="C32" s="5" t="s">
        <v>137</v>
      </c>
      <c r="D32" s="1" t="s">
        <v>27</v>
      </c>
      <c r="E32" s="1" t="s">
        <v>152</v>
      </c>
      <c r="F32" s="6">
        <v>44517</v>
      </c>
      <c r="G32" s="1"/>
      <c r="H32" s="6">
        <v>44517</v>
      </c>
      <c r="I32" s="4">
        <v>1</v>
      </c>
      <c r="J32" s="7">
        <v>1000</v>
      </c>
      <c r="K32" s="7">
        <v>48996</v>
      </c>
      <c r="L32" s="7">
        <v>48.996000000000002</v>
      </c>
      <c r="M32" s="7">
        <v>48996</v>
      </c>
      <c r="N32" s="7">
        <v>48.996000000000002</v>
      </c>
      <c r="O32" s="5" t="s">
        <v>180</v>
      </c>
      <c r="P32" s="7">
        <v>0</v>
      </c>
      <c r="Q32" s="7">
        <v>0</v>
      </c>
      <c r="R32" s="1" t="s">
        <v>180</v>
      </c>
      <c r="S32" s="1" t="s">
        <v>45</v>
      </c>
      <c r="T32" s="8" t="str">
        <f>HYPERLINK("https://my.zakupivli.pro/cabinet/purchases/state_purchase/view/31874105")</f>
        <v>https://my.zakupivli.pro/cabinet/purchases/state_purchase/view/31874105</v>
      </c>
      <c r="U32" s="1" t="s">
        <v>221</v>
      </c>
      <c r="V32" s="4">
        <v>0</v>
      </c>
      <c r="W32" s="1"/>
      <c r="X32" s="1" t="s">
        <v>229</v>
      </c>
      <c r="Y32" s="7">
        <v>48996</v>
      </c>
      <c r="Z32" s="1" t="s">
        <v>124</v>
      </c>
      <c r="AA32" s="1" t="s">
        <v>222</v>
      </c>
      <c r="AB32" s="1"/>
      <c r="AC32" s="1"/>
      <c r="AD32" s="1"/>
    </row>
    <row r="33" spans="1:30" ht="77.25" x14ac:dyDescent="0.25">
      <c r="A33" s="4">
        <v>29</v>
      </c>
      <c r="B33" s="1" t="s">
        <v>114</v>
      </c>
      <c r="C33" s="5" t="s">
        <v>127</v>
      </c>
      <c r="D33" s="1" t="s">
        <v>75</v>
      </c>
      <c r="E33" s="1" t="s">
        <v>152</v>
      </c>
      <c r="F33" s="6">
        <v>44518</v>
      </c>
      <c r="G33" s="1"/>
      <c r="H33" s="6">
        <v>44518</v>
      </c>
      <c r="I33" s="4">
        <v>1</v>
      </c>
      <c r="J33" s="7">
        <v>1</v>
      </c>
      <c r="K33" s="7">
        <v>49000</v>
      </c>
      <c r="L33" s="7">
        <v>49000</v>
      </c>
      <c r="M33" s="7">
        <v>49000</v>
      </c>
      <c r="N33" s="7">
        <v>49000</v>
      </c>
      <c r="O33" s="5" t="s">
        <v>168</v>
      </c>
      <c r="P33" s="7">
        <v>0</v>
      </c>
      <c r="Q33" s="7">
        <v>0</v>
      </c>
      <c r="R33" s="1" t="s">
        <v>168</v>
      </c>
      <c r="S33" s="1" t="s">
        <v>32</v>
      </c>
      <c r="T33" s="8" t="str">
        <f>HYPERLINK("https://my.zakupivli.pro/cabinet/purchases/state_purchase/view/31962498")</f>
        <v>https://my.zakupivli.pro/cabinet/purchases/state_purchase/view/31962498</v>
      </c>
      <c r="U33" s="1" t="s">
        <v>221</v>
      </c>
      <c r="V33" s="4">
        <v>0</v>
      </c>
      <c r="W33" s="1"/>
      <c r="X33" s="1" t="s">
        <v>230</v>
      </c>
      <c r="Y33" s="7">
        <v>49000</v>
      </c>
      <c r="Z33" s="1" t="s">
        <v>124</v>
      </c>
      <c r="AA33" s="1" t="s">
        <v>222</v>
      </c>
      <c r="AB33" s="1"/>
      <c r="AC33" s="1"/>
      <c r="AD33" s="1"/>
    </row>
    <row r="34" spans="1:30" ht="90" x14ac:dyDescent="0.25">
      <c r="A34" s="4">
        <v>30</v>
      </c>
      <c r="B34" s="1" t="s">
        <v>115</v>
      </c>
      <c r="C34" s="5" t="s">
        <v>192</v>
      </c>
      <c r="D34" s="1" t="s">
        <v>65</v>
      </c>
      <c r="E34" s="1" t="s">
        <v>152</v>
      </c>
      <c r="F34" s="6">
        <v>44525</v>
      </c>
      <c r="G34" s="1"/>
      <c r="H34" s="6">
        <v>44525</v>
      </c>
      <c r="I34" s="4">
        <v>1</v>
      </c>
      <c r="J34" s="7">
        <v>1</v>
      </c>
      <c r="K34" s="7">
        <v>4293.43</v>
      </c>
      <c r="L34" s="7">
        <v>4293.43</v>
      </c>
      <c r="M34" s="7">
        <v>4293.43</v>
      </c>
      <c r="N34" s="7">
        <v>4293.43</v>
      </c>
      <c r="O34" s="5" t="s">
        <v>179</v>
      </c>
      <c r="P34" s="7">
        <v>0</v>
      </c>
      <c r="Q34" s="7">
        <v>0</v>
      </c>
      <c r="R34" s="1" t="s">
        <v>179</v>
      </c>
      <c r="S34" s="1" t="s">
        <v>19</v>
      </c>
      <c r="T34" s="8" t="str">
        <f>HYPERLINK("https://my.zakupivli.pro/cabinet/purchases/state_purchase/view/32213267")</f>
        <v>https://my.zakupivli.pro/cabinet/purchases/state_purchase/view/32213267</v>
      </c>
      <c r="U34" s="1" t="s">
        <v>221</v>
      </c>
      <c r="V34" s="4">
        <v>0</v>
      </c>
      <c r="W34" s="1"/>
      <c r="X34" s="1" t="s">
        <v>232</v>
      </c>
      <c r="Y34" s="7">
        <v>4293.43</v>
      </c>
      <c r="Z34" s="1" t="s">
        <v>124</v>
      </c>
      <c r="AA34" s="1" t="s">
        <v>222</v>
      </c>
      <c r="AB34" s="1"/>
      <c r="AC34" s="1"/>
      <c r="AD34" s="1"/>
    </row>
    <row r="35" spans="1:30" ht="64.5" x14ac:dyDescent="0.25">
      <c r="A35" s="4">
        <v>31</v>
      </c>
      <c r="B35" s="1" t="s">
        <v>116</v>
      </c>
      <c r="C35" s="5" t="s">
        <v>155</v>
      </c>
      <c r="D35" s="1" t="s">
        <v>65</v>
      </c>
      <c r="E35" s="1" t="s">
        <v>152</v>
      </c>
      <c r="F35" s="6">
        <v>44525</v>
      </c>
      <c r="G35" s="1"/>
      <c r="H35" s="6">
        <v>44525</v>
      </c>
      <c r="I35" s="4">
        <v>1</v>
      </c>
      <c r="J35" s="7">
        <v>1</v>
      </c>
      <c r="K35" s="7">
        <v>8505</v>
      </c>
      <c r="L35" s="7">
        <v>8505</v>
      </c>
      <c r="M35" s="7">
        <v>8505</v>
      </c>
      <c r="N35" s="7">
        <v>8505</v>
      </c>
      <c r="O35" s="5" t="s">
        <v>205</v>
      </c>
      <c r="P35" s="7">
        <v>0</v>
      </c>
      <c r="Q35" s="7">
        <v>0</v>
      </c>
      <c r="R35" s="1" t="s">
        <v>205</v>
      </c>
      <c r="S35" s="1" t="s">
        <v>33</v>
      </c>
      <c r="T35" s="8" t="str">
        <f>HYPERLINK("https://my.zakupivli.pro/cabinet/purchases/state_purchase/view/32215980")</f>
        <v>https://my.zakupivli.pro/cabinet/purchases/state_purchase/view/32215980</v>
      </c>
      <c r="U35" s="1" t="s">
        <v>221</v>
      </c>
      <c r="V35" s="4">
        <v>0</v>
      </c>
      <c r="W35" s="1"/>
      <c r="X35" s="1" t="s">
        <v>233</v>
      </c>
      <c r="Y35" s="7">
        <v>8505</v>
      </c>
      <c r="Z35" s="1" t="s">
        <v>124</v>
      </c>
      <c r="AA35" s="1" t="s">
        <v>222</v>
      </c>
      <c r="AB35" s="1"/>
      <c r="AC35" s="1"/>
      <c r="AD35" s="1"/>
    </row>
    <row r="36" spans="1:30" ht="90" x14ac:dyDescent="0.25">
      <c r="A36" s="4">
        <v>32</v>
      </c>
      <c r="B36" s="1" t="s">
        <v>117</v>
      </c>
      <c r="C36" s="5" t="s">
        <v>156</v>
      </c>
      <c r="D36" s="1" t="s">
        <v>65</v>
      </c>
      <c r="E36" s="1" t="s">
        <v>152</v>
      </c>
      <c r="F36" s="6">
        <v>44525</v>
      </c>
      <c r="G36" s="1"/>
      <c r="H36" s="6">
        <v>44525</v>
      </c>
      <c r="I36" s="4">
        <v>1</v>
      </c>
      <c r="J36" s="7">
        <v>1</v>
      </c>
      <c r="K36" s="7">
        <v>8505</v>
      </c>
      <c r="L36" s="7">
        <v>8505</v>
      </c>
      <c r="M36" s="7">
        <v>8505</v>
      </c>
      <c r="N36" s="7">
        <v>8505</v>
      </c>
      <c r="O36" s="5" t="s">
        <v>206</v>
      </c>
      <c r="P36" s="7">
        <v>0</v>
      </c>
      <c r="Q36" s="7">
        <v>0</v>
      </c>
      <c r="R36" s="1" t="s">
        <v>206</v>
      </c>
      <c r="S36" s="1" t="s">
        <v>54</v>
      </c>
      <c r="T36" s="8" t="str">
        <f>HYPERLINK("https://my.zakupivli.pro/cabinet/purchases/state_purchase/view/32225061")</f>
        <v>https://my.zakupivli.pro/cabinet/purchases/state_purchase/view/32225061</v>
      </c>
      <c r="U36" s="1" t="s">
        <v>221</v>
      </c>
      <c r="V36" s="4">
        <v>0</v>
      </c>
      <c r="W36" s="1"/>
      <c r="X36" s="1" t="s">
        <v>234</v>
      </c>
      <c r="Y36" s="7">
        <v>8505</v>
      </c>
      <c r="Z36" s="1" t="s">
        <v>124</v>
      </c>
      <c r="AA36" s="1" t="s">
        <v>222</v>
      </c>
      <c r="AB36" s="1"/>
      <c r="AC36" s="1"/>
      <c r="AD36" s="1"/>
    </row>
    <row r="37" spans="1:30" ht="115.5" x14ac:dyDescent="0.25">
      <c r="A37" s="4">
        <v>33</v>
      </c>
      <c r="B37" s="1" t="s">
        <v>118</v>
      </c>
      <c r="C37" s="5" t="s">
        <v>194</v>
      </c>
      <c r="D37" s="1" t="s">
        <v>65</v>
      </c>
      <c r="E37" s="1" t="s">
        <v>152</v>
      </c>
      <c r="F37" s="6">
        <v>44525</v>
      </c>
      <c r="G37" s="1"/>
      <c r="H37" s="6">
        <v>44525</v>
      </c>
      <c r="I37" s="4">
        <v>1</v>
      </c>
      <c r="J37" s="7">
        <v>1</v>
      </c>
      <c r="K37" s="7">
        <v>2456.4499999999998</v>
      </c>
      <c r="L37" s="7">
        <v>2456.4499999999998</v>
      </c>
      <c r="M37" s="7">
        <v>2456.4499999999998</v>
      </c>
      <c r="N37" s="7">
        <v>2456.4499999999998</v>
      </c>
      <c r="O37" s="5" t="s">
        <v>179</v>
      </c>
      <c r="P37" s="7">
        <v>0</v>
      </c>
      <c r="Q37" s="7">
        <v>0</v>
      </c>
      <c r="R37" s="1" t="s">
        <v>179</v>
      </c>
      <c r="S37" s="1" t="s">
        <v>19</v>
      </c>
      <c r="T37" s="8" t="str">
        <f>HYPERLINK("https://my.zakupivli.pro/cabinet/purchases/state_purchase/view/32237506")</f>
        <v>https://my.zakupivli.pro/cabinet/purchases/state_purchase/view/32237506</v>
      </c>
      <c r="U37" s="1" t="s">
        <v>221</v>
      </c>
      <c r="V37" s="4">
        <v>0</v>
      </c>
      <c r="W37" s="1"/>
      <c r="X37" s="1" t="s">
        <v>235</v>
      </c>
      <c r="Y37" s="7">
        <v>2456.4499999999998</v>
      </c>
      <c r="Z37" s="1" t="s">
        <v>124</v>
      </c>
      <c r="AA37" s="1" t="s">
        <v>222</v>
      </c>
      <c r="AB37" s="1"/>
      <c r="AC37" s="1"/>
      <c r="AD37" s="1"/>
    </row>
    <row r="38" spans="1:30" ht="39" x14ac:dyDescent="0.25">
      <c r="A38" s="4">
        <v>34</v>
      </c>
      <c r="B38" s="1" t="s">
        <v>119</v>
      </c>
      <c r="C38" s="5" t="s">
        <v>158</v>
      </c>
      <c r="D38" s="1" t="s">
        <v>29</v>
      </c>
      <c r="E38" s="1" t="s">
        <v>152</v>
      </c>
      <c r="F38" s="6">
        <v>44529</v>
      </c>
      <c r="G38" s="1"/>
      <c r="H38" s="6">
        <v>44529</v>
      </c>
      <c r="I38" s="4">
        <v>1</v>
      </c>
      <c r="J38" s="7">
        <v>304</v>
      </c>
      <c r="K38" s="7">
        <v>3688.5</v>
      </c>
      <c r="L38" s="7">
        <v>12.133223684210526</v>
      </c>
      <c r="M38" s="7">
        <v>3688.5</v>
      </c>
      <c r="N38" s="7">
        <v>12.133223684210526</v>
      </c>
      <c r="O38" s="5" t="s">
        <v>148</v>
      </c>
      <c r="P38" s="7">
        <v>0</v>
      </c>
      <c r="Q38" s="7">
        <v>0</v>
      </c>
      <c r="R38" s="1" t="s">
        <v>148</v>
      </c>
      <c r="S38" s="1" t="s">
        <v>35</v>
      </c>
      <c r="T38" s="8" t="str">
        <f>HYPERLINK("https://my.zakupivli.pro/cabinet/purchases/state_purchase/view/32338583")</f>
        <v>https://my.zakupivli.pro/cabinet/purchases/state_purchase/view/32338583</v>
      </c>
      <c r="U38" s="1" t="s">
        <v>221</v>
      </c>
      <c r="V38" s="4">
        <v>0</v>
      </c>
      <c r="W38" s="1"/>
      <c r="X38" s="1" t="s">
        <v>236</v>
      </c>
      <c r="Y38" s="7">
        <v>3688.5</v>
      </c>
      <c r="Z38" s="1" t="s">
        <v>124</v>
      </c>
      <c r="AA38" s="1" t="s">
        <v>222</v>
      </c>
      <c r="AB38" s="1"/>
      <c r="AC38" s="1"/>
      <c r="AD38" s="1"/>
    </row>
    <row r="39" spans="1:30" ht="51.75" x14ac:dyDescent="0.25">
      <c r="A39" s="4">
        <v>35</v>
      </c>
      <c r="B39" s="1" t="s">
        <v>120</v>
      </c>
      <c r="C39" s="5" t="s">
        <v>186</v>
      </c>
      <c r="D39" s="1" t="s">
        <v>77</v>
      </c>
      <c r="E39" s="1" t="s">
        <v>152</v>
      </c>
      <c r="F39" s="6">
        <v>44531</v>
      </c>
      <c r="G39" s="1"/>
      <c r="H39" s="6">
        <v>44531</v>
      </c>
      <c r="I39" s="4">
        <v>1</v>
      </c>
      <c r="J39" s="7">
        <v>1</v>
      </c>
      <c r="K39" s="7">
        <v>44868.28</v>
      </c>
      <c r="L39" s="7">
        <v>44868.28</v>
      </c>
      <c r="M39" s="7">
        <v>44868.28</v>
      </c>
      <c r="N39" s="7">
        <v>44868.28</v>
      </c>
      <c r="O39" s="5" t="s">
        <v>207</v>
      </c>
      <c r="P39" s="7">
        <v>0</v>
      </c>
      <c r="Q39" s="7">
        <v>0</v>
      </c>
      <c r="R39" s="1" t="s">
        <v>207</v>
      </c>
      <c r="S39" s="1" t="s">
        <v>52</v>
      </c>
      <c r="T39" s="8" t="str">
        <f>HYPERLINK("https://my.zakupivli.pro/cabinet/purchases/state_purchase/view/32427463")</f>
        <v>https://my.zakupivli.pro/cabinet/purchases/state_purchase/view/32427463</v>
      </c>
      <c r="U39" s="1" t="s">
        <v>221</v>
      </c>
      <c r="V39" s="4">
        <v>0</v>
      </c>
      <c r="W39" s="1"/>
      <c r="X39" s="1" t="s">
        <v>225</v>
      </c>
      <c r="Y39" s="7">
        <v>44868.28</v>
      </c>
      <c r="Z39" s="1" t="s">
        <v>124</v>
      </c>
      <c r="AA39" s="1" t="s">
        <v>222</v>
      </c>
      <c r="AB39" s="1"/>
      <c r="AC39" s="1"/>
      <c r="AD39" s="1"/>
    </row>
    <row r="40" spans="1:30" ht="39" x14ac:dyDescent="0.25">
      <c r="A40" s="4">
        <v>36</v>
      </c>
      <c r="B40" s="1" t="s">
        <v>121</v>
      </c>
      <c r="C40" s="5" t="s">
        <v>170</v>
      </c>
      <c r="D40" s="1" t="s">
        <v>69</v>
      </c>
      <c r="E40" s="1" t="s">
        <v>152</v>
      </c>
      <c r="F40" s="6">
        <v>44531</v>
      </c>
      <c r="G40" s="1"/>
      <c r="H40" s="6">
        <v>44531</v>
      </c>
      <c r="I40" s="4">
        <v>1</v>
      </c>
      <c r="J40" s="7">
        <v>1</v>
      </c>
      <c r="K40" s="7">
        <v>500</v>
      </c>
      <c r="L40" s="7">
        <v>500</v>
      </c>
      <c r="M40" s="7">
        <v>500</v>
      </c>
      <c r="N40" s="7">
        <v>500</v>
      </c>
      <c r="O40" s="5" t="s">
        <v>145</v>
      </c>
      <c r="P40" s="7">
        <v>0</v>
      </c>
      <c r="Q40" s="7">
        <v>0</v>
      </c>
      <c r="R40" s="1" t="s">
        <v>145</v>
      </c>
      <c r="S40" s="1" t="s">
        <v>48</v>
      </c>
      <c r="T40" s="8" t="str">
        <f>HYPERLINK("https://my.zakupivli.pro/cabinet/purchases/state_purchase/view/32445388")</f>
        <v>https://my.zakupivli.pro/cabinet/purchases/state_purchase/view/32445388</v>
      </c>
      <c r="U40" s="1" t="s">
        <v>221</v>
      </c>
      <c r="V40" s="4">
        <v>0</v>
      </c>
      <c r="W40" s="1"/>
      <c r="X40" s="1" t="s">
        <v>228</v>
      </c>
      <c r="Y40" s="7">
        <v>500</v>
      </c>
      <c r="Z40" s="1" t="s">
        <v>124</v>
      </c>
      <c r="AA40" s="1" t="s">
        <v>222</v>
      </c>
      <c r="AB40" s="1"/>
      <c r="AC40" s="1"/>
      <c r="AD40" s="1"/>
    </row>
    <row r="41" spans="1:30" ht="39" x14ac:dyDescent="0.25">
      <c r="A41" s="4">
        <v>37</v>
      </c>
      <c r="B41" s="1" t="s">
        <v>122</v>
      </c>
      <c r="C41" s="5" t="s">
        <v>200</v>
      </c>
      <c r="D41" s="1" t="s">
        <v>50</v>
      </c>
      <c r="E41" s="1" t="s">
        <v>152</v>
      </c>
      <c r="F41" s="6">
        <v>44531</v>
      </c>
      <c r="G41" s="1"/>
      <c r="H41" s="6">
        <v>44531</v>
      </c>
      <c r="I41" s="4">
        <v>1</v>
      </c>
      <c r="J41" s="7">
        <v>4</v>
      </c>
      <c r="K41" s="7">
        <v>10000</v>
      </c>
      <c r="L41" s="7">
        <v>2500</v>
      </c>
      <c r="M41" s="7">
        <v>10000</v>
      </c>
      <c r="N41" s="7">
        <v>2500</v>
      </c>
      <c r="O41" s="5" t="s">
        <v>196</v>
      </c>
      <c r="P41" s="7">
        <v>0</v>
      </c>
      <c r="Q41" s="7">
        <v>0</v>
      </c>
      <c r="R41" s="1" t="s">
        <v>196</v>
      </c>
      <c r="S41" s="1" t="s">
        <v>41</v>
      </c>
      <c r="T41" s="8" t="str">
        <f>HYPERLINK("https://my.zakupivli.pro/cabinet/purchases/state_purchase/view/32456830")</f>
        <v>https://my.zakupivli.pro/cabinet/purchases/state_purchase/view/32456830</v>
      </c>
      <c r="U41" s="1" t="s">
        <v>221</v>
      </c>
      <c r="V41" s="4">
        <v>0</v>
      </c>
      <c r="W41" s="1"/>
      <c r="X41" s="1" t="s">
        <v>231</v>
      </c>
      <c r="Y41" s="7">
        <v>10000</v>
      </c>
      <c r="Z41" s="1" t="s">
        <v>124</v>
      </c>
      <c r="AA41" s="1" t="s">
        <v>222</v>
      </c>
      <c r="AB41" s="1"/>
      <c r="AC41" s="1"/>
      <c r="AD41" s="1"/>
    </row>
    <row r="42" spans="1:30" ht="39" x14ac:dyDescent="0.25">
      <c r="A42" s="4">
        <v>38</v>
      </c>
      <c r="B42" s="1" t="s">
        <v>123</v>
      </c>
      <c r="C42" s="5" t="s">
        <v>160</v>
      </c>
      <c r="D42" s="1" t="s">
        <v>44</v>
      </c>
      <c r="E42" s="1" t="s">
        <v>152</v>
      </c>
      <c r="F42" s="6">
        <v>44532</v>
      </c>
      <c r="G42" s="1"/>
      <c r="H42" s="6">
        <v>44532</v>
      </c>
      <c r="I42" s="4">
        <v>1</v>
      </c>
      <c r="J42" s="7">
        <v>1</v>
      </c>
      <c r="K42" s="7">
        <v>23000</v>
      </c>
      <c r="L42" s="7">
        <v>23000</v>
      </c>
      <c r="M42" s="7">
        <v>23000</v>
      </c>
      <c r="N42" s="7">
        <v>23000</v>
      </c>
      <c r="O42" s="5" t="s">
        <v>164</v>
      </c>
      <c r="P42" s="7">
        <v>0</v>
      </c>
      <c r="Q42" s="7">
        <v>0</v>
      </c>
      <c r="R42" s="1" t="s">
        <v>164</v>
      </c>
      <c r="S42" s="1" t="s">
        <v>42</v>
      </c>
      <c r="T42" s="8" t="str">
        <f>HYPERLINK("https://my.zakupivli.pro/cabinet/purchases/state_purchase/view/32517084")</f>
        <v>https://my.zakupivli.pro/cabinet/purchases/state_purchase/view/32517084</v>
      </c>
      <c r="U42" s="1" t="s">
        <v>221</v>
      </c>
      <c r="V42" s="4">
        <v>0</v>
      </c>
      <c r="W42" s="1"/>
      <c r="X42" s="1" t="s">
        <v>238</v>
      </c>
      <c r="Y42" s="7">
        <v>23000</v>
      </c>
      <c r="Z42" s="1" t="s">
        <v>124</v>
      </c>
      <c r="AA42" s="1" t="s">
        <v>222</v>
      </c>
      <c r="AB42" s="1"/>
      <c r="AC42" s="1"/>
      <c r="AD42" s="1"/>
    </row>
    <row r="43" spans="1:30" ht="39" x14ac:dyDescent="0.25">
      <c r="A43" s="4">
        <v>39</v>
      </c>
      <c r="B43" s="1" t="s">
        <v>111</v>
      </c>
      <c r="C43" s="5" t="s">
        <v>129</v>
      </c>
      <c r="D43" s="1" t="s">
        <v>70</v>
      </c>
      <c r="E43" s="1" t="s">
        <v>197</v>
      </c>
      <c r="F43" s="6">
        <v>44508</v>
      </c>
      <c r="G43" s="6">
        <v>44518</v>
      </c>
      <c r="H43" s="6">
        <v>44529</v>
      </c>
      <c r="I43" s="4">
        <v>5</v>
      </c>
      <c r="J43" s="7">
        <v>1</v>
      </c>
      <c r="K43" s="7">
        <v>100000</v>
      </c>
      <c r="L43" s="7">
        <v>100000</v>
      </c>
      <c r="M43" s="7">
        <v>44000</v>
      </c>
      <c r="N43" s="7">
        <v>44000</v>
      </c>
      <c r="O43" s="5" t="s">
        <v>216</v>
      </c>
      <c r="P43" s="7">
        <v>56000</v>
      </c>
      <c r="Q43" s="7">
        <v>56</v>
      </c>
      <c r="R43" s="1" t="s">
        <v>216</v>
      </c>
      <c r="S43" s="1" t="s">
        <v>38</v>
      </c>
      <c r="T43" s="8" t="str">
        <f>HYPERLINK("https://my.zakupivli.pro/cabinet/purchases/state_purchase/view/31535572")</f>
        <v>https://my.zakupivli.pro/cabinet/purchases/state_purchase/view/31535572</v>
      </c>
      <c r="U43" s="1" t="s">
        <v>221</v>
      </c>
      <c r="V43" s="4">
        <v>0</v>
      </c>
      <c r="W43" s="1"/>
      <c r="X43" s="1" t="s">
        <v>237</v>
      </c>
      <c r="Y43" s="7">
        <v>44000</v>
      </c>
      <c r="Z43" s="1" t="s">
        <v>124</v>
      </c>
      <c r="AA43" s="1" t="s">
        <v>222</v>
      </c>
      <c r="AB43" s="1"/>
      <c r="AC43" s="1"/>
      <c r="AD43" s="1" t="s">
        <v>46</v>
      </c>
    </row>
    <row r="44" spans="1:30" ht="51.75" x14ac:dyDescent="0.25">
      <c r="A44" s="4">
        <v>40</v>
      </c>
      <c r="B44" s="1" t="s">
        <v>107</v>
      </c>
      <c r="C44" s="5" t="s">
        <v>131</v>
      </c>
      <c r="D44" s="1" t="s">
        <v>58</v>
      </c>
      <c r="E44" s="1" t="s">
        <v>197</v>
      </c>
      <c r="F44" s="6">
        <v>44495</v>
      </c>
      <c r="G44" s="6">
        <v>44504</v>
      </c>
      <c r="H44" s="6">
        <v>44511</v>
      </c>
      <c r="I44" s="4">
        <v>1</v>
      </c>
      <c r="J44" s="7">
        <v>1</v>
      </c>
      <c r="K44" s="7">
        <v>305933</v>
      </c>
      <c r="L44" s="7">
        <v>305933</v>
      </c>
      <c r="M44" s="7">
        <v>305933</v>
      </c>
      <c r="N44" s="7">
        <v>305933</v>
      </c>
      <c r="O44" s="5" t="s">
        <v>208</v>
      </c>
      <c r="P44" s="7">
        <v>0</v>
      </c>
      <c r="Q44" s="7">
        <v>0</v>
      </c>
      <c r="R44" s="1" t="s">
        <v>208</v>
      </c>
      <c r="S44" s="1" t="s">
        <v>24</v>
      </c>
      <c r="T44" s="8" t="str">
        <f>HYPERLINK("https://my.zakupivli.pro/cabinet/purchases/state_purchase/view/31126085")</f>
        <v>https://my.zakupivli.pro/cabinet/purchases/state_purchase/view/31126085</v>
      </c>
      <c r="U44" s="1" t="s">
        <v>221</v>
      </c>
      <c r="V44" s="4">
        <v>0</v>
      </c>
      <c r="W44" s="1"/>
      <c r="X44" s="1" t="s">
        <v>241</v>
      </c>
      <c r="Y44" s="7">
        <v>305933</v>
      </c>
      <c r="Z44" s="1" t="s">
        <v>124</v>
      </c>
      <c r="AA44" s="1" t="s">
        <v>222</v>
      </c>
      <c r="AB44" s="1"/>
      <c r="AC44" s="1"/>
      <c r="AD44" s="1" t="s">
        <v>25</v>
      </c>
    </row>
    <row r="45" spans="1:30" ht="77.25" x14ac:dyDescent="0.25">
      <c r="A45" s="4">
        <v>41</v>
      </c>
      <c r="B45" s="1" t="s">
        <v>106</v>
      </c>
      <c r="C45" s="5" t="s">
        <v>132</v>
      </c>
      <c r="D45" s="1" t="s">
        <v>59</v>
      </c>
      <c r="E45" s="1" t="s">
        <v>197</v>
      </c>
      <c r="F45" s="6">
        <v>44494</v>
      </c>
      <c r="G45" s="6">
        <v>44503</v>
      </c>
      <c r="H45" s="6">
        <v>44510</v>
      </c>
      <c r="I45" s="4">
        <v>1</v>
      </c>
      <c r="J45" s="7">
        <v>1</v>
      </c>
      <c r="K45" s="7">
        <v>168549</v>
      </c>
      <c r="L45" s="7">
        <v>168549</v>
      </c>
      <c r="M45" s="7">
        <v>168549</v>
      </c>
      <c r="N45" s="7">
        <v>168549</v>
      </c>
      <c r="O45" s="5" t="s">
        <v>208</v>
      </c>
      <c r="P45" s="7">
        <v>0</v>
      </c>
      <c r="Q45" s="7">
        <v>0</v>
      </c>
      <c r="R45" s="1" t="s">
        <v>208</v>
      </c>
      <c r="S45" s="1" t="s">
        <v>24</v>
      </c>
      <c r="T45" s="8" t="str">
        <f>HYPERLINK("https://my.zakupivli.pro/cabinet/purchases/state_purchase/view/31063610")</f>
        <v>https://my.zakupivli.pro/cabinet/purchases/state_purchase/view/31063610</v>
      </c>
      <c r="U45" s="1" t="s">
        <v>221</v>
      </c>
      <c r="V45" s="4">
        <v>0</v>
      </c>
      <c r="W45" s="1"/>
      <c r="X45" s="1" t="s">
        <v>240</v>
      </c>
      <c r="Y45" s="7">
        <v>168549</v>
      </c>
      <c r="Z45" s="1" t="s">
        <v>124</v>
      </c>
      <c r="AA45" s="1" t="s">
        <v>222</v>
      </c>
      <c r="AB45" s="1"/>
      <c r="AC45" s="1"/>
      <c r="AD45" s="1" t="s">
        <v>25</v>
      </c>
    </row>
    <row r="46" spans="1:30" ht="39" x14ac:dyDescent="0.25">
      <c r="A46" s="4">
        <v>42</v>
      </c>
      <c r="B46" s="1" t="s">
        <v>105</v>
      </c>
      <c r="C46" s="5" t="s">
        <v>128</v>
      </c>
      <c r="D46" s="1" t="s">
        <v>76</v>
      </c>
      <c r="E46" s="1" t="s">
        <v>197</v>
      </c>
      <c r="F46" s="6">
        <v>44481</v>
      </c>
      <c r="G46" s="6">
        <v>44494</v>
      </c>
      <c r="H46" s="6">
        <v>44498</v>
      </c>
      <c r="I46" s="4">
        <v>1</v>
      </c>
      <c r="J46" s="7">
        <v>1</v>
      </c>
      <c r="K46" s="7">
        <v>90000</v>
      </c>
      <c r="L46" s="7">
        <v>90000</v>
      </c>
      <c r="M46" s="7">
        <v>89800</v>
      </c>
      <c r="N46" s="7">
        <v>89800</v>
      </c>
      <c r="O46" s="5" t="s">
        <v>146</v>
      </c>
      <c r="P46" s="7">
        <v>200</v>
      </c>
      <c r="Q46" s="7">
        <v>0.22</v>
      </c>
      <c r="R46" s="1" t="s">
        <v>146</v>
      </c>
      <c r="S46" s="1" t="s">
        <v>55</v>
      </c>
      <c r="T46" s="8" t="str">
        <f>HYPERLINK("https://my.zakupivli.pro/cabinet/purchases/state_purchase/view/30729141")</f>
        <v>https://my.zakupivli.pro/cabinet/purchases/state_purchase/view/30729141</v>
      </c>
      <c r="U46" s="1" t="s">
        <v>221</v>
      </c>
      <c r="V46" s="4">
        <v>0</v>
      </c>
      <c r="W46" s="1"/>
      <c r="X46" s="1" t="s">
        <v>40</v>
      </c>
      <c r="Y46" s="7">
        <v>89800</v>
      </c>
      <c r="Z46" s="1" t="s">
        <v>124</v>
      </c>
      <c r="AA46" s="1" t="s">
        <v>222</v>
      </c>
      <c r="AB46" s="1"/>
      <c r="AC46" s="1"/>
      <c r="AD46" s="1" t="s">
        <v>56</v>
      </c>
    </row>
    <row r="47" spans="1:30" ht="39" x14ac:dyDescent="0.25">
      <c r="A47" s="4">
        <v>43</v>
      </c>
      <c r="B47" s="1" t="s">
        <v>104</v>
      </c>
      <c r="C47" s="5" t="s">
        <v>136</v>
      </c>
      <c r="D47" s="1" t="s">
        <v>47</v>
      </c>
      <c r="E47" s="1" t="s">
        <v>197</v>
      </c>
      <c r="F47" s="6">
        <v>44477</v>
      </c>
      <c r="G47" s="6">
        <v>44490</v>
      </c>
      <c r="H47" s="6">
        <v>44508</v>
      </c>
      <c r="I47" s="4">
        <v>1</v>
      </c>
      <c r="J47" s="7">
        <v>250</v>
      </c>
      <c r="K47" s="7">
        <v>87500</v>
      </c>
      <c r="L47" s="7">
        <v>350</v>
      </c>
      <c r="M47" s="7">
        <v>87500</v>
      </c>
      <c r="N47" s="7">
        <v>350</v>
      </c>
      <c r="O47" s="5" t="s">
        <v>217</v>
      </c>
      <c r="P47" s="7">
        <v>0</v>
      </c>
      <c r="Q47" s="7">
        <v>0</v>
      </c>
      <c r="R47" s="1" t="s">
        <v>217</v>
      </c>
      <c r="S47" s="1" t="s">
        <v>21</v>
      </c>
      <c r="T47" s="8" t="str">
        <f>HYPERLINK("https://my.zakupivli.pro/cabinet/purchases/state_purchase/view/30617367")</f>
        <v>https://my.zakupivli.pro/cabinet/purchases/state_purchase/view/30617367</v>
      </c>
      <c r="U47" s="1" t="s">
        <v>221</v>
      </c>
      <c r="V47" s="4">
        <v>0</v>
      </c>
      <c r="W47" s="1"/>
      <c r="X47" s="1" t="s">
        <v>239</v>
      </c>
      <c r="Y47" s="7">
        <v>87500</v>
      </c>
      <c r="Z47" s="1" t="s">
        <v>124</v>
      </c>
      <c r="AA47" s="1" t="s">
        <v>222</v>
      </c>
      <c r="AB47" s="1"/>
      <c r="AC47" s="1"/>
      <c r="AD47" s="1" t="s">
        <v>22</v>
      </c>
    </row>
    <row r="48" spans="1:30" ht="64.5" x14ac:dyDescent="0.25">
      <c r="A48" s="4">
        <v>44</v>
      </c>
      <c r="B48" s="1" t="s">
        <v>98</v>
      </c>
      <c r="C48" s="5" t="s">
        <v>1</v>
      </c>
      <c r="D48" s="1" t="s">
        <v>58</v>
      </c>
      <c r="E48" s="1" t="s">
        <v>197</v>
      </c>
      <c r="F48" s="6">
        <v>44441</v>
      </c>
      <c r="G48" s="6">
        <v>44452</v>
      </c>
      <c r="H48" s="6">
        <v>44466</v>
      </c>
      <c r="I48" s="4">
        <v>1</v>
      </c>
      <c r="J48" s="7">
        <v>1</v>
      </c>
      <c r="K48" s="7">
        <v>166836</v>
      </c>
      <c r="L48" s="7">
        <v>166836</v>
      </c>
      <c r="M48" s="7">
        <v>166836</v>
      </c>
      <c r="N48" s="7">
        <v>166836</v>
      </c>
      <c r="O48" s="5" t="s">
        <v>208</v>
      </c>
      <c r="P48" s="7">
        <v>0</v>
      </c>
      <c r="Q48" s="7">
        <v>0</v>
      </c>
      <c r="R48" s="1" t="s">
        <v>208</v>
      </c>
      <c r="S48" s="1" t="s">
        <v>24</v>
      </c>
      <c r="T48" s="8" t="str">
        <f>HYPERLINK("https://my.zakupivli.pro/cabinet/purchases/state_purchase/view/29489549")</f>
        <v>https://my.zakupivli.pro/cabinet/purchases/state_purchase/view/29489549</v>
      </c>
      <c r="U48" s="1" t="s">
        <v>221</v>
      </c>
      <c r="V48" s="4">
        <v>1</v>
      </c>
      <c r="W48" s="1"/>
      <c r="X48" s="1" t="s">
        <v>18</v>
      </c>
      <c r="Y48" s="7">
        <v>166836</v>
      </c>
      <c r="Z48" s="1" t="s">
        <v>124</v>
      </c>
      <c r="AA48" s="1" t="s">
        <v>222</v>
      </c>
      <c r="AB48" s="1"/>
      <c r="AC48" s="1"/>
      <c r="AD48" s="1" t="s">
        <v>25</v>
      </c>
    </row>
    <row r="49" spans="1:30" ht="64.5" x14ac:dyDescent="0.25">
      <c r="A49" s="4">
        <v>45</v>
      </c>
      <c r="B49" s="1" t="s">
        <v>96</v>
      </c>
      <c r="C49" s="5" t="s">
        <v>130</v>
      </c>
      <c r="D49" s="1" t="s">
        <v>66</v>
      </c>
      <c r="E49" s="1" t="s">
        <v>197</v>
      </c>
      <c r="F49" s="6">
        <v>44438</v>
      </c>
      <c r="G49" s="6">
        <v>44447</v>
      </c>
      <c r="H49" s="6">
        <v>44453</v>
      </c>
      <c r="I49" s="4">
        <v>1</v>
      </c>
      <c r="J49" s="7">
        <v>1</v>
      </c>
      <c r="K49" s="7">
        <v>50000</v>
      </c>
      <c r="L49" s="7">
        <v>50000</v>
      </c>
      <c r="M49" s="7">
        <v>49000</v>
      </c>
      <c r="N49" s="7">
        <v>49000</v>
      </c>
      <c r="O49" s="5" t="s">
        <v>203</v>
      </c>
      <c r="P49" s="7">
        <v>1000</v>
      </c>
      <c r="Q49" s="7">
        <v>2</v>
      </c>
      <c r="R49" s="1" t="s">
        <v>203</v>
      </c>
      <c r="S49" s="1" t="s">
        <v>33</v>
      </c>
      <c r="T49" s="8" t="str">
        <f>HYPERLINK("https://my.zakupivli.pro/cabinet/purchases/state_purchase/view/29381782")</f>
        <v>https://my.zakupivli.pro/cabinet/purchases/state_purchase/view/29381782</v>
      </c>
      <c r="U49" s="1" t="s">
        <v>221</v>
      </c>
      <c r="V49" s="4">
        <v>0</v>
      </c>
      <c r="W49" s="1"/>
      <c r="X49" s="1" t="s">
        <v>12</v>
      </c>
      <c r="Y49" s="7">
        <v>48877.49</v>
      </c>
      <c r="Z49" s="1" t="s">
        <v>124</v>
      </c>
      <c r="AA49" s="1" t="s">
        <v>222</v>
      </c>
      <c r="AB49" s="1"/>
      <c r="AC49" s="1"/>
      <c r="AD49" s="1" t="s">
        <v>34</v>
      </c>
    </row>
    <row r="50" spans="1:30" ht="90" x14ac:dyDescent="0.25">
      <c r="A50" s="4">
        <v>46</v>
      </c>
      <c r="B50" s="1" t="s">
        <v>92</v>
      </c>
      <c r="C50" s="5" t="s">
        <v>138</v>
      </c>
      <c r="D50" s="1" t="s">
        <v>27</v>
      </c>
      <c r="E50" s="1" t="s">
        <v>197</v>
      </c>
      <c r="F50" s="6">
        <v>44364</v>
      </c>
      <c r="G50" s="6">
        <v>44377</v>
      </c>
      <c r="H50" s="6">
        <v>44393</v>
      </c>
      <c r="I50" s="4">
        <v>1</v>
      </c>
      <c r="J50" s="7">
        <v>1</v>
      </c>
      <c r="K50" s="7">
        <v>110000</v>
      </c>
      <c r="L50" s="7">
        <v>110000</v>
      </c>
      <c r="M50" s="7">
        <v>109980</v>
      </c>
      <c r="N50" s="7">
        <v>109980</v>
      </c>
      <c r="O50" s="5" t="s">
        <v>177</v>
      </c>
      <c r="P50" s="7">
        <v>20</v>
      </c>
      <c r="Q50" s="7">
        <v>0.02</v>
      </c>
      <c r="R50" s="1" t="s">
        <v>177</v>
      </c>
      <c r="S50" s="1" t="s">
        <v>13</v>
      </c>
      <c r="T50" s="8" t="str">
        <f>HYPERLINK("https://my.zakupivli.pro/cabinet/purchases/state_purchase/view/27580514")</f>
        <v>https://my.zakupivli.pro/cabinet/purchases/state_purchase/view/27580514</v>
      </c>
      <c r="U50" s="1" t="s">
        <v>221</v>
      </c>
      <c r="V50" s="4">
        <v>0</v>
      </c>
      <c r="W50" s="1"/>
      <c r="X50" s="1" t="s">
        <v>10</v>
      </c>
      <c r="Y50" s="7">
        <v>109980</v>
      </c>
      <c r="Z50" s="1" t="s">
        <v>124</v>
      </c>
      <c r="AA50" s="1" t="s">
        <v>222</v>
      </c>
      <c r="AB50" s="1"/>
      <c r="AC50" s="1"/>
      <c r="AD50" s="1" t="s">
        <v>14</v>
      </c>
    </row>
    <row r="51" spans="1:30" x14ac:dyDescent="0.25">
      <c r="A51" s="1" t="s">
        <v>153</v>
      </c>
    </row>
  </sheetData>
  <autoFilter ref="A4:AD50"/>
  <hyperlinks>
    <hyperlink ref="A2" r:id="rId1" display="mailto:report-feedback@zakupivli.pro"/>
    <hyperlink ref="T5" r:id="rId2" display="https://my.zakupivli.pro/cabinet/purchases/state_purchase/view/25030969"/>
    <hyperlink ref="T6" r:id="rId3" display="https://my.zakupivli.pro/cabinet/purchases/state_purchase/view/25038230"/>
    <hyperlink ref="T7" r:id="rId4" display="https://my.zakupivli.pro/cabinet/purchases/state_purchase/view/25040344"/>
    <hyperlink ref="T8" r:id="rId5" display="https://my.zakupivli.pro/cabinet/purchases/state_purchase/view/25067087"/>
    <hyperlink ref="T9" r:id="rId6" display="https://my.zakupivli.pro/cabinet/purchases/state_purchase/view/25069852"/>
    <hyperlink ref="T10" r:id="rId7" display="https://my.zakupivli.pro/cabinet/purchases/state_purchase/view/25729511"/>
    <hyperlink ref="T11" r:id="rId8" display="https://my.zakupivli.pro/cabinet/purchases/state_purchase/view/25737373"/>
    <hyperlink ref="T12" r:id="rId9" display="https://my.zakupivli.pro/cabinet/purchases/state_purchase/view/25741494"/>
    <hyperlink ref="T13" r:id="rId10" display="https://my.zakupivli.pro/cabinet/purchases/state_purchase/view/25828162"/>
    <hyperlink ref="T14" r:id="rId11" display="https://my.zakupivli.pro/cabinet/purchases/state_purchase/view/25886392"/>
    <hyperlink ref="T15" r:id="rId12" display="https://my.zakupivli.pro/cabinet/purchases/state_purchase/view/25899495"/>
    <hyperlink ref="T16" r:id="rId13" display="https://my.zakupivli.pro/cabinet/purchases/state_purchase/view/26279724"/>
    <hyperlink ref="T17" r:id="rId14" display="https://my.zakupivli.pro/cabinet/purchases/state_purchase/view/26853959"/>
    <hyperlink ref="T18" r:id="rId15" display="https://my.zakupivli.pro/cabinet/purchases/state_purchase/view/27255941"/>
    <hyperlink ref="T19" r:id="rId16" display="https://my.zakupivli.pro/cabinet/purchases/state_purchase/view/28089283"/>
    <hyperlink ref="T20" r:id="rId17" display="https://my.zakupivli.pro/cabinet/purchases/state_purchase/view/28520172"/>
    <hyperlink ref="T21" r:id="rId18" display="https://my.zakupivli.pro/cabinet/purchases/state_purchase/view/28521555"/>
    <hyperlink ref="T22" r:id="rId19" display="https://my.zakupivli.pro/cabinet/purchases/state_purchase/view/29383477"/>
    <hyperlink ref="T23" r:id="rId20" display="https://my.zakupivli.pro/cabinet/purchases/state_purchase/view/29526724"/>
    <hyperlink ref="T24" r:id="rId21" display="https://my.zakupivli.pro/cabinet/purchases/state_purchase/view/30262257"/>
    <hyperlink ref="T25" r:id="rId22" display="https://my.zakupivli.pro/cabinet/purchases/state_purchase/view/30263923"/>
    <hyperlink ref="T26" r:id="rId23" display="https://my.zakupivli.pro/cabinet/purchases/state_purchase/view/30316165"/>
    <hyperlink ref="T27" r:id="rId24" display="https://my.zakupivli.pro/cabinet/purchases/state_purchase/view/30540202"/>
    <hyperlink ref="T28" r:id="rId25" display="https://my.zakupivli.pro/cabinet/purchases/state_purchase/view/31351663"/>
    <hyperlink ref="T29" r:id="rId26" display="https://my.zakupivli.pro/cabinet/purchases/state_purchase/view/31377883"/>
    <hyperlink ref="T30" r:id="rId27" display="https://my.zakupivli.pro/cabinet/purchases/state_purchase/view/31390715"/>
    <hyperlink ref="T31" r:id="rId28" display="https://my.zakupivli.pro/cabinet/purchases/state_purchase/view/31579885"/>
    <hyperlink ref="T32" r:id="rId29" display="https://my.zakupivli.pro/cabinet/purchases/state_purchase/view/31874105"/>
    <hyperlink ref="T33" r:id="rId30" display="https://my.zakupivli.pro/cabinet/purchases/state_purchase/view/31962498"/>
    <hyperlink ref="T34" r:id="rId31" display="https://my.zakupivli.pro/cabinet/purchases/state_purchase/view/32213267"/>
    <hyperlink ref="T35" r:id="rId32" display="https://my.zakupivli.pro/cabinet/purchases/state_purchase/view/32215980"/>
    <hyperlink ref="T36" r:id="rId33" display="https://my.zakupivli.pro/cabinet/purchases/state_purchase/view/32225061"/>
    <hyperlink ref="T37" r:id="rId34" display="https://my.zakupivli.pro/cabinet/purchases/state_purchase/view/32237506"/>
    <hyperlink ref="T38" r:id="rId35" display="https://my.zakupivli.pro/cabinet/purchases/state_purchase/view/32338583"/>
    <hyperlink ref="T39" r:id="rId36" display="https://my.zakupivli.pro/cabinet/purchases/state_purchase/view/32427463"/>
    <hyperlink ref="T40" r:id="rId37" display="https://my.zakupivli.pro/cabinet/purchases/state_purchase/view/32445388"/>
    <hyperlink ref="T41" r:id="rId38" display="https://my.zakupivli.pro/cabinet/purchases/state_purchase/view/32456830"/>
    <hyperlink ref="T42" r:id="rId39" display="https://my.zakupivli.pro/cabinet/purchases/state_purchase/view/32517084"/>
    <hyperlink ref="T43" r:id="rId40" display="https://my.zakupivli.pro/cabinet/purchases/state_purchase/view/31535572"/>
    <hyperlink ref="T44" r:id="rId41" display="https://my.zakupivli.pro/cabinet/purchases/state_purchase/view/31126085"/>
    <hyperlink ref="T45" r:id="rId42" display="https://my.zakupivli.pro/cabinet/purchases/state_purchase/view/31063610"/>
    <hyperlink ref="T46" r:id="rId43" display="https://my.zakupivli.pro/cabinet/purchases/state_purchase/view/30729141"/>
    <hyperlink ref="T47" r:id="rId44" display="https://my.zakupivli.pro/cabinet/purchases/state_purchase/view/30617367"/>
    <hyperlink ref="T48" r:id="rId45" display="https://my.zakupivli.pro/cabinet/purchases/state_purchase/view/29489549"/>
    <hyperlink ref="T49" r:id="rId46" display="https://my.zakupivli.pro/cabinet/purchases/state_purchase/view/29381782"/>
    <hyperlink ref="T50" r:id="rId47" display="https://my.zakupivli.pro/cabinet/purchases/state_purchase/view/27580514"/>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4</cp:lastModifiedBy>
  <dcterms:created xsi:type="dcterms:W3CDTF">2024-02-07T09:44:04Z</dcterms:created>
  <dcterms:modified xsi:type="dcterms:W3CDTF">2024-02-07T08:45:02Z</dcterms:modified>
  <cp:category/>
</cp:coreProperties>
</file>