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nina.DNIPRORADA\Desktop\"/>
    </mc:Choice>
  </mc:AlternateContent>
  <bookViews>
    <workbookView xWindow="0" yWindow="0" windowWidth="28800" windowHeight="12210"/>
  </bookViews>
  <sheets>
    <sheet name="Sheet" sheetId="1" r:id="rId1"/>
  </sheets>
  <definedNames>
    <definedName name="_xlnm._FilterDatabase" localSheetId="0" hidden="1">Sheet!$A$4:$P$52</definedName>
  </definedNames>
  <calcPr calcId="162913"/>
</workbook>
</file>

<file path=xl/calcChain.xml><?xml version="1.0" encoding="utf-8"?>
<calcChain xmlns="http://schemas.openxmlformats.org/spreadsheetml/2006/main">
  <c r="D52" i="1" l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C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C27" i="1"/>
  <c r="B27" i="1"/>
  <c r="D26" i="1"/>
  <c r="C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C10" i="1"/>
  <c r="B10" i="1"/>
  <c r="D9" i="1"/>
  <c r="B9" i="1"/>
  <c r="D8" i="1"/>
  <c r="B8" i="1"/>
  <c r="D7" i="1"/>
  <c r="B7" i="1"/>
  <c r="D6" i="1"/>
  <c r="B6" i="1"/>
  <c r="D5" i="1"/>
  <c r="B5" i="1"/>
</calcChain>
</file>

<file path=xl/sharedStrings.xml><?xml version="1.0" encoding="utf-8"?>
<sst xmlns="http://schemas.openxmlformats.org/spreadsheetml/2006/main" count="494" uniqueCount="261">
  <si>
    <t>01/4</t>
  </si>
  <si>
    <t>0202ad7f72494c6cbcc73eb6fb4234bd</t>
  </si>
  <si>
    <t>0223069</t>
  </si>
  <si>
    <t>0223085</t>
  </si>
  <si>
    <t>03341305</t>
  </si>
  <si>
    <t>060760</t>
  </si>
  <si>
    <t>084388b5eaea4cb289c32417f2a1ac5c</t>
  </si>
  <si>
    <t>09310000-5 Електрична енергія</t>
  </si>
  <si>
    <t>09320000-8 Пара, гаряча вода та пов’язана продукція</t>
  </si>
  <si>
    <t>0c13e56a3b1541388df5c86091b3a159</t>
  </si>
  <si>
    <t>1</t>
  </si>
  <si>
    <t>10</t>
  </si>
  <si>
    <t>100323-02/111.003.004</t>
  </si>
  <si>
    <t>11</t>
  </si>
  <si>
    <t>11235</t>
  </si>
  <si>
    <t>12</t>
  </si>
  <si>
    <t>13171</t>
  </si>
  <si>
    <t>14752e8e98ad4605983fb984deef9725</t>
  </si>
  <si>
    <t>15890000-3 Продукти харчування та сушені продукти різні</t>
  </si>
  <si>
    <t>160123-03/111.003.002</t>
  </si>
  <si>
    <t>16a7bda2ef8348bea9cfefd1afd8d78e</t>
  </si>
  <si>
    <t>170</t>
  </si>
  <si>
    <t>177d6fc210b24debb8ddd870426479a9</t>
  </si>
  <si>
    <t>19087191</t>
  </si>
  <si>
    <t>19640000-4 Поліетиленові мішки та пакети для сміття</t>
  </si>
  <si>
    <t>2</t>
  </si>
  <si>
    <t>2015300381</t>
  </si>
  <si>
    <t>206/23</t>
  </si>
  <si>
    <t>210323-05/111.003.002</t>
  </si>
  <si>
    <t>21560045</t>
  </si>
  <si>
    <t>21560766</t>
  </si>
  <si>
    <t>22210000-5 Газети</t>
  </si>
  <si>
    <t>22410000-7 Марки</t>
  </si>
  <si>
    <t>23</t>
  </si>
  <si>
    <t>23ДН</t>
  </si>
  <si>
    <t>25771603</t>
  </si>
  <si>
    <t>2579906398</t>
  </si>
  <si>
    <t>2631713187</t>
  </si>
  <si>
    <t>2676305397</t>
  </si>
  <si>
    <t>2702921273</t>
  </si>
  <si>
    <t>2727410297</t>
  </si>
  <si>
    <t>280923-30</t>
  </si>
  <si>
    <t>2ec195de0ef349669587412fc91b769f</t>
  </si>
  <si>
    <t>3</t>
  </si>
  <si>
    <t>30210000-4 Машини для обробки даних (апаратна частина)</t>
  </si>
  <si>
    <t>305/1</t>
  </si>
  <si>
    <t>3102704480</t>
  </si>
  <si>
    <t>3229131297b44e4c8ad365900e41a673</t>
  </si>
  <si>
    <t>32616520</t>
  </si>
  <si>
    <t>32688148</t>
  </si>
  <si>
    <t>33231605</t>
  </si>
  <si>
    <t>33564552</t>
  </si>
  <si>
    <t>33760000-5 Туалетний папір, носові хустинки, рушники для рук і серветки</t>
  </si>
  <si>
    <t>34980000-0 Транспортні квитки</t>
  </si>
  <si>
    <t>36216548</t>
  </si>
  <si>
    <t>36865753</t>
  </si>
  <si>
    <t>37333435</t>
  </si>
  <si>
    <t>37538877</t>
  </si>
  <si>
    <t>37716155</t>
  </si>
  <si>
    <t>38113161</t>
  </si>
  <si>
    <t>38199687</t>
  </si>
  <si>
    <t>3903В</t>
  </si>
  <si>
    <t>3903С</t>
  </si>
  <si>
    <t>39220000-0 Кухонне приладдя, товари для дому та господарства і приладдя для закладів громадського харчування</t>
  </si>
  <si>
    <t>39417349</t>
  </si>
  <si>
    <t>39761566</t>
  </si>
  <si>
    <t>39830000-9 Продукція для чищення</t>
  </si>
  <si>
    <t>39831200-8 Мийні засоби;39831250-3 Промивальні розчини;39831240-0 Засоби для чищення</t>
  </si>
  <si>
    <t>39870-2/2023</t>
  </si>
  <si>
    <t>39870/2023</t>
  </si>
  <si>
    <t>3a7e0d18f8aa4b99a2a5b6214cc993da</t>
  </si>
  <si>
    <t>403</t>
  </si>
  <si>
    <t>40506080</t>
  </si>
  <si>
    <t>41696884</t>
  </si>
  <si>
    <t>42/09-ІЕ</t>
  </si>
  <si>
    <t>42082379</t>
  </si>
  <si>
    <t>42234821</t>
  </si>
  <si>
    <t>43737377</t>
  </si>
  <si>
    <t>45248109</t>
  </si>
  <si>
    <t>48410000-5 Пакети програмного забезпечення для управління інвестиціями та підготовки податкової звітності</t>
  </si>
  <si>
    <t>48440000-4 Пакети програмного забезпечення для фінансового аналізу та бухгалтерського обліку</t>
  </si>
  <si>
    <t>48b09b801c974d0e9327b4529ae42bc4</t>
  </si>
  <si>
    <t>4ce13103b22f4a3ca25b8ceec951cf76</t>
  </si>
  <si>
    <t>4f47033c69154bbd825f1a43766d48c8</t>
  </si>
  <si>
    <t>502c657f0f5d438baba8537470c32fb9</t>
  </si>
  <si>
    <t>50310000-1 Технічне обслуговування і ремонт офісної техніки</t>
  </si>
  <si>
    <t>50340000-0 Послуги з ремонту і технічного обслуговування аудіовізуального та оптичного обладнання</t>
  </si>
  <si>
    <t>50530000-9 Послуги з ремонту і технічного обслуговування техніки</t>
  </si>
  <si>
    <t>55520000-1 Кейтерингові послуги</t>
  </si>
  <si>
    <t>56001407eaac48138ad85c090fc7ca92</t>
  </si>
  <si>
    <t>5a60eac3a5af4754b89d15540ca2cc94</t>
  </si>
  <si>
    <t>5d7d7ac0a1ea4889bdccfa419ad278cd</t>
  </si>
  <si>
    <t>5e59c7dae404494d92d61c10debe2b3a</t>
  </si>
  <si>
    <t>5f3058ec05c74385a5973c8389e82b1c</t>
  </si>
  <si>
    <t>5f8c5b3ce797470f982142f0072b01d1</t>
  </si>
  <si>
    <t>60140000-1 Нерегулярні пасажирські перевезення</t>
  </si>
  <si>
    <t>602</t>
  </si>
  <si>
    <t>607</t>
  </si>
  <si>
    <t>621</t>
  </si>
  <si>
    <t>622</t>
  </si>
  <si>
    <t>623</t>
  </si>
  <si>
    <t>624</t>
  </si>
  <si>
    <t>625</t>
  </si>
  <si>
    <t>627</t>
  </si>
  <si>
    <t>628</t>
  </si>
  <si>
    <t>64110000-0 Поштові послуги</t>
  </si>
  <si>
    <t>64210000-1 Послуги телефонного зв’язку та передачі даних</t>
  </si>
  <si>
    <t>65110000-7 Розподіл води</t>
  </si>
  <si>
    <t>66510000-8 Страхові послуги</t>
  </si>
  <si>
    <t>7</t>
  </si>
  <si>
    <t>70330000-3 Послуги з управління нерухомістю, надавані на платній основі чи на договірних засадах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</si>
  <si>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</si>
  <si>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</si>
  <si>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</si>
  <si>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72820000-4 Послуги з тестування комп’ютерного обладнання</t>
  </si>
  <si>
    <t>79340000-9 Рекламні та маркетингові послуги</t>
  </si>
  <si>
    <t>79710000-4 Охоронні послуги</t>
  </si>
  <si>
    <t>79990000-0 Різні послуги, пов’язані з діловою сферою</t>
  </si>
  <si>
    <t>7b7b8968df414fbd904ba84e91134b4e</t>
  </si>
  <si>
    <t>7d866b4f588d43e58533deae7b408abf</t>
  </si>
  <si>
    <t>7e8b23a1e32a40089e89fa3306a71ae9</t>
  </si>
  <si>
    <t>8</t>
  </si>
  <si>
    <t>80570000-0 Послуги з професійної підготовки у сфері підвищення кваліфікації</t>
  </si>
  <si>
    <t>812208e26e204f7eacbd5cfae0230a21</t>
  </si>
  <si>
    <t>8741faa522454247acc5376077e10344</t>
  </si>
  <si>
    <t>9</t>
  </si>
  <si>
    <t>90430000-0 Послуги з відведення стічних вод</t>
  </si>
  <si>
    <t>914349cdee04491e87a5a07624ae5dde</t>
  </si>
  <si>
    <t>916de8c1ce3b4644a36f83ce62a70847</t>
  </si>
  <si>
    <t>9d9d1b3cee1e41039d5dbb87537761e0</t>
  </si>
  <si>
    <t>ID контракту</t>
  </si>
  <si>
    <t>a0c59bfc226b4b77ab6fc223b3ef4059</t>
  </si>
  <si>
    <t>a543248a77934727a81633704be63fda</t>
  </si>
  <si>
    <t>a9c3efdbb27a418e9046a784b7e2025c</t>
  </si>
  <si>
    <t>ae37d3fc8929477fbf62fe84365a7807</t>
  </si>
  <si>
    <t>b126b484379f4fbfac5505c290caecd7</t>
  </si>
  <si>
    <t>b152985d9ce343d09806c178ae35d537</t>
  </si>
  <si>
    <t>b8ac7f1a7d554ffa80d3fec164a78a63</t>
  </si>
  <si>
    <t>ba2fda2f4b124cb8b2a69edd716e2908</t>
  </si>
  <si>
    <t>bf5b8d2e01784658b39f7e153b2bf196</t>
  </si>
  <si>
    <t>bfb45ce9937f4efb902ffb685ea796c3</t>
  </si>
  <si>
    <t>cadd2e4f4f73463791b93ebeb45e247d</t>
  </si>
  <si>
    <t>cb4673f81c384a5bac04bdf568a7193f</t>
  </si>
  <si>
    <t>cbb2dd1afb2f4859be63dfa10df055ce</t>
  </si>
  <si>
    <t>da5bb09bbd89439696c7939c6970dc67</t>
  </si>
  <si>
    <t>dd6c6084792c44f188aead3169c42273</t>
  </si>
  <si>
    <t>df4329a263874f26b5f3797302ad13db</t>
  </si>
  <si>
    <t>e4c34fac28754a06a39285ca65b8faca</t>
  </si>
  <si>
    <t>f1c17f3b798b4f78a9f5c819b8fa5487</t>
  </si>
  <si>
    <t>f7bff4a78dd24ad7b32b8a51f5fe853b</t>
  </si>
  <si>
    <t>fc00b601d4e04fe0828baeb8e2e89e87</t>
  </si>
  <si>
    <t>fc24d084bb4e445fb3084d20a47d1416</t>
  </si>
  <si>
    <t>report-feedback@zakupivli.pro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</si>
  <si>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</si>
  <si>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</si>
  <si>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</si>
  <si>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</si>
  <si>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Інформаційно-консультаційні послуги по роботі з програмним забезпеченням</t>
  </si>
  <si>
    <t>АКЦІОНЕРНЕ ТОВАРИСТВО "УКРПОШТА"</t>
  </si>
  <si>
    <t>АКЦІОНЕРНЕ ТОВАРИСТВО "УКРТЕЛЕКОМ"</t>
  </si>
  <si>
    <t>АС-1337/2023</t>
  </si>
  <si>
    <t>БЕНДЕРСЬКИЙ ВЛАДИСЛАВ ОЛЕГОВИЧ</t>
  </si>
  <si>
    <t>Відкриті торги з особливостями</t>
  </si>
  <si>
    <t>ГАРНА СТРАВА ДНІПРО</t>
  </si>
  <si>
    <t>ГОНЧАРЕНКО ТЕТЯНА ВОЛОДИМИРІВНА</t>
  </si>
  <si>
    <t>ДГ-11731</t>
  </si>
  <si>
    <t>ДК:021:2015: 64110000-0 – Поштові послуги</t>
  </si>
  <si>
    <t>ДНІПРОПЕТРОВСЬКА ДИРЕКЦІЯ АКЦІОНЕРНОГО ТОВАРИСТВА "УКРПОШТА"</t>
  </si>
  <si>
    <t>Дата закінчення договору:</t>
  </si>
  <si>
    <t>Дата підписання договору:</t>
  </si>
  <si>
    <t>Електрична енергія</t>
  </si>
  <si>
    <t>Закупівля без використання електронної системи</t>
  </si>
  <si>
    <t>КЛИМЕНКО ІГОР МИКОЛАЙОВИЧ</t>
  </si>
  <si>
    <t>КОМУНАЛЬНЕ ПІДПРИЄМСТВО "ДНІПРОВОДОКАНАЛ" ДНІПРОВСЬКОЇ МІСЬКОЇ РАДИ</t>
  </si>
  <si>
    <t>КОМУНАЛЬНЕ ПІДПРИЄМСТВО "ДНІПРОВСЬКИЙ ЕЛЕКТРОТРАНСПОРТ" ДНІПРОВСЬКОЇ МІСЬКОЇ РАДИ</t>
  </si>
  <si>
    <t>КОМУНАЛЬНЕ ПІДПРИЄМСТВО "ЖИЛСЕРВІС-14" ДНІПРОПЕТРОВСЬКОЇ МІСЬКОЇ РАДИ</t>
  </si>
  <si>
    <t>КОМУНАЛЬНЕ ПІДПРИЄМСТВО "ЖИЛСЕРВІС-5" ДНІПРОВСЬКОЇ МІСЬКОЇ РАДИ</t>
  </si>
  <si>
    <t>КОМУНАЛЬНЕ ПІДПРИЄМСТВО "МУНІЦИПАЛЬНА ВАРТА" ДНІПРОВСЬКОЇ МІСЬКОЇ РАДИ</t>
  </si>
  <si>
    <t>КОМУНАЛЬНЕ ПІДПРИЄМСТВО "ТЕПЛОЕНЕРГО" ДНІПРОВСЬКОЇ МІСЬКОЇ РАДИ</t>
  </si>
  <si>
    <t>Код CPV</t>
  </si>
  <si>
    <t>Конверти марковані</t>
  </si>
  <si>
    <t>М-07/6</t>
  </si>
  <si>
    <t>МАКСИМОВ ЄВГЕН АНАТОЛІЙОВИЧ</t>
  </si>
  <si>
    <t xml:space="preserve">Мило рідке, 5л Антибактеріальне; Миючий засіб для прибирання, 1л рідкий ; Чистячий засіб, 500г ; Чистячий засіб для миття та дезинфекції, 1л </t>
  </si>
  <si>
    <t>Мило рідке; Рукавички</t>
  </si>
  <si>
    <t>Миючі та дезінфікуючі засоби</t>
  </si>
  <si>
    <t>Набори продуктів харчування</t>
  </si>
  <si>
    <t>Немає лотів</t>
  </si>
  <si>
    <t>Номер договору</t>
  </si>
  <si>
    <t>Ноутбук HP 250 G9 (724L9EA) Windows 10 Pro в комплекті з мишкою Logitech B170</t>
  </si>
  <si>
    <t>ОЛІМПІУС КОНСАЛТ</t>
  </si>
  <si>
    <t>ПРИВАТНЕ АКЦІОНЕРНЕ ТОВАРИСТВО "УКРАЇНСЬКА ПОЖЕЖНО-СТРАХОВА КОМПАНІЯ"</t>
  </si>
  <si>
    <t>ПРИВАТНЕ ПІДПРИЄМСТВО "НОВИЙ СЕРВІС"</t>
  </si>
  <si>
    <t>Пакет для сміття</t>
  </si>
  <si>
    <t>Передплата газети «Естафета»</t>
  </si>
  <si>
    <t>Переможець (назва)</t>
  </si>
  <si>
    <t>Періодичні видання газети «Наше місто»</t>
  </si>
  <si>
    <t>Поліетиленова продукція для пакування відходів</t>
  </si>
  <si>
    <t>Поліетиленова продукція для пакування відходів (Пакет для сміття)</t>
  </si>
  <si>
    <t>Послуга з управління багатоквартирним будинком</t>
  </si>
  <si>
    <t>Послуги з адміністрування  (обслуговування) програмного забезпечення "Дебет Плюс V12"</t>
  </si>
  <si>
    <t>Послуги з діагностики телевізорів</t>
  </si>
  <si>
    <t>Послуги з діагностики техніки (вентиляторів, тепловентиляторів, телефонного обладнання)</t>
  </si>
  <si>
    <t>Послуги з налаштування експорту файлів, призначених для імпорту до сторонніх інформаційних систем із програмного забезпечення «Дебет плюс V12»</t>
  </si>
  <si>
    <t xml:space="preserve">Послуги з обробки даних </t>
  </si>
  <si>
    <t xml:space="preserve">Послуги з обслуговування автомобільним транспортом під час проведення рейдових заходів </t>
  </si>
  <si>
    <t>Послуги з обслуговування програмного забезпечення (компонент) до комп’ютерної програми «М.Е.Doc» (Модуль «М.Е.Doc Звітність») (Локальна версія) з правом використання на: 1 рік</t>
  </si>
  <si>
    <t>Послуги з обслуговування програмного забезпечення «Єдина інформаційна система управління місцевим бюджетом» («ЄІСУБ Для місцевого бюджету»)</t>
  </si>
  <si>
    <t>Послуги з обслуговування програмного забезпечення до комп’ютерної програми «М.Е.Doc»</t>
  </si>
  <si>
    <t>Послуги з передавання даних і повідомлень (електронні комунікаційні послуги), а також послуги, пов'язані технологічно з електронними комунікаційними послугами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</si>
  <si>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</t>
  </si>
  <si>
    <t>Послуги з пересилання відправлень "Укрпошта Експрес", а також послуг "Кур'єрська доставка" та "Масовий кур'єрський забір або доставка"</t>
  </si>
  <si>
    <t>Послуги з постачання програмного забезпечення з кодом за ДК 021:2015 - 72260000-5 Послуги, пов’язані з програмним забезпеченням (доступ до Порталу РАДНИК у сфері публічних закупівель)</t>
  </si>
  <si>
    <t>Послуги з постачання теплової енергії</t>
  </si>
  <si>
    <t>Послуги з розміщення інформації в засобах масової інформації - в онлайн-медіа (в мережі інтернет), на радіоканалах (лінійний аудіальний медіа-сервіс)</t>
  </si>
  <si>
    <t xml:space="preserve">Послуги з розміщення інформації в засобах масової інформації - в онлайн-медіа (в мережі інтернет), на радіоканалах (лінійний аудіальний медіа-сервіс)
</t>
  </si>
  <si>
    <t xml:space="preserve">Послуги з технічного обслуговування і ремонту (поточного) друкуючої офісної техніки, послуги з заправки (регенерації) картриджів  </t>
  </si>
  <si>
    <t xml:space="preserve">Послуги з управління Багатоквартирним будинком </t>
  </si>
  <si>
    <t>Послуги з управління багатоквартирним будинком</t>
  </si>
  <si>
    <t>Послуги з харчування (Кейтерингові послуги)</t>
  </si>
  <si>
    <t>Послуги з централізованого водовідведення (ДК 021:2015 - 90430000-0 Послуги з відведення стічних вод )</t>
  </si>
  <si>
    <t>Послуги з централізованого водопостачання (ДК 021: 2015 65110000-7 Розподіл води)</t>
  </si>
  <si>
    <t>Послуги згідно коду ДК 66510000-8 «Страхові послуги» (страхування приміщення), а саме добровільне страхування майна</t>
  </si>
  <si>
    <t xml:space="preserve">Послуги згідно коду ДК 66510000-8 «Страхові послуги» (страхування приміщення), а саме добровільне страхування майна </t>
  </si>
  <si>
    <t>Послуги згідно коду ДК 66510000-8 «Страхові послуги» (страхування приміщення), а саме добровільне страхування орендованого майна</t>
  </si>
  <si>
    <t>Послуги по охороні приміщення та майна</t>
  </si>
  <si>
    <t>Послуги технічного огляду, діагностування та тестування комп'ютерного обладнання</t>
  </si>
  <si>
    <t>Послуги щодо організації підвищення кваліфікації з отриманням сертифікату встановленого зразка на курсах «Правові та практичні аспекти публічних закупівель в Україні»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</si>
  <si>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 ; Обробка даних та формування кваліфікованого сертифікату відкритого ключа юридичної особи</t>
  </si>
  <si>
    <t>Поштові послуги</t>
  </si>
  <si>
    <t>Предмет закупівлі</t>
  </si>
  <si>
    <t>Продукція для чищення (Мило рідке, рукавички)</t>
  </si>
  <si>
    <t>Проїзний квиток</t>
  </si>
  <si>
    <t>Проїзний квиток, за яким надається послуга з перевезення пасажирів та їх багажу міським електричним транспортом</t>
  </si>
  <si>
    <t>Рушник паперовий</t>
  </si>
  <si>
    <t>СЕРГЄЄВА ОЛЕНА ДМИТРІВНА</t>
  </si>
  <si>
    <t>СОБ-6</t>
  </si>
  <si>
    <t>Санітарно-гігієнічні товари (Рушник паперовий)</t>
  </si>
  <si>
    <t>Санітарно-гігієнічні товари (губки, ганчірки, серветки, рукавички)</t>
  </si>
  <si>
    <t>Статус договору</t>
  </si>
  <si>
    <t>Сума договору</t>
  </si>
  <si>
    <t>ТОВ "Газета "Наше місто"</t>
  </si>
  <si>
    <t>ТОВАРИСТВО З ОБМЕЖЕНОЮ ВІДПОВІДАЛЬНІСТЮ "ІНСТИТУТ ЕКОНОМІЧНОЇ ОСВІТИ І РОЗВИТКУ"</t>
  </si>
  <si>
    <t>ТОВАРИСТВО З ОБМЕЖЕНОЮ ВІДПОВІДАЛЬНІСТЮ "АВАРІЙНА СЕРВІСНА СЛУЖБА 2"</t>
  </si>
  <si>
    <t>ТОВАРИСТВО З ОБМЕЖЕНОЮ ВІДПОВІДАЛЬНІСТЮ "АВЕРС КАНЦЕЛЯРІЯ"</t>
  </si>
  <si>
    <t>ТОВАРИСТВО З ОБМЕЖЕНОЮ ВІДПОВІДАЛЬНІСТЮ "ДНІПРОВСЬКІ ЕНЕРГЕТИЧНІ ПОСЛУГИ"</t>
  </si>
  <si>
    <t>ТОВАРИСТВО З ОБМЕЖЕНОЮ ВІДПОВІДАЛЬНІСТЮ "РЕКЛАМНЕ АГЕНСТВО "ПРАЙМ"</t>
  </si>
  <si>
    <t>ТОВАРИСТВО З ОБМЕЖЕНОЮ ВІДПОВІДАЛЬНІСТЮ "ТЕНДЕРНЕ АГЕНТСТВО РАДНИК"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</si>
  <si>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</si>
  <si>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</si>
  <si>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Тип процедури</t>
  </si>
  <si>
    <t>Товариство з обмеженою відповідальністю «АВТ-ДНІПРО»</t>
  </si>
  <si>
    <t>Узагальнена назва закупівлі</t>
  </si>
  <si>
    <t>ФІЗИЧНА ОСОБА-ПІДПРИЄМЕЦЬ ГОРЄЛКО СЕРГІЙ ОПАНАСОВИЧ</t>
  </si>
  <si>
    <t>ФОП КЛИМЕНКО ІГОР МИКОЛАЙОВИЧ</t>
  </si>
  <si>
    <t>ХАМАЗА ЛЮДМИЛА ГРИГОРІВНА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</si>
  <si>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</si>
  <si>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</si>
  <si>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</si>
  <si>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серія 212/01 ДНІПРО №0223184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</si>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</sst>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ivli.pro/remote/dispatcher/state_contracting_view/15600844" TargetMode="External"/><Relationship Id="rId21" Type="http://schemas.openxmlformats.org/officeDocument/2006/relationships/hyperlink" Target="https://my.zakupivli.pro/remote/dispatcher/state_purchase_view/41060184" TargetMode="External"/><Relationship Id="rId34" Type="http://schemas.openxmlformats.org/officeDocument/2006/relationships/hyperlink" Target="https://my.zakupivli.pro/remote/dispatcher/state_contracting_view/15234877" TargetMode="External"/><Relationship Id="rId42" Type="http://schemas.openxmlformats.org/officeDocument/2006/relationships/hyperlink" Target="https://my.zakupivli.pro/remote/dispatcher/state_contracting_view/15237284" TargetMode="External"/><Relationship Id="rId47" Type="http://schemas.openxmlformats.org/officeDocument/2006/relationships/hyperlink" Target="https://my.zakupivli.pro/remote/dispatcher/state_contracting_view/15221368" TargetMode="External"/><Relationship Id="rId50" Type="http://schemas.openxmlformats.org/officeDocument/2006/relationships/hyperlink" Target="https://my.zakupivli.pro/remote/dispatcher/state_contracting_view/16664430" TargetMode="External"/><Relationship Id="rId55" Type="http://schemas.openxmlformats.org/officeDocument/2006/relationships/hyperlink" Target="https://my.zakupivli.pro/remote/dispatcher/state_purchase_view/41367756" TargetMode="External"/><Relationship Id="rId63" Type="http://schemas.openxmlformats.org/officeDocument/2006/relationships/hyperlink" Target="https://my.zakupivli.pro/remote/dispatcher/state_purchase_view/42444286" TargetMode="External"/><Relationship Id="rId68" Type="http://schemas.openxmlformats.org/officeDocument/2006/relationships/hyperlink" Target="https://my.zakupivli.pro/remote/dispatcher/state_purchase_lot_view/1042356" TargetMode="External"/><Relationship Id="rId76" Type="http://schemas.openxmlformats.org/officeDocument/2006/relationships/hyperlink" Target="https://my.zakupivli.pro/remote/dispatcher/state_purchase_view/41366561" TargetMode="External"/><Relationship Id="rId84" Type="http://schemas.openxmlformats.org/officeDocument/2006/relationships/hyperlink" Target="https://my.zakupivli.pro/remote/dispatcher/state_purchase_view/45381695" TargetMode="External"/><Relationship Id="rId89" Type="http://schemas.openxmlformats.org/officeDocument/2006/relationships/hyperlink" Target="https://my.zakupivli.pro/remote/dispatcher/state_contracting_view/17185722" TargetMode="External"/><Relationship Id="rId97" Type="http://schemas.openxmlformats.org/officeDocument/2006/relationships/hyperlink" Target="https://my.zakupivli.pro/remote/dispatcher/state_contracting_view/17999806" TargetMode="External"/><Relationship Id="rId7" Type="http://schemas.openxmlformats.org/officeDocument/2006/relationships/hyperlink" Target="https://my.zakupivli.pro/remote/dispatcher/state_contracting_view/15987580" TargetMode="External"/><Relationship Id="rId71" Type="http://schemas.openxmlformats.org/officeDocument/2006/relationships/hyperlink" Target="https://my.zakupivli.pro/remote/dispatcher/state_contracting_view/18038731" TargetMode="External"/><Relationship Id="rId92" Type="http://schemas.openxmlformats.org/officeDocument/2006/relationships/hyperlink" Target="https://my.zakupivli.pro/remote/dispatcher/state_purchase_view/45426206" TargetMode="External"/><Relationship Id="rId2" Type="http://schemas.openxmlformats.org/officeDocument/2006/relationships/hyperlink" Target="https://my.zakupivli.pro/remote/dispatcher/state_purchase_view/40913800" TargetMode="External"/><Relationship Id="rId16" Type="http://schemas.openxmlformats.org/officeDocument/2006/relationships/hyperlink" Target="https://my.zakupivli.pro/remote/dispatcher/state_contracting_view/15604117" TargetMode="External"/><Relationship Id="rId29" Type="http://schemas.openxmlformats.org/officeDocument/2006/relationships/hyperlink" Target="https://my.zakupivli.pro/remote/dispatcher/state_purchase_view/46097907" TargetMode="External"/><Relationship Id="rId11" Type="http://schemas.openxmlformats.org/officeDocument/2006/relationships/hyperlink" Target="https://my.zakupivli.pro/remote/dispatcher/state_contracting_view/18422788" TargetMode="External"/><Relationship Id="rId24" Type="http://schemas.openxmlformats.org/officeDocument/2006/relationships/hyperlink" Target="https://my.zakupivli.pro/remote/dispatcher/state_contracting_view/15865158" TargetMode="External"/><Relationship Id="rId32" Type="http://schemas.openxmlformats.org/officeDocument/2006/relationships/hyperlink" Target="https://my.zakupivli.pro/remote/dispatcher/state_contracting_view/17964631" TargetMode="External"/><Relationship Id="rId37" Type="http://schemas.openxmlformats.org/officeDocument/2006/relationships/hyperlink" Target="https://my.zakupivli.pro/remote/dispatcher/state_purchase_view/42471347" TargetMode="External"/><Relationship Id="rId40" Type="http://schemas.openxmlformats.org/officeDocument/2006/relationships/hyperlink" Target="https://my.zakupivli.pro/remote/dispatcher/state_contracting_view/17552451" TargetMode="External"/><Relationship Id="rId45" Type="http://schemas.openxmlformats.org/officeDocument/2006/relationships/hyperlink" Target="https://my.zakupivli.pro/remote/dispatcher/state_purchase_view/39505066" TargetMode="External"/><Relationship Id="rId53" Type="http://schemas.openxmlformats.org/officeDocument/2006/relationships/hyperlink" Target="https://my.zakupivli.pro/remote/dispatcher/state_purchase_view/40067115" TargetMode="External"/><Relationship Id="rId58" Type="http://schemas.openxmlformats.org/officeDocument/2006/relationships/hyperlink" Target="https://my.zakupivli.pro/remote/dispatcher/state_contracting_view/15635977" TargetMode="External"/><Relationship Id="rId66" Type="http://schemas.openxmlformats.org/officeDocument/2006/relationships/hyperlink" Target="https://my.zakupivli.pro/remote/dispatcher/state_contracting_view/15603610" TargetMode="External"/><Relationship Id="rId74" Type="http://schemas.openxmlformats.org/officeDocument/2006/relationships/hyperlink" Target="https://my.zakupivli.pro/remote/dispatcher/state_purchase_view/39994759" TargetMode="External"/><Relationship Id="rId79" Type="http://schemas.openxmlformats.org/officeDocument/2006/relationships/hyperlink" Target="https://my.zakupivli.pro/remote/dispatcher/state_contracting_view/18038791" TargetMode="External"/><Relationship Id="rId87" Type="http://schemas.openxmlformats.org/officeDocument/2006/relationships/hyperlink" Target="https://my.zakupivli.pro/remote/dispatcher/state_contracting_view/16147177" TargetMode="External"/><Relationship Id="rId5" Type="http://schemas.openxmlformats.org/officeDocument/2006/relationships/hyperlink" Target="https://my.zakupivli.pro/remote/dispatcher/state_contracting_view/15419028" TargetMode="External"/><Relationship Id="rId61" Type="http://schemas.openxmlformats.org/officeDocument/2006/relationships/hyperlink" Target="https://my.zakupivli.pro/remote/dispatcher/state_purchase_view/40001583" TargetMode="External"/><Relationship Id="rId82" Type="http://schemas.openxmlformats.org/officeDocument/2006/relationships/hyperlink" Target="https://my.zakupivli.pro/remote/dispatcher/state_purchase_view/45954050" TargetMode="External"/><Relationship Id="rId90" Type="http://schemas.openxmlformats.org/officeDocument/2006/relationships/hyperlink" Target="https://my.zakupivli.pro/remote/dispatcher/state_purchase_view/41365084" TargetMode="External"/><Relationship Id="rId95" Type="http://schemas.openxmlformats.org/officeDocument/2006/relationships/hyperlink" Target="https://my.zakupivli.pro/remote/dispatcher/state_contracting_view/18204208" TargetMode="External"/><Relationship Id="rId19" Type="http://schemas.openxmlformats.org/officeDocument/2006/relationships/hyperlink" Target="https://my.zakupivli.pro/remote/dispatcher/state_purchase_view/46205755" TargetMode="External"/><Relationship Id="rId14" Type="http://schemas.openxmlformats.org/officeDocument/2006/relationships/hyperlink" Target="https://my.zakupivli.pro/remote/dispatcher/state_contracting_view/15217807" TargetMode="External"/><Relationship Id="rId22" Type="http://schemas.openxmlformats.org/officeDocument/2006/relationships/hyperlink" Target="https://my.zakupivli.pro/remote/dispatcher/state_contracting_view/15726076" TargetMode="External"/><Relationship Id="rId27" Type="http://schemas.openxmlformats.org/officeDocument/2006/relationships/hyperlink" Target="https://my.zakupivli.pro/remote/dispatcher/state_purchase_view/39930025" TargetMode="External"/><Relationship Id="rId30" Type="http://schemas.openxmlformats.org/officeDocument/2006/relationships/hyperlink" Target="https://my.zakupivli.pro/remote/dispatcher/state_contracting_view/17938829" TargetMode="External"/><Relationship Id="rId35" Type="http://schemas.openxmlformats.org/officeDocument/2006/relationships/hyperlink" Target="https://my.zakupivli.pro/remote/dispatcher/state_purchase_view/41939705" TargetMode="External"/><Relationship Id="rId43" Type="http://schemas.openxmlformats.org/officeDocument/2006/relationships/hyperlink" Target="https://my.zakupivli.pro/remote/dispatcher/state_purchase_view/46099143" TargetMode="External"/><Relationship Id="rId48" Type="http://schemas.openxmlformats.org/officeDocument/2006/relationships/hyperlink" Target="https://my.zakupivli.pro/remote/dispatcher/state_purchase_view/42760487" TargetMode="External"/><Relationship Id="rId56" Type="http://schemas.openxmlformats.org/officeDocument/2006/relationships/hyperlink" Target="https://my.zakupivli.pro/remote/dispatcher/state_contracting_view/15863791" TargetMode="External"/><Relationship Id="rId64" Type="http://schemas.openxmlformats.org/officeDocument/2006/relationships/hyperlink" Target="https://my.zakupivli.pro/remote/dispatcher/state_contracting_view/16332510" TargetMode="External"/><Relationship Id="rId69" Type="http://schemas.openxmlformats.org/officeDocument/2006/relationships/hyperlink" Target="https://my.zakupivli.pro/remote/dispatcher/state_contracting_view/17717804" TargetMode="External"/><Relationship Id="rId77" Type="http://schemas.openxmlformats.org/officeDocument/2006/relationships/hyperlink" Target="https://my.zakupivli.pro/remote/dispatcher/state_contracting_view/15863230" TargetMode="External"/><Relationship Id="rId100" Type="http://schemas.openxmlformats.org/officeDocument/2006/relationships/hyperlink" Target="https://my.zakupivli.pro/remote/dispatcher/state_purchase_view/40112819" TargetMode="External"/><Relationship Id="rId8" Type="http://schemas.openxmlformats.org/officeDocument/2006/relationships/hyperlink" Target="https://my.zakupivli.pro/remote/dispatcher/state_purchase_view/46152363" TargetMode="External"/><Relationship Id="rId51" Type="http://schemas.openxmlformats.org/officeDocument/2006/relationships/hyperlink" Target="https://my.zakupivli.pro/remote/dispatcher/state_purchase_view/46379917" TargetMode="External"/><Relationship Id="rId72" Type="http://schemas.openxmlformats.org/officeDocument/2006/relationships/hyperlink" Target="https://my.zakupivli.pro/remote/dispatcher/state_purchase_view/45503944" TargetMode="External"/><Relationship Id="rId80" Type="http://schemas.openxmlformats.org/officeDocument/2006/relationships/hyperlink" Target="https://my.zakupivli.pro/remote/dispatcher/state_purchase_view/41587463" TargetMode="External"/><Relationship Id="rId85" Type="http://schemas.openxmlformats.org/officeDocument/2006/relationships/hyperlink" Target="https://my.zakupivli.pro/remote/dispatcher/state_contracting_view/17634038" TargetMode="External"/><Relationship Id="rId93" Type="http://schemas.openxmlformats.org/officeDocument/2006/relationships/hyperlink" Target="https://my.zakupivli.pro/remote/dispatcher/state_contracting_view/17653473" TargetMode="External"/><Relationship Id="rId98" Type="http://schemas.openxmlformats.org/officeDocument/2006/relationships/hyperlink" Target="https://my.zakupivli.pro/remote/dispatcher/state_purchase_view/41438187" TargetMode="External"/><Relationship Id="rId3" Type="http://schemas.openxmlformats.org/officeDocument/2006/relationships/hyperlink" Target="https://my.zakupivli.pro/remote/dispatcher/state_contracting_view/15656529" TargetMode="External"/><Relationship Id="rId12" Type="http://schemas.openxmlformats.org/officeDocument/2006/relationships/hyperlink" Target="https://my.zakupivli.pro/remote/dispatcher/state_purchase_view/39610181" TargetMode="External"/><Relationship Id="rId17" Type="http://schemas.openxmlformats.org/officeDocument/2006/relationships/hyperlink" Target="https://my.zakupivli.pro/remote/dispatcher/state_purchase_view/40103861" TargetMode="External"/><Relationship Id="rId25" Type="http://schemas.openxmlformats.org/officeDocument/2006/relationships/hyperlink" Target="https://my.zakupivli.pro/remote/dispatcher/state_purchase_view/40796738" TargetMode="External"/><Relationship Id="rId33" Type="http://schemas.openxmlformats.org/officeDocument/2006/relationships/hyperlink" Target="https://my.zakupivli.pro/remote/dispatcher/state_purchase_view/39999648" TargetMode="External"/><Relationship Id="rId38" Type="http://schemas.openxmlformats.org/officeDocument/2006/relationships/hyperlink" Target="https://my.zakupivli.pro/remote/dispatcher/state_contracting_view/16344843" TargetMode="External"/><Relationship Id="rId46" Type="http://schemas.openxmlformats.org/officeDocument/2006/relationships/hyperlink" Target="https://my.zakupivli.pro/remote/dispatcher/state_purchase_lot_view/823886" TargetMode="External"/><Relationship Id="rId59" Type="http://schemas.openxmlformats.org/officeDocument/2006/relationships/hyperlink" Target="https://my.zakupivli.pro/remote/dispatcher/state_purchase_view/46096881" TargetMode="External"/><Relationship Id="rId67" Type="http://schemas.openxmlformats.org/officeDocument/2006/relationships/hyperlink" Target="https://my.zakupivli.pro/remote/dispatcher/state_purchase_view/45094064" TargetMode="External"/><Relationship Id="rId20" Type="http://schemas.openxmlformats.org/officeDocument/2006/relationships/hyperlink" Target="https://my.zakupivli.pro/remote/dispatcher/state_contracting_view/17985862" TargetMode="External"/><Relationship Id="rId41" Type="http://schemas.openxmlformats.org/officeDocument/2006/relationships/hyperlink" Target="https://my.zakupivli.pro/remote/dispatcher/state_purchase_view/40005640" TargetMode="External"/><Relationship Id="rId54" Type="http://schemas.openxmlformats.org/officeDocument/2006/relationships/hyperlink" Target="https://my.zakupivli.pro/remote/dispatcher/state_contracting_view/15263983" TargetMode="External"/><Relationship Id="rId62" Type="http://schemas.openxmlformats.org/officeDocument/2006/relationships/hyperlink" Target="https://my.zakupivli.pro/remote/dispatcher/state_contracting_view/15235573" TargetMode="External"/><Relationship Id="rId70" Type="http://schemas.openxmlformats.org/officeDocument/2006/relationships/hyperlink" Target="https://my.zakupivli.pro/remote/dispatcher/state_purchase_view/46328309" TargetMode="External"/><Relationship Id="rId75" Type="http://schemas.openxmlformats.org/officeDocument/2006/relationships/hyperlink" Target="https://my.zakupivli.pro/remote/dispatcher/state_contracting_view/15232391" TargetMode="External"/><Relationship Id="rId83" Type="http://schemas.openxmlformats.org/officeDocument/2006/relationships/hyperlink" Target="https://my.zakupivli.pro/remote/dispatcher/state_contracting_view/17877303" TargetMode="External"/><Relationship Id="rId88" Type="http://schemas.openxmlformats.org/officeDocument/2006/relationships/hyperlink" Target="https://my.zakupivli.pro/remote/dispatcher/state_purchase_view/44329509" TargetMode="External"/><Relationship Id="rId91" Type="http://schemas.openxmlformats.org/officeDocument/2006/relationships/hyperlink" Target="https://my.zakupivli.pro/remote/dispatcher/state_contracting_view/15862777" TargetMode="External"/><Relationship Id="rId96" Type="http://schemas.openxmlformats.org/officeDocument/2006/relationships/hyperlink" Target="https://my.zakupivli.pro/remote/dispatcher/state_purchase_view/46238415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1660343" TargetMode="External"/><Relationship Id="rId15" Type="http://schemas.openxmlformats.org/officeDocument/2006/relationships/hyperlink" Target="https://my.zakupivli.pro/remote/dispatcher/state_purchase_view/40804274" TargetMode="External"/><Relationship Id="rId23" Type="http://schemas.openxmlformats.org/officeDocument/2006/relationships/hyperlink" Target="https://my.zakupivli.pro/remote/dispatcher/state_purchase_view/41370631" TargetMode="External"/><Relationship Id="rId28" Type="http://schemas.openxmlformats.org/officeDocument/2006/relationships/hyperlink" Target="https://my.zakupivli.pro/remote/dispatcher/state_contracting_view/15204552" TargetMode="External"/><Relationship Id="rId36" Type="http://schemas.openxmlformats.org/officeDocument/2006/relationships/hyperlink" Target="https://my.zakupivli.pro/remote/dispatcher/state_contracting_view/16107735" TargetMode="External"/><Relationship Id="rId49" Type="http://schemas.openxmlformats.org/officeDocument/2006/relationships/hyperlink" Target="https://my.zakupivli.pro/remote/dispatcher/state_purchase_lot_view/951523" TargetMode="External"/><Relationship Id="rId57" Type="http://schemas.openxmlformats.org/officeDocument/2006/relationships/hyperlink" Target="https://my.zakupivli.pro/remote/dispatcher/state_purchase_view/40870972" TargetMode="External"/><Relationship Id="rId10" Type="http://schemas.openxmlformats.org/officeDocument/2006/relationships/hyperlink" Target="https://my.zakupivli.pro/remote/dispatcher/state_purchase_view/47238745" TargetMode="External"/><Relationship Id="rId31" Type="http://schemas.openxmlformats.org/officeDocument/2006/relationships/hyperlink" Target="https://my.zakupivli.pro/remote/dispatcher/state_purchase_view/46156841" TargetMode="External"/><Relationship Id="rId44" Type="http://schemas.openxmlformats.org/officeDocument/2006/relationships/hyperlink" Target="https://my.zakupivli.pro/remote/dispatcher/state_contracting_view/17939249" TargetMode="External"/><Relationship Id="rId52" Type="http://schemas.openxmlformats.org/officeDocument/2006/relationships/hyperlink" Target="https://my.zakupivli.pro/remote/dispatcher/state_contracting_view/18060619" TargetMode="External"/><Relationship Id="rId60" Type="http://schemas.openxmlformats.org/officeDocument/2006/relationships/hyperlink" Target="https://my.zakupivli.pro/remote/dispatcher/state_contracting_view/17938659" TargetMode="External"/><Relationship Id="rId65" Type="http://schemas.openxmlformats.org/officeDocument/2006/relationships/hyperlink" Target="https://my.zakupivli.pro/remote/dispatcher/state_purchase_view/40803024" TargetMode="External"/><Relationship Id="rId73" Type="http://schemas.openxmlformats.org/officeDocument/2006/relationships/hyperlink" Target="https://my.zakupivli.pro/remote/dispatcher/state_contracting_view/17686721" TargetMode="External"/><Relationship Id="rId78" Type="http://schemas.openxmlformats.org/officeDocument/2006/relationships/hyperlink" Target="https://my.zakupivli.pro/remote/dispatcher/state_purchase_view/46328653" TargetMode="External"/><Relationship Id="rId81" Type="http://schemas.openxmlformats.org/officeDocument/2006/relationships/hyperlink" Target="https://my.zakupivli.pro/remote/dispatcher/state_contracting_view/15956870" TargetMode="External"/><Relationship Id="rId86" Type="http://schemas.openxmlformats.org/officeDocument/2006/relationships/hyperlink" Target="https://my.zakupivli.pro/remote/dispatcher/state_purchase_view/42030461" TargetMode="External"/><Relationship Id="rId94" Type="http://schemas.openxmlformats.org/officeDocument/2006/relationships/hyperlink" Target="https://my.zakupivli.pro/remote/dispatcher/state_purchase_view/46716740" TargetMode="External"/><Relationship Id="rId99" Type="http://schemas.openxmlformats.org/officeDocument/2006/relationships/hyperlink" Target="https://my.zakupivli.pro/remote/dispatcher/state_contracting_view/15893781" TargetMode="External"/><Relationship Id="rId101" Type="http://schemas.openxmlformats.org/officeDocument/2006/relationships/hyperlink" Target="https://my.zakupivli.pro/remote/dispatcher/state_contracting_view/15283542" TargetMode="External"/><Relationship Id="rId4" Type="http://schemas.openxmlformats.org/officeDocument/2006/relationships/hyperlink" Target="https://my.zakupivli.pro/remote/dispatcher/state_purchase_view/40409872" TargetMode="External"/><Relationship Id="rId9" Type="http://schemas.openxmlformats.org/officeDocument/2006/relationships/hyperlink" Target="https://my.zakupivli.pro/remote/dispatcher/state_contracting_view/17962240" TargetMode="External"/><Relationship Id="rId13" Type="http://schemas.openxmlformats.org/officeDocument/2006/relationships/hyperlink" Target="https://my.zakupivli.pro/remote/dispatcher/state_purchase_lot_view/826734" TargetMode="External"/><Relationship Id="rId18" Type="http://schemas.openxmlformats.org/officeDocument/2006/relationships/hyperlink" Target="https://my.zakupivli.pro/remote/dispatcher/state_contracting_view/15279481" TargetMode="External"/><Relationship Id="rId39" Type="http://schemas.openxmlformats.org/officeDocument/2006/relationships/hyperlink" Target="https://my.zakupivli.pro/remote/dispatcher/state_purchase_view/45187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ySplit="4" topLeftCell="A5" activePane="bottomLeft" state="frozen"/>
      <selection pane="bottomLeft" activeCell="A53" sqref="A53:XFD53"/>
    </sheetView>
  </sheetViews>
  <sheetFormatPr defaultColWidth="11.42578125" defaultRowHeight="15" x14ac:dyDescent="0.2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 x14ac:dyDescent="0.25">
      <c r="A1" s="1" t="s">
        <v>256</v>
      </c>
    </row>
    <row r="2" spans="1:16" x14ac:dyDescent="0.25">
      <c r="A2" s="2" t="s">
        <v>152</v>
      </c>
    </row>
    <row r="4" spans="1:16" ht="39" x14ac:dyDescent="0.25">
      <c r="A4" s="3" t="s">
        <v>260</v>
      </c>
      <c r="B4" s="3" t="s">
        <v>155</v>
      </c>
      <c r="C4" s="3" t="s">
        <v>156</v>
      </c>
      <c r="D4" s="3" t="s">
        <v>130</v>
      </c>
      <c r="E4" s="3" t="s">
        <v>154</v>
      </c>
      <c r="F4" s="3" t="s">
        <v>252</v>
      </c>
      <c r="G4" s="3" t="s">
        <v>230</v>
      </c>
      <c r="H4" s="3" t="s">
        <v>179</v>
      </c>
      <c r="I4" s="3" t="s">
        <v>250</v>
      </c>
      <c r="J4" s="3" t="s">
        <v>195</v>
      </c>
      <c r="K4" s="3" t="s">
        <v>153</v>
      </c>
      <c r="L4" s="3" t="s">
        <v>188</v>
      </c>
      <c r="M4" s="3" t="s">
        <v>240</v>
      </c>
      <c r="N4" s="3" t="s">
        <v>169</v>
      </c>
      <c r="O4" s="3" t="s">
        <v>168</v>
      </c>
      <c r="P4" s="3" t="s">
        <v>239</v>
      </c>
    </row>
    <row r="5" spans="1:16" x14ac:dyDescent="0.25">
      <c r="A5" s="4">
        <v>1</v>
      </c>
      <c r="B5" s="2" t="str">
        <f>HYPERLINK("https://my.zakupivli.pro/remote/dispatcher/state_purchase_view/40913800", "UA-2023-02-16-013606-a")</f>
        <v>UA-2023-02-16-013606-a</v>
      </c>
      <c r="C5" s="2" t="s">
        <v>187</v>
      </c>
      <c r="D5" s="2" t="str">
        <f>HYPERLINK("https://my.zakupivli.pro/remote/dispatcher/state_contracting_view/15656529", "UA-2023-02-16-013606-a-a1")</f>
        <v>UA-2023-02-16-013606-a-a1</v>
      </c>
      <c r="E5" s="1" t="s">
        <v>143</v>
      </c>
      <c r="F5" s="1" t="s">
        <v>204</v>
      </c>
      <c r="G5" s="1" t="s">
        <v>228</v>
      </c>
      <c r="H5" s="1" t="s">
        <v>113</v>
      </c>
      <c r="I5" s="1" t="s">
        <v>171</v>
      </c>
      <c r="J5" s="1" t="s">
        <v>249</v>
      </c>
      <c r="K5" s="1" t="s">
        <v>55</v>
      </c>
      <c r="L5" s="1" t="s">
        <v>72</v>
      </c>
      <c r="M5" s="5">
        <v>1170</v>
      </c>
      <c r="N5" s="6">
        <v>44973</v>
      </c>
      <c r="O5" s="6">
        <v>45291</v>
      </c>
      <c r="P5" s="1" t="s">
        <v>257</v>
      </c>
    </row>
    <row r="6" spans="1:16" x14ac:dyDescent="0.25">
      <c r="A6" s="4">
        <v>2</v>
      </c>
      <c r="B6" s="2" t="str">
        <f>HYPERLINK("https://my.zakupivli.pro/remote/dispatcher/state_purchase_view/40409872", "UA-2023-01-27-014011-a")</f>
        <v>UA-2023-01-27-014011-a</v>
      </c>
      <c r="C6" s="2" t="s">
        <v>187</v>
      </c>
      <c r="D6" s="2" t="str">
        <f>HYPERLINK("https://my.zakupivli.pro/remote/dispatcher/state_contracting_view/15419028", "UA-2023-01-27-014011-a-c1")</f>
        <v>UA-2023-01-27-014011-a-c1</v>
      </c>
      <c r="E6" s="1" t="s">
        <v>70</v>
      </c>
      <c r="F6" s="1" t="s">
        <v>207</v>
      </c>
      <c r="G6" s="1" t="s">
        <v>207</v>
      </c>
      <c r="H6" s="1" t="s">
        <v>111</v>
      </c>
      <c r="I6" s="1" t="s">
        <v>171</v>
      </c>
      <c r="J6" s="1" t="s">
        <v>248</v>
      </c>
      <c r="K6" s="1" t="s">
        <v>54</v>
      </c>
      <c r="L6" s="1" t="s">
        <v>34</v>
      </c>
      <c r="M6" s="5">
        <v>11520</v>
      </c>
      <c r="N6" s="6">
        <v>44953</v>
      </c>
      <c r="O6" s="6">
        <v>45291</v>
      </c>
      <c r="P6" s="1" t="s">
        <v>257</v>
      </c>
    </row>
    <row r="7" spans="1:16" x14ac:dyDescent="0.25">
      <c r="A7" s="4">
        <v>3</v>
      </c>
      <c r="B7" s="2" t="str">
        <f>HYPERLINK("https://my.zakupivli.pro/remote/dispatcher/state_purchase_view/41660343", "UA-2023-03-27-010953-a")</f>
        <v>UA-2023-03-27-010953-a</v>
      </c>
      <c r="C7" s="2" t="s">
        <v>187</v>
      </c>
      <c r="D7" s="2" t="str">
        <f>HYPERLINK("https://my.zakupivli.pro/remote/dispatcher/state_contracting_view/15987580", "UA-2023-03-27-010953-a-a1")</f>
        <v>UA-2023-03-27-010953-a-a1</v>
      </c>
      <c r="E7" s="1" t="s">
        <v>138</v>
      </c>
      <c r="F7" s="1" t="s">
        <v>223</v>
      </c>
      <c r="G7" s="1" t="s">
        <v>223</v>
      </c>
      <c r="H7" s="1" t="s">
        <v>108</v>
      </c>
      <c r="I7" s="1" t="s">
        <v>171</v>
      </c>
      <c r="J7" s="1" t="s">
        <v>191</v>
      </c>
      <c r="K7" s="1" t="s">
        <v>50</v>
      </c>
      <c r="L7" s="1" t="s">
        <v>2</v>
      </c>
      <c r="M7" s="5">
        <v>5971.52</v>
      </c>
      <c r="N7" s="6">
        <v>45009</v>
      </c>
      <c r="O7" s="6">
        <v>45291</v>
      </c>
      <c r="P7" s="1" t="s">
        <v>257</v>
      </c>
    </row>
    <row r="8" spans="1:16" x14ac:dyDescent="0.25">
      <c r="A8" s="4">
        <v>4</v>
      </c>
      <c r="B8" s="2" t="str">
        <f>HYPERLINK("https://my.zakupivli.pro/remote/dispatcher/state_purchase_view/46152363", "UA-2023-10-25-005208-a")</f>
        <v>UA-2023-10-25-005208-a</v>
      </c>
      <c r="C8" s="2" t="s">
        <v>187</v>
      </c>
      <c r="D8" s="2" t="str">
        <f>HYPERLINK("https://my.zakupivli.pro/remote/dispatcher/state_contracting_view/17962240", "UA-2023-10-25-005208-a-b1")</f>
        <v>UA-2023-10-25-005208-a-b1</v>
      </c>
      <c r="E8" s="1" t="s">
        <v>151</v>
      </c>
      <c r="F8" s="1" t="s">
        <v>201</v>
      </c>
      <c r="G8" s="1" t="s">
        <v>201</v>
      </c>
      <c r="H8" s="1" t="s">
        <v>86</v>
      </c>
      <c r="I8" s="1" t="s">
        <v>171</v>
      </c>
      <c r="J8" s="1" t="s">
        <v>161</v>
      </c>
      <c r="K8" s="1" t="s">
        <v>36</v>
      </c>
      <c r="L8" s="1" t="s">
        <v>101</v>
      </c>
      <c r="M8" s="5">
        <v>600</v>
      </c>
      <c r="N8" s="6">
        <v>45224</v>
      </c>
      <c r="O8" s="6">
        <v>45291</v>
      </c>
      <c r="P8" s="1" t="s">
        <v>257</v>
      </c>
    </row>
    <row r="9" spans="1:16" x14ac:dyDescent="0.25">
      <c r="A9" s="4">
        <v>5</v>
      </c>
      <c r="B9" s="2" t="str">
        <f>HYPERLINK("https://my.zakupivli.pro/remote/dispatcher/state_purchase_view/47238745", "UA-2023-12-04-018765-a")</f>
        <v>UA-2023-12-04-018765-a</v>
      </c>
      <c r="C9" s="2" t="s">
        <v>187</v>
      </c>
      <c r="D9" s="2" t="str">
        <f>HYPERLINK("https://my.zakupivli.pro/remote/dispatcher/state_contracting_view/18422788", "UA-2023-12-04-018765-a-a1")</f>
        <v>UA-2023-12-04-018765-a-a1</v>
      </c>
      <c r="E9" s="1" t="s">
        <v>142</v>
      </c>
      <c r="F9" s="1" t="s">
        <v>170</v>
      </c>
      <c r="G9" s="1" t="s">
        <v>170</v>
      </c>
      <c r="H9" s="1" t="s">
        <v>7</v>
      </c>
      <c r="I9" s="1" t="s">
        <v>171</v>
      </c>
      <c r="J9" s="1" t="s">
        <v>245</v>
      </c>
      <c r="K9" s="1" t="s">
        <v>75</v>
      </c>
      <c r="L9" s="1" t="s">
        <v>68</v>
      </c>
      <c r="M9" s="5">
        <v>7946.65</v>
      </c>
      <c r="N9" s="6">
        <v>45264</v>
      </c>
      <c r="O9" s="6">
        <v>45291</v>
      </c>
      <c r="P9" s="1" t="s">
        <v>257</v>
      </c>
    </row>
    <row r="10" spans="1:16" x14ac:dyDescent="0.25">
      <c r="A10" s="4">
        <v>6</v>
      </c>
      <c r="B10" s="2" t="str">
        <f>HYPERLINK("https://my.zakupivli.pro/remote/dispatcher/state_purchase_view/39610181", "UA-2022-12-21-021173-a")</f>
        <v>UA-2022-12-21-021173-a</v>
      </c>
      <c r="C10" s="2" t="str">
        <f>HYPERLINK("https://my.zakupivli.pro/remote/dispatcher/state_purchase_lot_view/826734", "UA-2022-12-21-021173-a-L826734")</f>
        <v>UA-2022-12-21-021173-a-L826734</v>
      </c>
      <c r="D10" s="2" t="str">
        <f>HYPERLINK("https://my.zakupivli.pro/remote/dispatcher/state_contracting_view/15217807", "UA-2022-12-21-021173-a-a1")</f>
        <v>UA-2022-12-21-021173-a-a1</v>
      </c>
      <c r="E10" s="1" t="s">
        <v>81</v>
      </c>
      <c r="F10" s="1" t="s">
        <v>219</v>
      </c>
      <c r="G10" s="1" t="s">
        <v>219</v>
      </c>
      <c r="H10" s="1" t="s">
        <v>88</v>
      </c>
      <c r="I10" s="1" t="s">
        <v>162</v>
      </c>
      <c r="J10" s="1" t="s">
        <v>163</v>
      </c>
      <c r="K10" s="1" t="s">
        <v>77</v>
      </c>
      <c r="L10" s="1" t="s">
        <v>25</v>
      </c>
      <c r="M10" s="5">
        <v>39195611.100000001</v>
      </c>
      <c r="N10" s="6">
        <v>44932</v>
      </c>
      <c r="O10" s="6">
        <v>45291</v>
      </c>
      <c r="P10" s="1" t="s">
        <v>258</v>
      </c>
    </row>
    <row r="11" spans="1:16" x14ac:dyDescent="0.25">
      <c r="A11" s="4">
        <v>7</v>
      </c>
      <c r="B11" s="2" t="str">
        <f>HYPERLINK("https://my.zakupivli.pro/remote/dispatcher/state_purchase_view/40804274", "UA-2023-02-13-006355-a")</f>
        <v>UA-2023-02-13-006355-a</v>
      </c>
      <c r="C11" s="2" t="s">
        <v>187</v>
      </c>
      <c r="D11" s="2" t="str">
        <f>HYPERLINK("https://my.zakupivli.pro/remote/dispatcher/state_contracting_view/15604117", "UA-2023-02-13-006355-a-c1")</f>
        <v>UA-2023-02-13-006355-a-c1</v>
      </c>
      <c r="E11" s="1" t="s">
        <v>139</v>
      </c>
      <c r="F11" s="1" t="s">
        <v>220</v>
      </c>
      <c r="G11" s="1" t="s">
        <v>220</v>
      </c>
      <c r="H11" s="1" t="s">
        <v>126</v>
      </c>
      <c r="I11" s="1" t="s">
        <v>171</v>
      </c>
      <c r="J11" s="1" t="s">
        <v>173</v>
      </c>
      <c r="K11" s="1" t="s">
        <v>4</v>
      </c>
      <c r="L11" s="1" t="s">
        <v>62</v>
      </c>
      <c r="M11" s="5">
        <v>3064.2</v>
      </c>
      <c r="N11" s="6">
        <v>44967</v>
      </c>
      <c r="O11" s="6">
        <v>45291</v>
      </c>
      <c r="P11" s="1" t="s">
        <v>258</v>
      </c>
    </row>
    <row r="12" spans="1:16" x14ac:dyDescent="0.25">
      <c r="A12" s="4">
        <v>8</v>
      </c>
      <c r="B12" s="2" t="str">
        <f>HYPERLINK("https://my.zakupivli.pro/remote/dispatcher/state_purchase_view/40103861", "UA-2023-01-17-006477-a")</f>
        <v>UA-2023-01-17-006477-a</v>
      </c>
      <c r="C12" s="2" t="s">
        <v>187</v>
      </c>
      <c r="D12" s="2" t="str">
        <f>HYPERLINK("https://my.zakupivli.pro/remote/dispatcher/state_contracting_view/15279481", "UA-2023-01-17-006477-a-c1")</f>
        <v>UA-2023-01-17-006477-a-c1</v>
      </c>
      <c r="E12" s="1" t="s">
        <v>135</v>
      </c>
      <c r="F12" s="1" t="s">
        <v>211</v>
      </c>
      <c r="G12" s="1" t="s">
        <v>211</v>
      </c>
      <c r="H12" s="1" t="s">
        <v>105</v>
      </c>
      <c r="I12" s="1" t="s">
        <v>171</v>
      </c>
      <c r="J12" s="1" t="s">
        <v>158</v>
      </c>
      <c r="K12" s="1" t="s">
        <v>29</v>
      </c>
      <c r="L12" s="1" t="s">
        <v>19</v>
      </c>
      <c r="M12" s="5">
        <v>463.75</v>
      </c>
      <c r="N12" s="6">
        <v>44942</v>
      </c>
      <c r="O12" s="6">
        <v>45291</v>
      </c>
      <c r="P12" s="1" t="s">
        <v>258</v>
      </c>
    </row>
    <row r="13" spans="1:16" x14ac:dyDescent="0.25">
      <c r="A13" s="4">
        <v>9</v>
      </c>
      <c r="B13" s="2" t="str">
        <f>HYPERLINK("https://my.zakupivli.pro/remote/dispatcher/state_purchase_view/46205755", "UA-2023-10-26-013434-a")</f>
        <v>UA-2023-10-26-013434-a</v>
      </c>
      <c r="C13" s="2" t="s">
        <v>187</v>
      </c>
      <c r="D13" s="2" t="str">
        <f>HYPERLINK("https://my.zakupivli.pro/remote/dispatcher/state_contracting_view/17985862", "UA-2023-10-26-013434-a-a1")</f>
        <v>UA-2023-10-26-013434-a-a1</v>
      </c>
      <c r="E13" s="1" t="s">
        <v>6</v>
      </c>
      <c r="F13" s="1" t="s">
        <v>186</v>
      </c>
      <c r="G13" s="1" t="s">
        <v>186</v>
      </c>
      <c r="H13" s="1" t="s">
        <v>18</v>
      </c>
      <c r="I13" s="1" t="s">
        <v>171</v>
      </c>
      <c r="J13" s="1" t="s">
        <v>164</v>
      </c>
      <c r="K13" s="1" t="s">
        <v>46</v>
      </c>
      <c r="L13" s="1" t="s">
        <v>103</v>
      </c>
      <c r="M13" s="5">
        <v>41000</v>
      </c>
      <c r="N13" s="6">
        <v>45225</v>
      </c>
      <c r="O13" s="6">
        <v>45291</v>
      </c>
      <c r="P13" s="1" t="s">
        <v>257</v>
      </c>
    </row>
    <row r="14" spans="1:16" x14ac:dyDescent="0.25">
      <c r="A14" s="4">
        <v>10</v>
      </c>
      <c r="B14" s="2" t="str">
        <f>HYPERLINK("https://my.zakupivli.pro/remote/dispatcher/state_purchase_view/41060184", "UA-2023-02-23-009655-a")</f>
        <v>UA-2023-02-23-009655-a</v>
      </c>
      <c r="C14" s="2" t="s">
        <v>187</v>
      </c>
      <c r="D14" s="2" t="str">
        <f>HYPERLINK("https://my.zakupivli.pro/remote/dispatcher/state_contracting_view/15726076", "UA-2023-02-23-009655-a-b1")</f>
        <v>UA-2023-02-23-009655-a-b1</v>
      </c>
      <c r="E14" s="1" t="s">
        <v>20</v>
      </c>
      <c r="F14" s="1" t="s">
        <v>194</v>
      </c>
      <c r="G14" s="1" t="s">
        <v>194</v>
      </c>
      <c r="H14" s="1" t="s">
        <v>31</v>
      </c>
      <c r="I14" s="1" t="s">
        <v>171</v>
      </c>
      <c r="J14" s="1" t="s">
        <v>167</v>
      </c>
      <c r="K14" s="1" t="s">
        <v>35</v>
      </c>
      <c r="L14" s="1" t="s">
        <v>121</v>
      </c>
      <c r="M14" s="5">
        <v>99981</v>
      </c>
      <c r="N14" s="6">
        <v>44980</v>
      </c>
      <c r="O14" s="6">
        <v>45291</v>
      </c>
      <c r="P14" s="1" t="s">
        <v>258</v>
      </c>
    </row>
    <row r="15" spans="1:16" x14ac:dyDescent="0.25">
      <c r="A15" s="4">
        <v>11</v>
      </c>
      <c r="B15" s="2" t="str">
        <f>HYPERLINK("https://my.zakupivli.pro/remote/dispatcher/state_purchase_view/41370631", "UA-2023-03-13-006817-a")</f>
        <v>UA-2023-03-13-006817-a</v>
      </c>
      <c r="C15" s="2" t="s">
        <v>187</v>
      </c>
      <c r="D15" s="2" t="str">
        <f>HYPERLINK("https://my.zakupivli.pro/remote/dispatcher/state_contracting_view/15865158", "UA-2023-03-13-006817-a-b1")</f>
        <v>UA-2023-03-13-006817-a-b1</v>
      </c>
      <c r="E15" s="1" t="s">
        <v>17</v>
      </c>
      <c r="F15" s="1" t="s">
        <v>238</v>
      </c>
      <c r="G15" s="1" t="s">
        <v>238</v>
      </c>
      <c r="H15" s="1" t="s">
        <v>63</v>
      </c>
      <c r="I15" s="1" t="s">
        <v>171</v>
      </c>
      <c r="J15" s="1" t="s">
        <v>244</v>
      </c>
      <c r="K15" s="1" t="s">
        <v>64</v>
      </c>
      <c r="L15" s="1" t="s">
        <v>15</v>
      </c>
      <c r="M15" s="5">
        <v>888.84</v>
      </c>
      <c r="N15" s="6">
        <v>44994</v>
      </c>
      <c r="O15" s="6">
        <v>45291</v>
      </c>
      <c r="P15" s="1" t="s">
        <v>257</v>
      </c>
    </row>
    <row r="16" spans="1:16" x14ac:dyDescent="0.25">
      <c r="A16" s="4">
        <v>12</v>
      </c>
      <c r="B16" s="2" t="str">
        <f>HYPERLINK("https://my.zakupivli.pro/remote/dispatcher/state_purchase_view/40796738", "UA-2023-02-13-002937-a")</f>
        <v>UA-2023-02-13-002937-a</v>
      </c>
      <c r="C16" s="2" t="s">
        <v>187</v>
      </c>
      <c r="D16" s="2" t="str">
        <f>HYPERLINK("https://my.zakupivli.pro/remote/dispatcher/state_contracting_view/15600844", "UA-2023-02-13-002937-a-b1")</f>
        <v>UA-2023-02-13-002937-a-b1</v>
      </c>
      <c r="E16" s="1" t="s">
        <v>141</v>
      </c>
      <c r="F16" s="1" t="s">
        <v>216</v>
      </c>
      <c r="G16" s="1" t="s">
        <v>216</v>
      </c>
      <c r="H16" s="1" t="s">
        <v>85</v>
      </c>
      <c r="I16" s="1" t="s">
        <v>171</v>
      </c>
      <c r="J16" s="1" t="s">
        <v>255</v>
      </c>
      <c r="K16" s="1" t="s">
        <v>26</v>
      </c>
      <c r="L16" s="1" t="s">
        <v>109</v>
      </c>
      <c r="M16" s="5">
        <v>85420</v>
      </c>
      <c r="N16" s="6">
        <v>44967</v>
      </c>
      <c r="O16" s="6">
        <v>45291</v>
      </c>
      <c r="P16" s="1" t="s">
        <v>257</v>
      </c>
    </row>
    <row r="17" spans="1:16" x14ac:dyDescent="0.25">
      <c r="A17" s="4">
        <v>13</v>
      </c>
      <c r="B17" s="2" t="str">
        <f>HYPERLINK("https://my.zakupivli.pro/remote/dispatcher/state_purchase_view/39930025", "UA-2023-01-04-005142-a")</f>
        <v>UA-2023-01-04-005142-a</v>
      </c>
      <c r="C17" s="2" t="s">
        <v>187</v>
      </c>
      <c r="D17" s="2" t="str">
        <f>HYPERLINK("https://my.zakupivli.pro/remote/dispatcher/state_contracting_view/15204552", "UA-2023-01-04-005142-a-b1")</f>
        <v>UA-2023-01-04-005142-a-b1</v>
      </c>
      <c r="E17" s="1" t="s">
        <v>132</v>
      </c>
      <c r="F17" s="1" t="s">
        <v>210</v>
      </c>
      <c r="G17" s="1" t="s">
        <v>210</v>
      </c>
      <c r="H17" s="1" t="s">
        <v>106</v>
      </c>
      <c r="I17" s="1" t="s">
        <v>171</v>
      </c>
      <c r="J17" s="1" t="s">
        <v>159</v>
      </c>
      <c r="K17" s="1" t="s">
        <v>30</v>
      </c>
      <c r="L17" s="1" t="s">
        <v>14</v>
      </c>
      <c r="M17" s="5">
        <v>33621.26</v>
      </c>
      <c r="N17" s="6">
        <v>44928</v>
      </c>
      <c r="O17" s="6">
        <v>45291</v>
      </c>
      <c r="P17" s="1" t="s">
        <v>257</v>
      </c>
    </row>
    <row r="18" spans="1:16" x14ac:dyDescent="0.25">
      <c r="A18" s="4">
        <v>14</v>
      </c>
      <c r="B18" s="2" t="str">
        <f>HYPERLINK("https://my.zakupivli.pro/remote/dispatcher/state_purchase_view/46097907", "UA-2023-10-23-013826-a")</f>
        <v>UA-2023-10-23-013826-a</v>
      </c>
      <c r="C18" s="2" t="s">
        <v>187</v>
      </c>
      <c r="D18" s="2" t="str">
        <f>HYPERLINK("https://my.zakupivli.pro/remote/dispatcher/state_contracting_view/17938829", "UA-2023-10-23-013826-a-a1")</f>
        <v>UA-2023-10-23-013826-a-a1</v>
      </c>
      <c r="E18" s="1" t="s">
        <v>129</v>
      </c>
      <c r="F18" s="1" t="s">
        <v>237</v>
      </c>
      <c r="G18" s="1" t="s">
        <v>234</v>
      </c>
      <c r="H18" s="1" t="s">
        <v>52</v>
      </c>
      <c r="I18" s="1" t="s">
        <v>171</v>
      </c>
      <c r="J18" s="1" t="s">
        <v>244</v>
      </c>
      <c r="K18" s="1" t="s">
        <v>64</v>
      </c>
      <c r="L18" s="1" t="s">
        <v>99</v>
      </c>
      <c r="M18" s="5">
        <v>2360.1</v>
      </c>
      <c r="N18" s="6">
        <v>45218</v>
      </c>
      <c r="O18" s="6">
        <v>45291</v>
      </c>
      <c r="P18" s="1" t="s">
        <v>257</v>
      </c>
    </row>
    <row r="19" spans="1:16" x14ac:dyDescent="0.25">
      <c r="A19" s="4">
        <v>15</v>
      </c>
      <c r="B19" s="2" t="str">
        <f>HYPERLINK("https://my.zakupivli.pro/remote/dispatcher/state_purchase_view/46156841", "UA-2023-10-25-007261-a")</f>
        <v>UA-2023-10-25-007261-a</v>
      </c>
      <c r="C19" s="2" t="s">
        <v>187</v>
      </c>
      <c r="D19" s="2" t="str">
        <f>HYPERLINK("https://my.zakupivli.pro/remote/dispatcher/state_contracting_view/17964631", "UA-2023-10-25-007261-a-a1")</f>
        <v>UA-2023-10-25-007261-a-a1</v>
      </c>
      <c r="E19" s="1" t="s">
        <v>144</v>
      </c>
      <c r="F19" s="1" t="s">
        <v>218</v>
      </c>
      <c r="G19" s="1" t="s">
        <v>218</v>
      </c>
      <c r="H19" s="1" t="s">
        <v>117</v>
      </c>
      <c r="I19" s="1" t="s">
        <v>171</v>
      </c>
      <c r="J19" s="1" t="s">
        <v>243</v>
      </c>
      <c r="K19" s="1" t="s">
        <v>73</v>
      </c>
      <c r="L19" s="1" t="s">
        <v>102</v>
      </c>
      <c r="M19" s="5">
        <v>4384.8</v>
      </c>
      <c r="N19" s="6">
        <v>45224</v>
      </c>
      <c r="O19" s="6">
        <v>45291</v>
      </c>
      <c r="P19" s="1" t="s">
        <v>257</v>
      </c>
    </row>
    <row r="20" spans="1:16" x14ac:dyDescent="0.25">
      <c r="A20" s="4">
        <v>16</v>
      </c>
      <c r="B20" s="2" t="str">
        <f>HYPERLINK("https://my.zakupivli.pro/remote/dispatcher/state_purchase_view/39999648", "UA-2023-01-11-005287-a")</f>
        <v>UA-2023-01-11-005287-a</v>
      </c>
      <c r="C20" s="2" t="s">
        <v>187</v>
      </c>
      <c r="D20" s="2" t="str">
        <f>HYPERLINK("https://my.zakupivli.pro/remote/dispatcher/state_contracting_view/15234877", "UA-2023-01-11-005287-a-c1")</f>
        <v>UA-2023-01-11-005287-a-c1</v>
      </c>
      <c r="E20" s="1" t="s">
        <v>119</v>
      </c>
      <c r="F20" s="1" t="s">
        <v>170</v>
      </c>
      <c r="G20" s="1" t="s">
        <v>170</v>
      </c>
      <c r="H20" s="1" t="s">
        <v>7</v>
      </c>
      <c r="I20" s="1" t="s">
        <v>171</v>
      </c>
      <c r="J20" s="1" t="s">
        <v>245</v>
      </c>
      <c r="K20" s="1" t="s">
        <v>75</v>
      </c>
      <c r="L20" s="1" t="s">
        <v>69</v>
      </c>
      <c r="M20" s="5">
        <v>91793.45</v>
      </c>
      <c r="N20" s="6">
        <v>44937</v>
      </c>
      <c r="O20" s="6">
        <v>45291</v>
      </c>
      <c r="P20" s="1" t="s">
        <v>257</v>
      </c>
    </row>
    <row r="21" spans="1:16" x14ac:dyDescent="0.25">
      <c r="A21" s="4">
        <v>17</v>
      </c>
      <c r="B21" s="2" t="str">
        <f>HYPERLINK("https://my.zakupivli.pro/remote/dispatcher/state_purchase_view/41939705", "UA-2023-04-11-010651-a")</f>
        <v>UA-2023-04-11-010651-a</v>
      </c>
      <c r="C21" s="2" t="s">
        <v>187</v>
      </c>
      <c r="D21" s="2" t="str">
        <f>HYPERLINK("https://my.zakupivli.pro/remote/dispatcher/state_contracting_view/16107735", "UA-2023-04-11-010651-a-a1")</f>
        <v>UA-2023-04-11-010651-a-a1</v>
      </c>
      <c r="E21" s="1" t="s">
        <v>150</v>
      </c>
      <c r="F21" s="1" t="s">
        <v>205</v>
      </c>
      <c r="G21" s="1" t="s">
        <v>205</v>
      </c>
      <c r="H21" s="1" t="s">
        <v>95</v>
      </c>
      <c r="I21" s="1" t="s">
        <v>171</v>
      </c>
      <c r="J21" s="1" t="s">
        <v>251</v>
      </c>
      <c r="K21" s="1" t="s">
        <v>59</v>
      </c>
      <c r="L21" s="1" t="s">
        <v>33</v>
      </c>
      <c r="M21" s="5">
        <v>8400</v>
      </c>
      <c r="N21" s="6">
        <v>45027</v>
      </c>
      <c r="O21" s="6">
        <v>45291</v>
      </c>
      <c r="P21" s="1" t="s">
        <v>257</v>
      </c>
    </row>
    <row r="22" spans="1:16" x14ac:dyDescent="0.25">
      <c r="A22" s="4">
        <v>18</v>
      </c>
      <c r="B22" s="2" t="str">
        <f>HYPERLINK("https://my.zakupivli.pro/remote/dispatcher/state_purchase_view/42471347", "UA-2023-05-09-011943-a")</f>
        <v>UA-2023-05-09-011943-a</v>
      </c>
      <c r="C22" s="2" t="s">
        <v>187</v>
      </c>
      <c r="D22" s="2" t="str">
        <f>HYPERLINK("https://my.zakupivli.pro/remote/dispatcher/state_contracting_view/16344843", "UA-2023-05-09-011943-a-c1")</f>
        <v>UA-2023-05-09-011943-a-c1</v>
      </c>
      <c r="E22" s="1" t="s">
        <v>82</v>
      </c>
      <c r="F22" s="1" t="s">
        <v>203</v>
      </c>
      <c r="G22" s="1" t="s">
        <v>203</v>
      </c>
      <c r="H22" s="1" t="s">
        <v>80</v>
      </c>
      <c r="I22" s="1" t="s">
        <v>171</v>
      </c>
      <c r="J22" s="1" t="s">
        <v>254</v>
      </c>
      <c r="K22" s="1" t="s">
        <v>39</v>
      </c>
      <c r="L22" s="1" t="s">
        <v>16</v>
      </c>
      <c r="M22" s="5">
        <v>43200</v>
      </c>
      <c r="N22" s="6">
        <v>45055</v>
      </c>
      <c r="O22" s="6">
        <v>45291</v>
      </c>
      <c r="P22" s="1" t="s">
        <v>257</v>
      </c>
    </row>
    <row r="23" spans="1:16" x14ac:dyDescent="0.25">
      <c r="A23" s="4">
        <v>19</v>
      </c>
      <c r="B23" s="2" t="str">
        <f>HYPERLINK("https://my.zakupivli.pro/remote/dispatcher/state_purchase_view/45187404", "UA-2023-09-14-011352-a")</f>
        <v>UA-2023-09-14-011352-a</v>
      </c>
      <c r="C23" s="2" t="s">
        <v>187</v>
      </c>
      <c r="D23" s="2" t="str">
        <f>HYPERLINK("https://my.zakupivli.pro/remote/dispatcher/state_contracting_view/17552451", "UA-2023-09-14-011352-a-a1")</f>
        <v>UA-2023-09-14-011352-a-a1</v>
      </c>
      <c r="E23" s="1" t="s">
        <v>1</v>
      </c>
      <c r="F23" s="1" t="s">
        <v>209</v>
      </c>
      <c r="G23" s="1" t="s">
        <v>209</v>
      </c>
      <c r="H23" s="1" t="s">
        <v>106</v>
      </c>
      <c r="I23" s="1" t="s">
        <v>171</v>
      </c>
      <c r="J23" s="1" t="s">
        <v>159</v>
      </c>
      <c r="K23" s="1" t="s">
        <v>30</v>
      </c>
      <c r="L23" s="1" t="s">
        <v>14</v>
      </c>
      <c r="M23" s="5">
        <v>12000</v>
      </c>
      <c r="N23" s="6">
        <v>45183</v>
      </c>
      <c r="O23" s="6">
        <v>45291</v>
      </c>
      <c r="P23" s="1" t="s">
        <v>257</v>
      </c>
    </row>
    <row r="24" spans="1:16" x14ac:dyDescent="0.25">
      <c r="A24" s="4">
        <v>20</v>
      </c>
      <c r="B24" s="2" t="str">
        <f>HYPERLINK("https://my.zakupivli.pro/remote/dispatcher/state_purchase_view/40005640", "UA-2023-01-11-007561-a")</f>
        <v>UA-2023-01-11-007561-a</v>
      </c>
      <c r="C24" s="2" t="s">
        <v>187</v>
      </c>
      <c r="D24" s="2" t="str">
        <f>HYPERLINK("https://my.zakupivli.pro/remote/dispatcher/state_contracting_view/15237284", "UA-2023-01-11-007561-a-c1")</f>
        <v>UA-2023-01-11-007561-a-c1</v>
      </c>
      <c r="E24" s="1" t="s">
        <v>90</v>
      </c>
      <c r="F24" s="1" t="s">
        <v>213</v>
      </c>
      <c r="G24" s="1" t="s">
        <v>213</v>
      </c>
      <c r="H24" s="1" t="s">
        <v>8</v>
      </c>
      <c r="I24" s="1" t="s">
        <v>171</v>
      </c>
      <c r="J24" s="1" t="s">
        <v>178</v>
      </c>
      <c r="K24" s="1" t="s">
        <v>49</v>
      </c>
      <c r="L24" s="1" t="s">
        <v>5</v>
      </c>
      <c r="M24" s="5">
        <v>60668.91</v>
      </c>
      <c r="N24" s="6">
        <v>44937</v>
      </c>
      <c r="O24" s="6">
        <v>45291</v>
      </c>
      <c r="P24" s="1" t="s">
        <v>258</v>
      </c>
    </row>
    <row r="25" spans="1:16" x14ac:dyDescent="0.25">
      <c r="A25" s="4">
        <v>21</v>
      </c>
      <c r="B25" s="2" t="str">
        <f>HYPERLINK("https://my.zakupivli.pro/remote/dispatcher/state_purchase_view/46099143", "UA-2023-10-23-014450-a")</f>
        <v>UA-2023-10-23-014450-a</v>
      </c>
      <c r="C25" s="2" t="s">
        <v>187</v>
      </c>
      <c r="D25" s="2" t="str">
        <f>HYPERLINK("https://my.zakupivli.pro/remote/dispatcher/state_contracting_view/17939249", "UA-2023-10-23-014450-a-a1")</f>
        <v>UA-2023-10-23-014450-a-a1</v>
      </c>
      <c r="E25" s="1" t="s">
        <v>9</v>
      </c>
      <c r="F25" s="1" t="s">
        <v>231</v>
      </c>
      <c r="G25" s="1" t="s">
        <v>184</v>
      </c>
      <c r="H25" s="1" t="s">
        <v>66</v>
      </c>
      <c r="I25" s="1" t="s">
        <v>171</v>
      </c>
      <c r="J25" s="1" t="s">
        <v>244</v>
      </c>
      <c r="K25" s="1" t="s">
        <v>64</v>
      </c>
      <c r="L25" s="1" t="s">
        <v>100</v>
      </c>
      <c r="M25" s="5">
        <v>5971.5</v>
      </c>
      <c r="N25" s="6">
        <v>45218</v>
      </c>
      <c r="O25" s="6">
        <v>45291</v>
      </c>
      <c r="P25" s="1" t="s">
        <v>257</v>
      </c>
    </row>
    <row r="26" spans="1:16" x14ac:dyDescent="0.25">
      <c r="A26" s="4">
        <v>22</v>
      </c>
      <c r="B26" s="2" t="str">
        <f>HYPERLINK("https://my.zakupivli.pro/remote/dispatcher/state_purchase_view/39505066", "UA-2022-12-19-018043-a")</f>
        <v>UA-2022-12-19-018043-a</v>
      </c>
      <c r="C26" s="2" t="str">
        <f>HYPERLINK("https://my.zakupivli.pro/remote/dispatcher/state_purchase_lot_view/823886", "UA-2022-12-19-018043-a-L823886")</f>
        <v>UA-2022-12-19-018043-a-L823886</v>
      </c>
      <c r="D26" s="2" t="str">
        <f>HYPERLINK("https://my.zakupivli.pro/remote/dispatcher/state_contracting_view/15221368", "UA-2022-12-19-018043-a-c1")</f>
        <v>UA-2022-12-19-018043-a-c1</v>
      </c>
      <c r="E26" s="1" t="s">
        <v>149</v>
      </c>
      <c r="F26" s="1" t="s">
        <v>196</v>
      </c>
      <c r="G26" s="1" t="s">
        <v>196</v>
      </c>
      <c r="H26" s="1" t="s">
        <v>31</v>
      </c>
      <c r="I26" s="1" t="s">
        <v>162</v>
      </c>
      <c r="J26" s="1" t="s">
        <v>241</v>
      </c>
      <c r="K26" s="1" t="s">
        <v>23</v>
      </c>
      <c r="L26" s="1" t="s">
        <v>10</v>
      </c>
      <c r="M26" s="5">
        <v>1689406</v>
      </c>
      <c r="N26" s="6">
        <v>44930</v>
      </c>
      <c r="O26" s="6">
        <v>45291</v>
      </c>
      <c r="P26" s="1" t="s">
        <v>258</v>
      </c>
    </row>
    <row r="27" spans="1:16" x14ac:dyDescent="0.25">
      <c r="A27" s="4">
        <v>23</v>
      </c>
      <c r="B27" s="2" t="str">
        <f>HYPERLINK("https://my.zakupivli.pro/remote/dispatcher/state_purchase_view/42760487", "UA-2023-05-23-000749-a")</f>
        <v>UA-2023-05-23-000749-a</v>
      </c>
      <c r="C27" s="2" t="str">
        <f>HYPERLINK("https://my.zakupivli.pro/remote/dispatcher/state_purchase_lot_view/951523", "UA-2023-05-23-000749-a-L951523")</f>
        <v>UA-2023-05-23-000749-a-L951523</v>
      </c>
      <c r="D27" s="2" t="str">
        <f>HYPERLINK("https://my.zakupivli.pro/remote/dispatcher/state_contracting_view/16664430", "UA-2023-05-23-000749-a-a1")</f>
        <v>UA-2023-05-23-000749-a-a1</v>
      </c>
      <c r="E27" s="1" t="s">
        <v>84</v>
      </c>
      <c r="F27" s="1" t="s">
        <v>219</v>
      </c>
      <c r="G27" s="1" t="s">
        <v>219</v>
      </c>
      <c r="H27" s="1" t="s">
        <v>88</v>
      </c>
      <c r="I27" s="1" t="s">
        <v>162</v>
      </c>
      <c r="J27" s="1" t="s">
        <v>190</v>
      </c>
      <c r="K27" s="1" t="s">
        <v>76</v>
      </c>
      <c r="L27" s="1" t="s">
        <v>45</v>
      </c>
      <c r="M27" s="5">
        <v>4956672</v>
      </c>
      <c r="N27" s="6">
        <v>45085</v>
      </c>
      <c r="O27" s="6">
        <v>45291</v>
      </c>
      <c r="P27" s="1" t="s">
        <v>258</v>
      </c>
    </row>
    <row r="28" spans="1:16" x14ac:dyDescent="0.25">
      <c r="A28" s="4">
        <v>24</v>
      </c>
      <c r="B28" s="2" t="str">
        <f>HYPERLINK("https://my.zakupivli.pro/remote/dispatcher/state_purchase_view/46379917", "UA-2023-11-03-006776-a")</f>
        <v>UA-2023-11-03-006776-a</v>
      </c>
      <c r="C28" s="2" t="s">
        <v>187</v>
      </c>
      <c r="D28" s="2" t="str">
        <f>HYPERLINK("https://my.zakupivli.pro/remote/dispatcher/state_contracting_view/18060619", "UA-2023-11-03-006776-a-b1")</f>
        <v>UA-2023-11-03-006776-a-b1</v>
      </c>
      <c r="E28" s="1" t="s">
        <v>136</v>
      </c>
      <c r="F28" s="1" t="s">
        <v>166</v>
      </c>
      <c r="G28" s="1" t="s">
        <v>166</v>
      </c>
      <c r="H28" s="1" t="s">
        <v>105</v>
      </c>
      <c r="I28" s="1" t="s">
        <v>171</v>
      </c>
      <c r="J28" s="1" t="s">
        <v>158</v>
      </c>
      <c r="K28" s="1" t="s">
        <v>29</v>
      </c>
      <c r="L28" s="1" t="s">
        <v>41</v>
      </c>
      <c r="M28" s="5">
        <v>345826</v>
      </c>
      <c r="N28" s="6">
        <v>45231</v>
      </c>
      <c r="O28" s="6">
        <v>45291</v>
      </c>
      <c r="P28" s="1" t="s">
        <v>258</v>
      </c>
    </row>
    <row r="29" spans="1:16" x14ac:dyDescent="0.25">
      <c r="A29" s="4">
        <v>25</v>
      </c>
      <c r="B29" s="2" t="str">
        <f>HYPERLINK("https://my.zakupivli.pro/remote/dispatcher/state_purchase_view/40067115", "UA-2023-01-16-004924-a")</f>
        <v>UA-2023-01-16-004924-a</v>
      </c>
      <c r="C29" s="2" t="s">
        <v>187</v>
      </c>
      <c r="D29" s="2" t="str">
        <f>HYPERLINK("https://my.zakupivli.pro/remote/dispatcher/state_contracting_view/15263983", "UA-2023-01-16-004924-a-c1")</f>
        <v>UA-2023-01-16-004924-a-c1</v>
      </c>
      <c r="E29" s="1" t="s">
        <v>127</v>
      </c>
      <c r="F29" s="1" t="s">
        <v>232</v>
      </c>
      <c r="G29" s="1" t="s">
        <v>233</v>
      </c>
      <c r="H29" s="1" t="s">
        <v>53</v>
      </c>
      <c r="I29" s="1" t="s">
        <v>171</v>
      </c>
      <c r="J29" s="1" t="s">
        <v>174</v>
      </c>
      <c r="K29" s="1" t="s">
        <v>48</v>
      </c>
      <c r="L29" s="1" t="s">
        <v>27</v>
      </c>
      <c r="M29" s="5">
        <v>5950</v>
      </c>
      <c r="N29" s="6">
        <v>44938</v>
      </c>
      <c r="O29" s="6">
        <v>45291</v>
      </c>
      <c r="P29" s="1" t="s">
        <v>257</v>
      </c>
    </row>
    <row r="30" spans="1:16" x14ac:dyDescent="0.25">
      <c r="A30" s="4">
        <v>26</v>
      </c>
      <c r="B30" s="2" t="str">
        <f>HYPERLINK("https://my.zakupivli.pro/remote/dispatcher/state_purchase_view/41367756", "UA-2023-03-13-005508-a")</f>
        <v>UA-2023-03-13-005508-a</v>
      </c>
      <c r="C30" s="2" t="s">
        <v>187</v>
      </c>
      <c r="D30" s="2" t="str">
        <f>HYPERLINK("https://my.zakupivli.pro/remote/dispatcher/state_contracting_view/15863791", "UA-2023-03-13-005508-a-b1")</f>
        <v>UA-2023-03-13-005508-a-b1</v>
      </c>
      <c r="E30" s="1" t="s">
        <v>92</v>
      </c>
      <c r="F30" s="1" t="s">
        <v>185</v>
      </c>
      <c r="G30" s="1" t="s">
        <v>183</v>
      </c>
      <c r="H30" s="1" t="s">
        <v>67</v>
      </c>
      <c r="I30" s="1" t="s">
        <v>171</v>
      </c>
      <c r="J30" s="1" t="s">
        <v>244</v>
      </c>
      <c r="K30" s="1" t="s">
        <v>64</v>
      </c>
      <c r="L30" s="1" t="s">
        <v>13</v>
      </c>
      <c r="M30" s="5">
        <v>2526.66</v>
      </c>
      <c r="N30" s="6">
        <v>44994</v>
      </c>
      <c r="O30" s="6">
        <v>45291</v>
      </c>
      <c r="P30" s="1" t="s">
        <v>257</v>
      </c>
    </row>
    <row r="31" spans="1:16" x14ac:dyDescent="0.25">
      <c r="A31" s="4">
        <v>27</v>
      </c>
      <c r="B31" s="2" t="str">
        <f>HYPERLINK("https://my.zakupivli.pro/remote/dispatcher/state_purchase_view/40870972", "UA-2023-02-15-006836-a")</f>
        <v>UA-2023-02-15-006836-a</v>
      </c>
      <c r="C31" s="2" t="s">
        <v>187</v>
      </c>
      <c r="D31" s="2" t="str">
        <f>HYPERLINK("https://my.zakupivli.pro/remote/dispatcher/state_contracting_view/15635977", "UA-2023-02-15-006836-a-c1")</f>
        <v>UA-2023-02-15-006836-a-c1</v>
      </c>
      <c r="E31" s="1" t="s">
        <v>118</v>
      </c>
      <c r="F31" s="1" t="s">
        <v>212</v>
      </c>
      <c r="G31" s="1" t="s">
        <v>212</v>
      </c>
      <c r="H31" s="1" t="s">
        <v>112</v>
      </c>
      <c r="I31" s="1" t="s">
        <v>171</v>
      </c>
      <c r="J31" s="1" t="s">
        <v>247</v>
      </c>
      <c r="K31" s="1" t="s">
        <v>58</v>
      </c>
      <c r="L31" s="1" t="s">
        <v>71</v>
      </c>
      <c r="M31" s="5">
        <v>4490</v>
      </c>
      <c r="N31" s="6">
        <v>44972</v>
      </c>
      <c r="O31" s="6">
        <v>45291</v>
      </c>
      <c r="P31" s="1" t="s">
        <v>257</v>
      </c>
    </row>
    <row r="32" spans="1:16" x14ac:dyDescent="0.25">
      <c r="A32" s="4">
        <v>28</v>
      </c>
      <c r="B32" s="2" t="str">
        <f>HYPERLINK("https://my.zakupivli.pro/remote/dispatcher/state_purchase_view/46096881", "UA-2023-10-23-013460-a")</f>
        <v>UA-2023-10-23-013460-a</v>
      </c>
      <c r="C32" s="2" t="s">
        <v>187</v>
      </c>
      <c r="D32" s="2" t="str">
        <f>HYPERLINK("https://my.zakupivli.pro/remote/dispatcher/state_contracting_view/17938659", "UA-2023-10-23-013460-a-a1")</f>
        <v>UA-2023-10-23-013460-a-a1</v>
      </c>
      <c r="E32" s="1" t="s">
        <v>83</v>
      </c>
      <c r="F32" s="1" t="s">
        <v>198</v>
      </c>
      <c r="G32" s="1" t="s">
        <v>193</v>
      </c>
      <c r="H32" s="1" t="s">
        <v>24</v>
      </c>
      <c r="I32" s="1" t="s">
        <v>171</v>
      </c>
      <c r="J32" s="1" t="s">
        <v>244</v>
      </c>
      <c r="K32" s="1" t="s">
        <v>64</v>
      </c>
      <c r="L32" s="1" t="s">
        <v>98</v>
      </c>
      <c r="M32" s="5">
        <v>1539</v>
      </c>
      <c r="N32" s="6">
        <v>45218</v>
      </c>
      <c r="O32" s="6">
        <v>45291</v>
      </c>
      <c r="P32" s="1" t="s">
        <v>257</v>
      </c>
    </row>
    <row r="33" spans="1:16" x14ac:dyDescent="0.25">
      <c r="A33" s="4">
        <v>29</v>
      </c>
      <c r="B33" s="2" t="str">
        <f>HYPERLINK("https://my.zakupivli.pro/remote/dispatcher/state_purchase_view/40001583", "UA-2023-01-11-005879-a")</f>
        <v>UA-2023-01-11-005879-a</v>
      </c>
      <c r="C33" s="2" t="s">
        <v>187</v>
      </c>
      <c r="D33" s="2" t="str">
        <f>HYPERLINK("https://my.zakupivli.pro/remote/dispatcher/state_contracting_view/15235573", "UA-2023-01-11-005879-a-a1")</f>
        <v>UA-2023-01-11-005879-a-a1</v>
      </c>
      <c r="E33" s="1" t="s">
        <v>134</v>
      </c>
      <c r="F33" s="1" t="s">
        <v>225</v>
      </c>
      <c r="G33" s="1" t="s">
        <v>225</v>
      </c>
      <c r="H33" s="1" t="s">
        <v>116</v>
      </c>
      <c r="I33" s="1" t="s">
        <v>171</v>
      </c>
      <c r="J33" s="1" t="s">
        <v>177</v>
      </c>
      <c r="K33" s="1" t="s">
        <v>57</v>
      </c>
      <c r="L33" s="1" t="s">
        <v>43</v>
      </c>
      <c r="M33" s="5">
        <v>6000</v>
      </c>
      <c r="N33" s="6">
        <v>44937</v>
      </c>
      <c r="O33" s="6">
        <v>45291</v>
      </c>
      <c r="P33" s="1" t="s">
        <v>257</v>
      </c>
    </row>
    <row r="34" spans="1:16" x14ac:dyDescent="0.25">
      <c r="A34" s="4">
        <v>30</v>
      </c>
      <c r="B34" s="2" t="str">
        <f>HYPERLINK("https://my.zakupivli.pro/remote/dispatcher/state_purchase_view/42444286", "UA-2023-05-08-013128-a")</f>
        <v>UA-2023-05-08-013128-a</v>
      </c>
      <c r="C34" s="2" t="s">
        <v>187</v>
      </c>
      <c r="D34" s="2" t="str">
        <f>HYPERLINK("https://my.zakupivli.pro/remote/dispatcher/state_contracting_view/16332510", "UA-2023-05-08-013128-a-a1")</f>
        <v>UA-2023-05-08-013128-a-a1</v>
      </c>
      <c r="E34" s="1" t="s">
        <v>94</v>
      </c>
      <c r="F34" s="1" t="s">
        <v>157</v>
      </c>
      <c r="G34" s="1" t="s">
        <v>157</v>
      </c>
      <c r="H34" s="1" t="s">
        <v>79</v>
      </c>
      <c r="I34" s="1" t="s">
        <v>171</v>
      </c>
      <c r="J34" s="1" t="s">
        <v>253</v>
      </c>
      <c r="K34" s="1" t="s">
        <v>40</v>
      </c>
      <c r="L34" s="1" t="s">
        <v>0</v>
      </c>
      <c r="M34" s="5">
        <v>6000</v>
      </c>
      <c r="N34" s="6">
        <v>45054</v>
      </c>
      <c r="O34" s="6">
        <v>45291</v>
      </c>
      <c r="P34" s="1" t="s">
        <v>257</v>
      </c>
    </row>
    <row r="35" spans="1:16" x14ac:dyDescent="0.25">
      <c r="A35" s="4">
        <v>31</v>
      </c>
      <c r="B35" s="2" t="str">
        <f>HYPERLINK("https://my.zakupivli.pro/remote/dispatcher/state_purchase_view/40803024", "UA-2023-02-13-005877-a")</f>
        <v>UA-2023-02-13-005877-a</v>
      </c>
      <c r="C35" s="2" t="s">
        <v>187</v>
      </c>
      <c r="D35" s="2" t="str">
        <f>HYPERLINK("https://my.zakupivli.pro/remote/dispatcher/state_contracting_view/15603610", "UA-2023-02-13-005877-a-a1")</f>
        <v>UA-2023-02-13-005877-a-a1</v>
      </c>
      <c r="E35" s="1" t="s">
        <v>131</v>
      </c>
      <c r="F35" s="1" t="s">
        <v>221</v>
      </c>
      <c r="G35" s="1" t="s">
        <v>221</v>
      </c>
      <c r="H35" s="1" t="s">
        <v>107</v>
      </c>
      <c r="I35" s="1" t="s">
        <v>171</v>
      </c>
      <c r="J35" s="1" t="s">
        <v>173</v>
      </c>
      <c r="K35" s="1" t="s">
        <v>4</v>
      </c>
      <c r="L35" s="1" t="s">
        <v>61</v>
      </c>
      <c r="M35" s="5">
        <v>4158.7299999999996</v>
      </c>
      <c r="N35" s="6">
        <v>44967</v>
      </c>
      <c r="O35" s="6">
        <v>45291</v>
      </c>
      <c r="P35" s="1" t="s">
        <v>258</v>
      </c>
    </row>
    <row r="36" spans="1:16" x14ac:dyDescent="0.25">
      <c r="A36" s="4">
        <v>32</v>
      </c>
      <c r="B36" s="2" t="str">
        <f>HYPERLINK("https://my.zakupivli.pro/remote/dispatcher/state_purchase_view/45094064", "UA-2023-09-11-013895-a")</f>
        <v>UA-2023-09-11-013895-a</v>
      </c>
      <c r="C36" s="2" t="str">
        <f>HYPERLINK("https://my.zakupivli.pro/remote/dispatcher/state_purchase_lot_view/1042356", "UA-2023-09-11-013895-a-L1042356")</f>
        <v>UA-2023-09-11-013895-a-L1042356</v>
      </c>
      <c r="D36" s="2" t="str">
        <f>HYPERLINK("https://my.zakupivli.pro/remote/dispatcher/state_contracting_view/17717804", "UA-2023-09-11-013895-a-b1")</f>
        <v>UA-2023-09-11-013895-a-b1</v>
      </c>
      <c r="E36" s="1" t="s">
        <v>120</v>
      </c>
      <c r="F36" s="1" t="s">
        <v>215</v>
      </c>
      <c r="G36" s="1" t="s">
        <v>214</v>
      </c>
      <c r="H36" s="1" t="s">
        <v>115</v>
      </c>
      <c r="I36" s="1" t="s">
        <v>162</v>
      </c>
      <c r="J36" s="1" t="s">
        <v>246</v>
      </c>
      <c r="K36" s="1" t="s">
        <v>78</v>
      </c>
      <c r="L36" s="1" t="s">
        <v>97</v>
      </c>
      <c r="M36" s="5">
        <v>795510</v>
      </c>
      <c r="N36" s="6">
        <v>45201</v>
      </c>
      <c r="O36" s="6">
        <v>45291</v>
      </c>
      <c r="P36" s="1" t="s">
        <v>258</v>
      </c>
    </row>
    <row r="37" spans="1:16" x14ac:dyDescent="0.25">
      <c r="A37" s="4">
        <v>33</v>
      </c>
      <c r="B37" s="2" t="str">
        <f>HYPERLINK("https://my.zakupivli.pro/remote/dispatcher/state_purchase_view/46328309", "UA-2023-11-01-013258-a")</f>
        <v>UA-2023-11-01-013258-a</v>
      </c>
      <c r="C37" s="2" t="s">
        <v>187</v>
      </c>
      <c r="D37" s="2" t="str">
        <f>HYPERLINK("https://my.zakupivli.pro/remote/dispatcher/state_contracting_view/18038731", "UA-2023-11-01-013258-a-a1")</f>
        <v>UA-2023-11-01-013258-a-a1</v>
      </c>
      <c r="E37" s="1" t="s">
        <v>93</v>
      </c>
      <c r="F37" s="1" t="s">
        <v>220</v>
      </c>
      <c r="G37" s="1" t="s">
        <v>220</v>
      </c>
      <c r="H37" s="1" t="s">
        <v>126</v>
      </c>
      <c r="I37" s="1" t="s">
        <v>171</v>
      </c>
      <c r="J37" s="1" t="s">
        <v>173</v>
      </c>
      <c r="K37" s="1" t="s">
        <v>4</v>
      </c>
      <c r="L37" s="1" t="s">
        <v>62</v>
      </c>
      <c r="M37" s="5">
        <v>604.91999999999996</v>
      </c>
      <c r="N37" s="6">
        <v>45231</v>
      </c>
      <c r="O37" s="6">
        <v>45291</v>
      </c>
      <c r="P37" s="1" t="s">
        <v>258</v>
      </c>
    </row>
    <row r="38" spans="1:16" x14ac:dyDescent="0.25">
      <c r="A38" s="4">
        <v>34</v>
      </c>
      <c r="B38" s="2" t="str">
        <f>HYPERLINK("https://my.zakupivli.pro/remote/dispatcher/state_purchase_view/45503944", "UA-2023-09-28-001891-a")</f>
        <v>UA-2023-09-28-001891-a</v>
      </c>
      <c r="C38" s="2" t="s">
        <v>187</v>
      </c>
      <c r="D38" s="2" t="str">
        <f>HYPERLINK("https://my.zakupivli.pro/remote/dispatcher/state_contracting_view/17686721", "UA-2023-09-28-001891-a-b1")</f>
        <v>UA-2023-09-28-001891-a-b1</v>
      </c>
      <c r="E38" s="1" t="s">
        <v>124</v>
      </c>
      <c r="F38" s="1" t="s">
        <v>189</v>
      </c>
      <c r="G38" s="1" t="s">
        <v>189</v>
      </c>
      <c r="H38" s="1" t="s">
        <v>44</v>
      </c>
      <c r="I38" s="1" t="s">
        <v>171</v>
      </c>
      <c r="J38" s="1" t="s">
        <v>235</v>
      </c>
      <c r="K38" s="1" t="s">
        <v>37</v>
      </c>
      <c r="L38" s="1" t="s">
        <v>96</v>
      </c>
      <c r="M38" s="5">
        <v>95200</v>
      </c>
      <c r="N38" s="6">
        <v>45197</v>
      </c>
      <c r="O38" s="6">
        <v>45291</v>
      </c>
      <c r="P38" s="1" t="s">
        <v>257</v>
      </c>
    </row>
    <row r="39" spans="1:16" x14ac:dyDescent="0.25">
      <c r="A39" s="4">
        <v>35</v>
      </c>
      <c r="B39" s="2" t="str">
        <f>HYPERLINK("https://my.zakupivli.pro/remote/dispatcher/state_purchase_view/39994759", "UA-2023-01-11-002692-a")</f>
        <v>UA-2023-01-11-002692-a</v>
      </c>
      <c r="C39" s="2" t="s">
        <v>187</v>
      </c>
      <c r="D39" s="2" t="str">
        <f>HYPERLINK("https://my.zakupivli.pro/remote/dispatcher/state_contracting_view/15232391", "UA-2023-01-11-002692-a-c1")</f>
        <v>UA-2023-01-11-002692-a-c1</v>
      </c>
      <c r="E39" s="1" t="s">
        <v>146</v>
      </c>
      <c r="F39" s="1" t="s">
        <v>200</v>
      </c>
      <c r="G39" s="1" t="s">
        <v>200</v>
      </c>
      <c r="H39" s="1" t="s">
        <v>112</v>
      </c>
      <c r="I39" s="1" t="s">
        <v>171</v>
      </c>
      <c r="J39" s="1" t="s">
        <v>172</v>
      </c>
      <c r="K39" s="1" t="s">
        <v>39</v>
      </c>
      <c r="L39" s="1" t="s">
        <v>160</v>
      </c>
      <c r="M39" s="5">
        <v>95400</v>
      </c>
      <c r="N39" s="6">
        <v>44937</v>
      </c>
      <c r="O39" s="6">
        <v>45291</v>
      </c>
      <c r="P39" s="1" t="s">
        <v>257</v>
      </c>
    </row>
    <row r="40" spans="1:16" x14ac:dyDescent="0.25">
      <c r="A40" s="4">
        <v>36</v>
      </c>
      <c r="B40" s="2" t="str">
        <f>HYPERLINK("https://my.zakupivli.pro/remote/dispatcher/state_purchase_view/41366561", "UA-2023-03-13-004938-a")</f>
        <v>UA-2023-03-13-004938-a</v>
      </c>
      <c r="C40" s="2" t="s">
        <v>187</v>
      </c>
      <c r="D40" s="2" t="str">
        <f>HYPERLINK("https://my.zakupivli.pro/remote/dispatcher/state_contracting_view/15863230", "UA-2023-03-13-004938-a-c1")</f>
        <v>UA-2023-03-13-004938-a-c1</v>
      </c>
      <c r="E40" s="1" t="s">
        <v>147</v>
      </c>
      <c r="F40" s="1" t="s">
        <v>197</v>
      </c>
      <c r="G40" s="1" t="s">
        <v>197</v>
      </c>
      <c r="H40" s="1" t="s">
        <v>24</v>
      </c>
      <c r="I40" s="1" t="s">
        <v>171</v>
      </c>
      <c r="J40" s="1" t="s">
        <v>244</v>
      </c>
      <c r="K40" s="1" t="s">
        <v>64</v>
      </c>
      <c r="L40" s="1" t="s">
        <v>11</v>
      </c>
      <c r="M40" s="5">
        <v>5836.8</v>
      </c>
      <c r="N40" s="6">
        <v>44994</v>
      </c>
      <c r="O40" s="6">
        <v>45291</v>
      </c>
      <c r="P40" s="1" t="s">
        <v>257</v>
      </c>
    </row>
    <row r="41" spans="1:16" x14ac:dyDescent="0.25">
      <c r="A41" s="4">
        <v>37</v>
      </c>
      <c r="B41" s="2" t="str">
        <f>HYPERLINK("https://my.zakupivli.pro/remote/dispatcher/state_purchase_view/46328653", "UA-2023-11-01-013383-a")</f>
        <v>UA-2023-11-01-013383-a</v>
      </c>
      <c r="C41" s="2" t="s">
        <v>187</v>
      </c>
      <c r="D41" s="2" t="str">
        <f>HYPERLINK("https://my.zakupivli.pro/remote/dispatcher/state_contracting_view/18038791", "UA-2023-11-01-013383-a-a1")</f>
        <v>UA-2023-11-01-013383-a-a1</v>
      </c>
      <c r="E41" s="1" t="s">
        <v>123</v>
      </c>
      <c r="F41" s="1" t="s">
        <v>221</v>
      </c>
      <c r="G41" s="1" t="s">
        <v>221</v>
      </c>
      <c r="H41" s="1" t="s">
        <v>107</v>
      </c>
      <c r="I41" s="1" t="s">
        <v>171</v>
      </c>
      <c r="J41" s="1" t="s">
        <v>173</v>
      </c>
      <c r="K41" s="1" t="s">
        <v>4</v>
      </c>
      <c r="L41" s="1" t="s">
        <v>61</v>
      </c>
      <c r="M41" s="5">
        <v>820.84</v>
      </c>
      <c r="N41" s="6">
        <v>45231</v>
      </c>
      <c r="O41" s="6">
        <v>45291</v>
      </c>
      <c r="P41" s="1" t="s">
        <v>258</v>
      </c>
    </row>
    <row r="42" spans="1:16" x14ac:dyDescent="0.25">
      <c r="A42" s="4">
        <v>38</v>
      </c>
      <c r="B42" s="2" t="str">
        <f>HYPERLINK("https://my.zakupivli.pro/remote/dispatcher/state_purchase_view/41587463", "UA-2023-03-23-002708-a")</f>
        <v>UA-2023-03-23-002708-a</v>
      </c>
      <c r="C42" s="2" t="s">
        <v>187</v>
      </c>
      <c r="D42" s="2" t="str">
        <f>HYPERLINK("https://my.zakupivli.pro/remote/dispatcher/state_contracting_view/15956870", "UA-2023-03-23-002708-a-a1")</f>
        <v>UA-2023-03-23-002708-a-a1</v>
      </c>
      <c r="E42" s="1" t="s">
        <v>145</v>
      </c>
      <c r="F42" s="1" t="s">
        <v>180</v>
      </c>
      <c r="G42" s="1" t="s">
        <v>180</v>
      </c>
      <c r="H42" s="1" t="s">
        <v>32</v>
      </c>
      <c r="I42" s="1" t="s">
        <v>171</v>
      </c>
      <c r="J42" s="1" t="s">
        <v>167</v>
      </c>
      <c r="K42" s="1" t="s">
        <v>35</v>
      </c>
      <c r="L42" s="1" t="s">
        <v>28</v>
      </c>
      <c r="M42" s="5">
        <v>117000</v>
      </c>
      <c r="N42" s="6">
        <v>45006</v>
      </c>
      <c r="O42" s="6">
        <v>45291</v>
      </c>
      <c r="P42" s="1" t="s">
        <v>258</v>
      </c>
    </row>
    <row r="43" spans="1:16" x14ac:dyDescent="0.25">
      <c r="A43" s="4">
        <v>39</v>
      </c>
      <c r="B43" s="2" t="str">
        <f>HYPERLINK("https://my.zakupivli.pro/remote/dispatcher/state_purchase_view/45954050", "UA-2023-10-17-014573-a")</f>
        <v>UA-2023-10-17-014573-a</v>
      </c>
      <c r="C43" s="2" t="s">
        <v>187</v>
      </c>
      <c r="D43" s="2" t="str">
        <f>HYPERLINK("https://my.zakupivli.pro/remote/dispatcher/state_contracting_view/17877303", "UA-2023-10-17-014573-a-a1")</f>
        <v>UA-2023-10-17-014573-a-a1</v>
      </c>
      <c r="E43" s="1" t="s">
        <v>42</v>
      </c>
      <c r="F43" s="1" t="s">
        <v>226</v>
      </c>
      <c r="G43" s="1" t="s">
        <v>226</v>
      </c>
      <c r="H43" s="1" t="s">
        <v>114</v>
      </c>
      <c r="I43" s="1" t="s">
        <v>171</v>
      </c>
      <c r="J43" s="1" t="s">
        <v>192</v>
      </c>
      <c r="K43" s="1" t="s">
        <v>51</v>
      </c>
      <c r="L43" s="1" t="s">
        <v>21</v>
      </c>
      <c r="M43" s="5">
        <v>6300</v>
      </c>
      <c r="N43" s="6">
        <v>45216</v>
      </c>
      <c r="O43" s="6">
        <v>45291</v>
      </c>
      <c r="P43" s="1" t="s">
        <v>257</v>
      </c>
    </row>
    <row r="44" spans="1:16" x14ac:dyDescent="0.25">
      <c r="A44" s="4">
        <v>40</v>
      </c>
      <c r="B44" s="2" t="str">
        <f>HYPERLINK("https://my.zakupivli.pro/remote/dispatcher/state_purchase_view/45381695", "UA-2023-09-22-007052-a")</f>
        <v>UA-2023-09-22-007052-a</v>
      </c>
      <c r="C44" s="2" t="s">
        <v>187</v>
      </c>
      <c r="D44" s="2" t="str">
        <f>HYPERLINK("https://my.zakupivli.pro/remote/dispatcher/state_contracting_view/17634038", "UA-2023-09-22-007052-a-a1")</f>
        <v>UA-2023-09-22-007052-a-a1</v>
      </c>
      <c r="E44" s="1" t="s">
        <v>89</v>
      </c>
      <c r="F44" s="1" t="s">
        <v>227</v>
      </c>
      <c r="G44" s="1" t="s">
        <v>227</v>
      </c>
      <c r="H44" s="1" t="s">
        <v>122</v>
      </c>
      <c r="I44" s="1" t="s">
        <v>171</v>
      </c>
      <c r="J44" s="1" t="s">
        <v>242</v>
      </c>
      <c r="K44" s="1" t="s">
        <v>56</v>
      </c>
      <c r="L44" s="1" t="s">
        <v>74</v>
      </c>
      <c r="M44" s="5">
        <v>5010</v>
      </c>
      <c r="N44" s="6">
        <v>45191</v>
      </c>
      <c r="O44" s="6">
        <v>45291</v>
      </c>
      <c r="P44" s="1" t="s">
        <v>257</v>
      </c>
    </row>
    <row r="45" spans="1:16" x14ac:dyDescent="0.25">
      <c r="A45" s="4">
        <v>41</v>
      </c>
      <c r="B45" s="2" t="str">
        <f>HYPERLINK("https://my.zakupivli.pro/remote/dispatcher/state_purchase_view/42030461", "UA-2023-04-17-007115-a")</f>
        <v>UA-2023-04-17-007115-a</v>
      </c>
      <c r="C45" s="2" t="s">
        <v>187</v>
      </c>
      <c r="D45" s="2" t="str">
        <f>HYPERLINK("https://my.zakupivli.pro/remote/dispatcher/state_contracting_view/16147177", "UA-2023-04-17-007115-a-b1")</f>
        <v>UA-2023-04-17-007115-a-b1</v>
      </c>
      <c r="E45" s="1" t="s">
        <v>128</v>
      </c>
      <c r="F45" s="1" t="s">
        <v>222</v>
      </c>
      <c r="G45" s="1" t="s">
        <v>222</v>
      </c>
      <c r="H45" s="1" t="s">
        <v>108</v>
      </c>
      <c r="I45" s="1" t="s">
        <v>171</v>
      </c>
      <c r="J45" s="1" t="s">
        <v>191</v>
      </c>
      <c r="K45" s="1" t="s">
        <v>50</v>
      </c>
      <c r="L45" s="1" t="s">
        <v>3</v>
      </c>
      <c r="M45" s="5">
        <v>742.93</v>
      </c>
      <c r="N45" s="6">
        <v>45033</v>
      </c>
      <c r="O45" s="6">
        <v>45291</v>
      </c>
      <c r="P45" s="1" t="s">
        <v>257</v>
      </c>
    </row>
    <row r="46" spans="1:16" x14ac:dyDescent="0.25">
      <c r="A46" s="4">
        <v>42</v>
      </c>
      <c r="B46" s="2" t="str">
        <f>HYPERLINK("https://my.zakupivli.pro/remote/dispatcher/state_purchase_view/44329509", "UA-2023-08-04-003966-a")</f>
        <v>UA-2023-08-04-003966-a</v>
      </c>
      <c r="C46" s="2" t="s">
        <v>187</v>
      </c>
      <c r="D46" s="2" t="str">
        <f>HYPERLINK("https://my.zakupivli.pro/remote/dispatcher/state_contracting_view/17185722", "UA-2023-08-04-003966-a-b1")</f>
        <v>UA-2023-08-04-003966-a-b1</v>
      </c>
      <c r="E46" s="1" t="s">
        <v>137</v>
      </c>
      <c r="F46" s="1" t="s">
        <v>208</v>
      </c>
      <c r="G46" s="1" t="s">
        <v>206</v>
      </c>
      <c r="H46" s="1" t="s">
        <v>80</v>
      </c>
      <c r="I46" s="1" t="s">
        <v>171</v>
      </c>
      <c r="J46" s="1" t="s">
        <v>182</v>
      </c>
      <c r="K46" s="1" t="s">
        <v>38</v>
      </c>
      <c r="L46" s="1" t="s">
        <v>181</v>
      </c>
      <c r="M46" s="5">
        <v>1450</v>
      </c>
      <c r="N46" s="6">
        <v>45142</v>
      </c>
      <c r="O46" s="6">
        <v>45291</v>
      </c>
      <c r="P46" s="1" t="s">
        <v>257</v>
      </c>
    </row>
    <row r="47" spans="1:16" x14ac:dyDescent="0.25">
      <c r="A47" s="4">
        <v>43</v>
      </c>
      <c r="B47" s="2" t="str">
        <f>HYPERLINK("https://my.zakupivli.pro/remote/dispatcher/state_purchase_view/41365084", "UA-2023-03-13-004404-a")</f>
        <v>UA-2023-03-13-004404-a</v>
      </c>
      <c r="C47" s="2" t="s">
        <v>187</v>
      </c>
      <c r="D47" s="2" t="str">
        <f>HYPERLINK("https://my.zakupivli.pro/remote/dispatcher/state_contracting_view/15862777", "UA-2023-03-13-004404-a-b1")</f>
        <v>UA-2023-03-13-004404-a-b1</v>
      </c>
      <c r="E47" s="1" t="s">
        <v>91</v>
      </c>
      <c r="F47" s="1" t="s">
        <v>237</v>
      </c>
      <c r="G47" s="1" t="s">
        <v>237</v>
      </c>
      <c r="H47" s="1" t="s">
        <v>52</v>
      </c>
      <c r="I47" s="1" t="s">
        <v>171</v>
      </c>
      <c r="J47" s="1" t="s">
        <v>244</v>
      </c>
      <c r="K47" s="1" t="s">
        <v>64</v>
      </c>
      <c r="L47" s="1" t="s">
        <v>125</v>
      </c>
      <c r="M47" s="5">
        <v>392.4</v>
      </c>
      <c r="N47" s="6">
        <v>44994</v>
      </c>
      <c r="O47" s="6">
        <v>45291</v>
      </c>
      <c r="P47" s="1" t="s">
        <v>257</v>
      </c>
    </row>
    <row r="48" spans="1:16" x14ac:dyDescent="0.25">
      <c r="A48" s="4">
        <v>44</v>
      </c>
      <c r="B48" s="2" t="str">
        <f>HYPERLINK("https://my.zakupivli.pro/remote/dispatcher/state_purchase_view/45426206", "UA-2023-09-25-011907-a")</f>
        <v>UA-2023-09-25-011907-a</v>
      </c>
      <c r="C48" s="2" t="s">
        <v>187</v>
      </c>
      <c r="D48" s="2" t="str">
        <f>HYPERLINK("https://my.zakupivli.pro/remote/dispatcher/state_contracting_view/17653473", "UA-2023-09-25-011907-a-a1")</f>
        <v>UA-2023-09-25-011907-a-a1</v>
      </c>
      <c r="E48" s="1" t="s">
        <v>47</v>
      </c>
      <c r="F48" s="1" t="s">
        <v>217</v>
      </c>
      <c r="G48" s="1" t="s">
        <v>217</v>
      </c>
      <c r="H48" s="1" t="s">
        <v>110</v>
      </c>
      <c r="I48" s="1" t="s">
        <v>171</v>
      </c>
      <c r="J48" s="1" t="s">
        <v>176</v>
      </c>
      <c r="K48" s="1" t="s">
        <v>60</v>
      </c>
      <c r="L48" s="1" t="s">
        <v>236</v>
      </c>
      <c r="M48" s="5">
        <v>9900.6</v>
      </c>
      <c r="N48" s="6">
        <v>45194</v>
      </c>
      <c r="O48" s="6">
        <v>45291</v>
      </c>
      <c r="P48" s="1" t="s">
        <v>257</v>
      </c>
    </row>
    <row r="49" spans="1:16" x14ac:dyDescent="0.25">
      <c r="A49" s="4">
        <v>45</v>
      </c>
      <c r="B49" s="2" t="str">
        <f>HYPERLINK("https://my.zakupivli.pro/remote/dispatcher/state_purchase_view/46716740", "UA-2023-11-16-007239-a")</f>
        <v>UA-2023-11-16-007239-a</v>
      </c>
      <c r="C49" s="2" t="s">
        <v>187</v>
      </c>
      <c r="D49" s="2" t="str">
        <f>HYPERLINK("https://my.zakupivli.pro/remote/dispatcher/state_contracting_view/18204208", "UA-2023-11-16-007239-a-a1")</f>
        <v>UA-2023-11-16-007239-a-a1</v>
      </c>
      <c r="E49" s="1" t="s">
        <v>148</v>
      </c>
      <c r="F49" s="1" t="s">
        <v>224</v>
      </c>
      <c r="G49" s="1" t="s">
        <v>224</v>
      </c>
      <c r="H49" s="1" t="s">
        <v>108</v>
      </c>
      <c r="I49" s="1" t="s">
        <v>171</v>
      </c>
      <c r="J49" s="1" t="s">
        <v>191</v>
      </c>
      <c r="K49" s="1" t="s">
        <v>50</v>
      </c>
      <c r="L49" s="1" t="s">
        <v>259</v>
      </c>
      <c r="M49" s="5">
        <v>849.28</v>
      </c>
      <c r="N49" s="6">
        <v>45246</v>
      </c>
      <c r="O49" s="6">
        <v>45291</v>
      </c>
      <c r="P49" s="1" t="s">
        <v>257</v>
      </c>
    </row>
    <row r="50" spans="1:16" x14ac:dyDescent="0.25">
      <c r="A50" s="4">
        <v>46</v>
      </c>
      <c r="B50" s="2" t="str">
        <f>HYPERLINK("https://my.zakupivli.pro/remote/dispatcher/state_purchase_view/46238415", "UA-2023-10-27-012453-a")</f>
        <v>UA-2023-10-27-012453-a</v>
      </c>
      <c r="C50" s="2" t="s">
        <v>187</v>
      </c>
      <c r="D50" s="2" t="str">
        <f>HYPERLINK("https://my.zakupivli.pro/remote/dispatcher/state_contracting_view/17999806", "UA-2023-10-27-012453-a-c1")</f>
        <v>UA-2023-10-27-012453-a-c1</v>
      </c>
      <c r="E50" s="1" t="s">
        <v>22</v>
      </c>
      <c r="F50" s="1" t="s">
        <v>202</v>
      </c>
      <c r="G50" s="1" t="s">
        <v>202</v>
      </c>
      <c r="H50" s="1" t="s">
        <v>87</v>
      </c>
      <c r="I50" s="1" t="s">
        <v>171</v>
      </c>
      <c r="J50" s="1" t="s">
        <v>161</v>
      </c>
      <c r="K50" s="1" t="s">
        <v>36</v>
      </c>
      <c r="L50" s="1" t="s">
        <v>104</v>
      </c>
      <c r="M50" s="5">
        <v>2600</v>
      </c>
      <c r="N50" s="6">
        <v>45226</v>
      </c>
      <c r="O50" s="6">
        <v>45291</v>
      </c>
      <c r="P50" s="1" t="s">
        <v>257</v>
      </c>
    </row>
    <row r="51" spans="1:16" x14ac:dyDescent="0.25">
      <c r="A51" s="4">
        <v>47</v>
      </c>
      <c r="B51" s="2" t="str">
        <f>HYPERLINK("https://my.zakupivli.pro/remote/dispatcher/state_purchase_view/41438187", "UA-2023-03-15-011748-a")</f>
        <v>UA-2023-03-15-011748-a</v>
      </c>
      <c r="C51" s="2" t="s">
        <v>187</v>
      </c>
      <c r="D51" s="2" t="str">
        <f>HYPERLINK("https://my.zakupivli.pro/remote/dispatcher/state_contracting_view/15893781", "UA-2023-03-15-011748-a-a1")</f>
        <v>UA-2023-03-15-011748-a-a1</v>
      </c>
      <c r="E51" s="1" t="s">
        <v>133</v>
      </c>
      <c r="F51" s="1" t="s">
        <v>229</v>
      </c>
      <c r="G51" s="1" t="s">
        <v>229</v>
      </c>
      <c r="H51" s="1" t="s">
        <v>105</v>
      </c>
      <c r="I51" s="1" t="s">
        <v>171</v>
      </c>
      <c r="J51" s="1" t="s">
        <v>167</v>
      </c>
      <c r="K51" s="1" t="s">
        <v>35</v>
      </c>
      <c r="L51" s="1" t="s">
        <v>12</v>
      </c>
      <c r="M51" s="5">
        <v>446300</v>
      </c>
      <c r="N51" s="6">
        <v>44995</v>
      </c>
      <c r="O51" s="6">
        <v>45291</v>
      </c>
      <c r="P51" s="1" t="s">
        <v>258</v>
      </c>
    </row>
    <row r="52" spans="1:16" x14ac:dyDescent="0.25">
      <c r="A52" s="4">
        <v>48</v>
      </c>
      <c r="B52" s="2" t="str">
        <f>HYPERLINK("https://my.zakupivli.pro/remote/dispatcher/state_purchase_view/40112819", "UA-2023-01-17-010597-a")</f>
        <v>UA-2023-01-17-010597-a</v>
      </c>
      <c r="C52" s="2" t="s">
        <v>187</v>
      </c>
      <c r="D52" s="2" t="str">
        <f>HYPERLINK("https://my.zakupivli.pro/remote/dispatcher/state_contracting_view/15283542", "UA-2023-01-17-010597-a-b1")</f>
        <v>UA-2023-01-17-010597-a-b1</v>
      </c>
      <c r="E52" s="1" t="s">
        <v>140</v>
      </c>
      <c r="F52" s="1" t="s">
        <v>199</v>
      </c>
      <c r="G52" s="1" t="s">
        <v>199</v>
      </c>
      <c r="H52" s="1" t="s">
        <v>110</v>
      </c>
      <c r="I52" s="1" t="s">
        <v>171</v>
      </c>
      <c r="J52" s="1" t="s">
        <v>175</v>
      </c>
      <c r="K52" s="1" t="s">
        <v>65</v>
      </c>
      <c r="L52" s="1" t="s">
        <v>165</v>
      </c>
      <c r="M52" s="5">
        <v>17977.68</v>
      </c>
      <c r="N52" s="6">
        <v>44943</v>
      </c>
      <c r="O52" s="6">
        <v>45138</v>
      </c>
      <c r="P52" s="1" t="s">
        <v>258</v>
      </c>
    </row>
    <row r="53" spans="1:16" x14ac:dyDescent="0.25">
      <c r="A53" s="1"/>
    </row>
  </sheetData>
  <autoFilter ref="A4:P52"/>
  <hyperlinks>
    <hyperlink ref="A2" r:id="rId1" display="mailto:report-feedback@zakupivli.pro"/>
    <hyperlink ref="B5" r:id="rId2" display="https://my.zakupivli.pro/remote/dispatcher/state_purchase_view/40913800"/>
    <hyperlink ref="D5" r:id="rId3" display="https://my.zakupivli.pro/remote/dispatcher/state_contracting_view/15656529"/>
    <hyperlink ref="B6" r:id="rId4" display="https://my.zakupivli.pro/remote/dispatcher/state_purchase_view/40409872"/>
    <hyperlink ref="D6" r:id="rId5" display="https://my.zakupivli.pro/remote/dispatcher/state_contracting_view/15419028"/>
    <hyperlink ref="B7" r:id="rId6" display="https://my.zakupivli.pro/remote/dispatcher/state_purchase_view/41660343"/>
    <hyperlink ref="D7" r:id="rId7" display="https://my.zakupivli.pro/remote/dispatcher/state_contracting_view/15987580"/>
    <hyperlink ref="B8" r:id="rId8" display="https://my.zakupivli.pro/remote/dispatcher/state_purchase_view/46152363"/>
    <hyperlink ref="D8" r:id="rId9" display="https://my.zakupivli.pro/remote/dispatcher/state_contracting_view/17962240"/>
    <hyperlink ref="B9" r:id="rId10" display="https://my.zakupivli.pro/remote/dispatcher/state_purchase_view/47238745"/>
    <hyperlink ref="D9" r:id="rId11" display="https://my.zakupivli.pro/remote/dispatcher/state_contracting_view/18422788"/>
    <hyperlink ref="B10" r:id="rId12" display="https://my.zakupivli.pro/remote/dispatcher/state_purchase_view/39610181"/>
    <hyperlink ref="C10" r:id="rId13" display="https://my.zakupivli.pro/remote/dispatcher/state_purchase_lot_view/826734"/>
    <hyperlink ref="D10" r:id="rId14" display="https://my.zakupivli.pro/remote/dispatcher/state_contracting_view/15217807"/>
    <hyperlink ref="B11" r:id="rId15" display="https://my.zakupivli.pro/remote/dispatcher/state_purchase_view/40804274"/>
    <hyperlink ref="D11" r:id="rId16" display="https://my.zakupivli.pro/remote/dispatcher/state_contracting_view/15604117"/>
    <hyperlink ref="B12" r:id="rId17" display="https://my.zakupivli.pro/remote/dispatcher/state_purchase_view/40103861"/>
    <hyperlink ref="D12" r:id="rId18" display="https://my.zakupivli.pro/remote/dispatcher/state_contracting_view/15279481"/>
    <hyperlink ref="B13" r:id="rId19" display="https://my.zakupivli.pro/remote/dispatcher/state_purchase_view/46205755"/>
    <hyperlink ref="D13" r:id="rId20" display="https://my.zakupivli.pro/remote/dispatcher/state_contracting_view/17985862"/>
    <hyperlink ref="B14" r:id="rId21" display="https://my.zakupivli.pro/remote/dispatcher/state_purchase_view/41060184"/>
    <hyperlink ref="D14" r:id="rId22" display="https://my.zakupivli.pro/remote/dispatcher/state_contracting_view/15726076"/>
    <hyperlink ref="B15" r:id="rId23" display="https://my.zakupivli.pro/remote/dispatcher/state_purchase_view/41370631"/>
    <hyperlink ref="D15" r:id="rId24" display="https://my.zakupivli.pro/remote/dispatcher/state_contracting_view/15865158"/>
    <hyperlink ref="B16" r:id="rId25" display="https://my.zakupivli.pro/remote/dispatcher/state_purchase_view/40796738"/>
    <hyperlink ref="D16" r:id="rId26" display="https://my.zakupivli.pro/remote/dispatcher/state_contracting_view/15600844"/>
    <hyperlink ref="B17" r:id="rId27" display="https://my.zakupivli.pro/remote/dispatcher/state_purchase_view/39930025"/>
    <hyperlink ref="D17" r:id="rId28" display="https://my.zakupivli.pro/remote/dispatcher/state_contracting_view/15204552"/>
    <hyperlink ref="B18" r:id="rId29" display="https://my.zakupivli.pro/remote/dispatcher/state_purchase_view/46097907"/>
    <hyperlink ref="D18" r:id="rId30" display="https://my.zakupivli.pro/remote/dispatcher/state_contracting_view/17938829"/>
    <hyperlink ref="B19" r:id="rId31" display="https://my.zakupivli.pro/remote/dispatcher/state_purchase_view/46156841"/>
    <hyperlink ref="D19" r:id="rId32" display="https://my.zakupivli.pro/remote/dispatcher/state_contracting_view/17964631"/>
    <hyperlink ref="B20" r:id="rId33" display="https://my.zakupivli.pro/remote/dispatcher/state_purchase_view/39999648"/>
    <hyperlink ref="D20" r:id="rId34" display="https://my.zakupivli.pro/remote/dispatcher/state_contracting_view/15234877"/>
    <hyperlink ref="B21" r:id="rId35" display="https://my.zakupivli.pro/remote/dispatcher/state_purchase_view/41939705"/>
    <hyperlink ref="D21" r:id="rId36" display="https://my.zakupivli.pro/remote/dispatcher/state_contracting_view/16107735"/>
    <hyperlink ref="B22" r:id="rId37" display="https://my.zakupivli.pro/remote/dispatcher/state_purchase_view/42471347"/>
    <hyperlink ref="D22" r:id="rId38" display="https://my.zakupivli.pro/remote/dispatcher/state_contracting_view/16344843"/>
    <hyperlink ref="B23" r:id="rId39" display="https://my.zakupivli.pro/remote/dispatcher/state_purchase_view/45187404"/>
    <hyperlink ref="D23" r:id="rId40" display="https://my.zakupivli.pro/remote/dispatcher/state_contracting_view/17552451"/>
    <hyperlink ref="B24" r:id="rId41" display="https://my.zakupivli.pro/remote/dispatcher/state_purchase_view/40005640"/>
    <hyperlink ref="D24" r:id="rId42" display="https://my.zakupivli.pro/remote/dispatcher/state_contracting_view/15237284"/>
    <hyperlink ref="B25" r:id="rId43" display="https://my.zakupivli.pro/remote/dispatcher/state_purchase_view/46099143"/>
    <hyperlink ref="D25" r:id="rId44" display="https://my.zakupivli.pro/remote/dispatcher/state_contracting_view/17939249"/>
    <hyperlink ref="B26" r:id="rId45" display="https://my.zakupivli.pro/remote/dispatcher/state_purchase_view/39505066"/>
    <hyperlink ref="C26" r:id="rId46" display="https://my.zakupivli.pro/remote/dispatcher/state_purchase_lot_view/823886"/>
    <hyperlink ref="D26" r:id="rId47" display="https://my.zakupivli.pro/remote/dispatcher/state_contracting_view/15221368"/>
    <hyperlink ref="B27" r:id="rId48" display="https://my.zakupivli.pro/remote/dispatcher/state_purchase_view/42760487"/>
    <hyperlink ref="C27" r:id="rId49" display="https://my.zakupivli.pro/remote/dispatcher/state_purchase_lot_view/951523"/>
    <hyperlink ref="D27" r:id="rId50" display="https://my.zakupivli.pro/remote/dispatcher/state_contracting_view/16664430"/>
    <hyperlink ref="B28" r:id="rId51" display="https://my.zakupivli.pro/remote/dispatcher/state_purchase_view/46379917"/>
    <hyperlink ref="D28" r:id="rId52" display="https://my.zakupivli.pro/remote/dispatcher/state_contracting_view/18060619"/>
    <hyperlink ref="B29" r:id="rId53" display="https://my.zakupivli.pro/remote/dispatcher/state_purchase_view/40067115"/>
    <hyperlink ref="D29" r:id="rId54" display="https://my.zakupivli.pro/remote/dispatcher/state_contracting_view/15263983"/>
    <hyperlink ref="B30" r:id="rId55" display="https://my.zakupivli.pro/remote/dispatcher/state_purchase_view/41367756"/>
    <hyperlink ref="D30" r:id="rId56" display="https://my.zakupivli.pro/remote/dispatcher/state_contracting_view/15863791"/>
    <hyperlink ref="B31" r:id="rId57" display="https://my.zakupivli.pro/remote/dispatcher/state_purchase_view/40870972"/>
    <hyperlink ref="D31" r:id="rId58" display="https://my.zakupivli.pro/remote/dispatcher/state_contracting_view/15635977"/>
    <hyperlink ref="B32" r:id="rId59" display="https://my.zakupivli.pro/remote/dispatcher/state_purchase_view/46096881"/>
    <hyperlink ref="D32" r:id="rId60" display="https://my.zakupivli.pro/remote/dispatcher/state_contracting_view/17938659"/>
    <hyperlink ref="B33" r:id="rId61" display="https://my.zakupivli.pro/remote/dispatcher/state_purchase_view/40001583"/>
    <hyperlink ref="D33" r:id="rId62" display="https://my.zakupivli.pro/remote/dispatcher/state_contracting_view/15235573"/>
    <hyperlink ref="B34" r:id="rId63" display="https://my.zakupivli.pro/remote/dispatcher/state_purchase_view/42444286"/>
    <hyperlink ref="D34" r:id="rId64" display="https://my.zakupivli.pro/remote/dispatcher/state_contracting_view/16332510"/>
    <hyperlink ref="B35" r:id="rId65" display="https://my.zakupivli.pro/remote/dispatcher/state_purchase_view/40803024"/>
    <hyperlink ref="D35" r:id="rId66" display="https://my.zakupivli.pro/remote/dispatcher/state_contracting_view/15603610"/>
    <hyperlink ref="B36" r:id="rId67" display="https://my.zakupivli.pro/remote/dispatcher/state_purchase_view/45094064"/>
    <hyperlink ref="C36" r:id="rId68" display="https://my.zakupivli.pro/remote/dispatcher/state_purchase_lot_view/1042356"/>
    <hyperlink ref="D36" r:id="rId69" display="https://my.zakupivli.pro/remote/dispatcher/state_contracting_view/17717804"/>
    <hyperlink ref="B37" r:id="rId70" display="https://my.zakupivli.pro/remote/dispatcher/state_purchase_view/46328309"/>
    <hyperlink ref="D37" r:id="rId71" display="https://my.zakupivli.pro/remote/dispatcher/state_contracting_view/18038731"/>
    <hyperlink ref="B38" r:id="rId72" display="https://my.zakupivli.pro/remote/dispatcher/state_purchase_view/45503944"/>
    <hyperlink ref="D38" r:id="rId73" display="https://my.zakupivli.pro/remote/dispatcher/state_contracting_view/17686721"/>
    <hyperlink ref="B39" r:id="rId74" display="https://my.zakupivli.pro/remote/dispatcher/state_purchase_view/39994759"/>
    <hyperlink ref="D39" r:id="rId75" display="https://my.zakupivli.pro/remote/dispatcher/state_contracting_view/15232391"/>
    <hyperlink ref="B40" r:id="rId76" display="https://my.zakupivli.pro/remote/dispatcher/state_purchase_view/41366561"/>
    <hyperlink ref="D40" r:id="rId77" display="https://my.zakupivli.pro/remote/dispatcher/state_contracting_view/15863230"/>
    <hyperlink ref="B41" r:id="rId78" display="https://my.zakupivli.pro/remote/dispatcher/state_purchase_view/46328653"/>
    <hyperlink ref="D41" r:id="rId79" display="https://my.zakupivli.pro/remote/dispatcher/state_contracting_view/18038791"/>
    <hyperlink ref="B42" r:id="rId80" display="https://my.zakupivli.pro/remote/dispatcher/state_purchase_view/41587463"/>
    <hyperlink ref="D42" r:id="rId81" display="https://my.zakupivli.pro/remote/dispatcher/state_contracting_view/15956870"/>
    <hyperlink ref="B43" r:id="rId82" display="https://my.zakupivli.pro/remote/dispatcher/state_purchase_view/45954050"/>
    <hyperlink ref="D43" r:id="rId83" display="https://my.zakupivli.pro/remote/dispatcher/state_contracting_view/17877303"/>
    <hyperlink ref="B44" r:id="rId84" display="https://my.zakupivli.pro/remote/dispatcher/state_purchase_view/45381695"/>
    <hyperlink ref="D44" r:id="rId85" display="https://my.zakupivli.pro/remote/dispatcher/state_contracting_view/17634038"/>
    <hyperlink ref="B45" r:id="rId86" display="https://my.zakupivli.pro/remote/dispatcher/state_purchase_view/42030461"/>
    <hyperlink ref="D45" r:id="rId87" display="https://my.zakupivli.pro/remote/dispatcher/state_contracting_view/16147177"/>
    <hyperlink ref="B46" r:id="rId88" display="https://my.zakupivli.pro/remote/dispatcher/state_purchase_view/44329509"/>
    <hyperlink ref="D46" r:id="rId89" display="https://my.zakupivli.pro/remote/dispatcher/state_contracting_view/17185722"/>
    <hyperlink ref="B47" r:id="rId90" display="https://my.zakupivli.pro/remote/dispatcher/state_purchase_view/41365084"/>
    <hyperlink ref="D47" r:id="rId91" display="https://my.zakupivli.pro/remote/dispatcher/state_contracting_view/15862777"/>
    <hyperlink ref="B48" r:id="rId92" display="https://my.zakupivli.pro/remote/dispatcher/state_purchase_view/45426206"/>
    <hyperlink ref="D48" r:id="rId93" display="https://my.zakupivli.pro/remote/dispatcher/state_contracting_view/17653473"/>
    <hyperlink ref="B49" r:id="rId94" display="https://my.zakupivli.pro/remote/dispatcher/state_purchase_view/46716740"/>
    <hyperlink ref="D49" r:id="rId95" display="https://my.zakupivli.pro/remote/dispatcher/state_contracting_view/18204208"/>
    <hyperlink ref="B50" r:id="rId96" display="https://my.zakupivli.pro/remote/dispatcher/state_purchase_view/46238415"/>
    <hyperlink ref="D50" r:id="rId97" display="https://my.zakupivli.pro/remote/dispatcher/state_contracting_view/17999806"/>
    <hyperlink ref="B51" r:id="rId98" display="https://my.zakupivli.pro/remote/dispatcher/state_purchase_view/41438187"/>
    <hyperlink ref="D51" r:id="rId99" display="https://my.zakupivli.pro/remote/dispatcher/state_contracting_view/15893781"/>
    <hyperlink ref="B52" r:id="rId100" display="https://my.zakupivli.pro/remote/dispatcher/state_purchase_view/40112819"/>
    <hyperlink ref="D52" r:id="rId101" display="https://my.zakupivli.pro/remote/dispatcher/state_contracting_view/1528354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Олена Паніна</cp:lastModifiedBy>
  <dcterms:created xsi:type="dcterms:W3CDTF">2024-02-08T10:24:25Z</dcterms:created>
  <dcterms:modified xsi:type="dcterms:W3CDTF">2024-02-08T08:26:51Z</dcterms:modified>
  <cp:category/>
</cp:coreProperties>
</file>