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ina.DNIPRORADA\Desktop\"/>
    </mc:Choice>
  </mc:AlternateContent>
  <bookViews>
    <workbookView xWindow="0" yWindow="0" windowWidth="28800" windowHeight="12210"/>
  </bookViews>
  <sheets>
    <sheet name="Sheet" sheetId="1" r:id="rId1"/>
  </sheets>
  <definedNames>
    <definedName name="_xlnm._FilterDatabase" localSheetId="0" hidden="1">Sheet!$A$4:$P$68</definedName>
  </definedNames>
  <calcPr calcId="162913"/>
</workbook>
</file>

<file path=xl/calcChain.xml><?xml version="1.0" encoding="utf-8"?>
<calcChain xmlns="http://schemas.openxmlformats.org/spreadsheetml/2006/main">
  <c r="D68" i="1" l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<sst xmlns="http://schemas.openxmlformats.org/spreadsheetml/2006/main" count="658" uniqueCount="349">
  <si>
    <t>"ДНІПРОПЕТРОВСЬКА ФІЛІЯ ТОВАРИСТВА З ОБМЕЖЕНОЮ ВІДПОВІДАЛЬНІСТЮ "ЕКСПАНСІЯ"</t>
  </si>
  <si>
    <t>008f1db604d14a1eae6abc826170f168</t>
  </si>
  <si>
    <t>010910bd83df49feb8c58130f0865fc6</t>
  </si>
  <si>
    <t>011122-03/111.003.002</t>
  </si>
  <si>
    <t>011222-09/111.003.004</t>
  </si>
  <si>
    <t>02/4</t>
  </si>
  <si>
    <t>02/5</t>
  </si>
  <si>
    <t>0222066</t>
  </si>
  <si>
    <t>03120000-8 Продукція рослинництва, у тому числі тепличного</t>
  </si>
  <si>
    <t>03341305</t>
  </si>
  <si>
    <t>0378597efd1c46cf9970eea6e2bc5c32</t>
  </si>
  <si>
    <t>060760</t>
  </si>
  <si>
    <t>07bdd094131b454eb4cf7fd90913a330</t>
  </si>
  <si>
    <t>08032022/1</t>
  </si>
  <si>
    <t>08032022/2</t>
  </si>
  <si>
    <t>09310000-5 Електрична енергія</t>
  </si>
  <si>
    <t>09320000-8 Пара, гаряча вода та пов’язана продукція</t>
  </si>
  <si>
    <t>0b3f6f38d7064eaaad04380c64b54e1f</t>
  </si>
  <si>
    <t>0fe265098ae849bca06eb0e6734bc791</t>
  </si>
  <si>
    <t>1</t>
  </si>
  <si>
    <t>10</t>
  </si>
  <si>
    <t>11</t>
  </si>
  <si>
    <t>11235</t>
  </si>
  <si>
    <t>12</t>
  </si>
  <si>
    <t>122ac85d8ab547b2b6f91ba68781523b</t>
  </si>
  <si>
    <t>13</t>
  </si>
  <si>
    <t>14</t>
  </si>
  <si>
    <t>14308368</t>
  </si>
  <si>
    <t>15</t>
  </si>
  <si>
    <t>150222-07/111.003.003</t>
  </si>
  <si>
    <t>15890000-3 Продукти харчування та сушені продукти різні</t>
  </si>
  <si>
    <t>16</t>
  </si>
  <si>
    <t>17</t>
  </si>
  <si>
    <t>177fe0b9a1284dac8eda8ebe2f7f0ce3</t>
  </si>
  <si>
    <t>18</t>
  </si>
  <si>
    <t>186/0105</t>
  </si>
  <si>
    <t>19</t>
  </si>
  <si>
    <t>19087191</t>
  </si>
  <si>
    <t>19640000-4 Поліетиленові мішки та пакети для сміття</t>
  </si>
  <si>
    <t>1aed74855e3643b78003aeb853c71c37</t>
  </si>
  <si>
    <t>2</t>
  </si>
  <si>
    <t>20</t>
  </si>
  <si>
    <t>2015300381</t>
  </si>
  <si>
    <t>20195425</t>
  </si>
  <si>
    <t>206/22</t>
  </si>
  <si>
    <t>20987d93cee14caf80ac1cfc2cae1b0c</t>
  </si>
  <si>
    <t>21</t>
  </si>
  <si>
    <t>21560766</t>
  </si>
  <si>
    <t>21926724</t>
  </si>
  <si>
    <t>22</t>
  </si>
  <si>
    <t>22120000-7 Видання</t>
  </si>
  <si>
    <t>22210000-5 Газети</t>
  </si>
  <si>
    <t>223</t>
  </si>
  <si>
    <t>22410000-7 Марки</t>
  </si>
  <si>
    <t>22ДН</t>
  </si>
  <si>
    <t>2350700701</t>
  </si>
  <si>
    <t>240122-24/111.003.004</t>
  </si>
  <si>
    <t>25771603</t>
  </si>
  <si>
    <t>260122-30/111.003.002</t>
  </si>
  <si>
    <t>2676305397</t>
  </si>
  <si>
    <t>2702921273</t>
  </si>
  <si>
    <t>2727410297</t>
  </si>
  <si>
    <t>2776200164</t>
  </si>
  <si>
    <t>2852cf3f6b724b7196c150ccb0d6b148</t>
  </si>
  <si>
    <t>2868305912</t>
  </si>
  <si>
    <t>2888210881</t>
  </si>
  <si>
    <t>2913105590</t>
  </si>
  <si>
    <t>2920012322</t>
  </si>
  <si>
    <t>2aa64b43e85f460c8057e328c00b9b9f</t>
  </si>
  <si>
    <t>2cef0854467643ecb3df3f316e8c9bc0</t>
  </si>
  <si>
    <t>2d050846474b4b3394789666511c62a1</t>
  </si>
  <si>
    <t>2d94ce1d1ebb4572b69176f34dfd26bf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</si>
  <si>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</si>
  <si>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</si>
  <si>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</si>
  <si>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3102704480</t>
  </si>
  <si>
    <t>3115921791</t>
  </si>
  <si>
    <t>32340000-8 Мікрофони та гучномовці</t>
  </si>
  <si>
    <t>32490244</t>
  </si>
  <si>
    <t>32616520</t>
  </si>
  <si>
    <t>32688148</t>
  </si>
  <si>
    <t>3307208132</t>
  </si>
  <si>
    <t>33231605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</si>
  <si>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</si>
  <si>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</si>
  <si>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341dadcfc3c24f80b129203b69311e2c</t>
  </si>
  <si>
    <t>34916418</t>
  </si>
  <si>
    <t>34980000-0 Транспортні квитки</t>
  </si>
  <si>
    <t>36216548</t>
  </si>
  <si>
    <t>36865753</t>
  </si>
  <si>
    <t>36eb328b60d741c0b632862dab4f2937</t>
  </si>
  <si>
    <t>37333435</t>
  </si>
  <si>
    <t>37538877</t>
  </si>
  <si>
    <t>379</t>
  </si>
  <si>
    <t>384</t>
  </si>
  <si>
    <t>385</t>
  </si>
  <si>
    <t>38939423</t>
  </si>
  <si>
    <t>390</t>
  </si>
  <si>
    <t>3903В</t>
  </si>
  <si>
    <t>3903С</t>
  </si>
  <si>
    <t>391</t>
  </si>
  <si>
    <t>39140000-5 Меблі для дому</t>
  </si>
  <si>
    <t>392</t>
  </si>
  <si>
    <t>39220000-0 Кухонне приладдя, товари для дому та господарства і приладдя для закладів громадського харчування</t>
  </si>
  <si>
    <t>39320758</t>
  </si>
  <si>
    <t>39417349</t>
  </si>
  <si>
    <t>395</t>
  </si>
  <si>
    <t>39510000-0 Вироби домашнього текстилю</t>
  </si>
  <si>
    <t>396</t>
  </si>
  <si>
    <t>397</t>
  </si>
  <si>
    <t>39761566</t>
  </si>
  <si>
    <t>39787008</t>
  </si>
  <si>
    <t>398</t>
  </si>
  <si>
    <t>39830000-9 Продукція для чищення</t>
  </si>
  <si>
    <t>39831240-0 Засоби для чищення;39831300-9 Засоби для миття підлоги;39831600-2 Засоби для чищення туалету;39831200-8 Мийні засоби</t>
  </si>
  <si>
    <t>3c578097c9ac484c90cfe554d120953c</t>
  </si>
  <si>
    <t>3dd163e69ba443f49406868baad8ca91</t>
  </si>
  <si>
    <t>4</t>
  </si>
  <si>
    <t>40506080</t>
  </si>
  <si>
    <t>40640474</t>
  </si>
  <si>
    <t>40720198</t>
  </si>
  <si>
    <t>40750285</t>
  </si>
  <si>
    <t>40989803</t>
  </si>
  <si>
    <t>41508864</t>
  </si>
  <si>
    <t>4177dd792b9943a79bd76ecd7c75debc</t>
  </si>
  <si>
    <t>42082379</t>
  </si>
  <si>
    <t>43737377</t>
  </si>
  <si>
    <t>44090423</t>
  </si>
  <si>
    <t>48410000-5 Пакети програмного забезпечення для управління інвестиціями та підготовки податкової звітності</t>
  </si>
  <si>
    <t>48440000-4 Пакети програмного забезпечення для фінансового аналізу та бухгалтерського обліку</t>
  </si>
  <si>
    <t>48730000-4 Пакети програмного забезпечення для забезпечення безпеки</t>
  </si>
  <si>
    <t>4bbae70588e04a2fb90ead464e29f369</t>
  </si>
  <si>
    <t>5024e66ff3294dddaca7bc173f7f9a0e</t>
  </si>
  <si>
    <t>50310000-1 Технічне обслуговування і ремонт офісної техніки</t>
  </si>
  <si>
    <t>55321000-6 Послуги з готування їжі</t>
  </si>
  <si>
    <t>55520000-1 Кейтерингові послуги</t>
  </si>
  <si>
    <t>58/11-IE</t>
  </si>
  <si>
    <t>59103</t>
  </si>
  <si>
    <t>59103/12</t>
  </si>
  <si>
    <t>6</t>
  </si>
  <si>
    <t>60130000-8 Послуги спеціалізованих автомобільних перевезень пасажирів</t>
  </si>
  <si>
    <t>60140000-1 Нерегулярні пасажирські перевезення</t>
  </si>
  <si>
    <t>609dd800001643978966ce93c9273655</t>
  </si>
  <si>
    <t>639beff85a554637a6c21a5997a525a3</t>
  </si>
  <si>
    <t>64110000-0 Поштові послуги</t>
  </si>
  <si>
    <t>64210000-1 Послуги телефонного зв’язку та передачі даних</t>
  </si>
  <si>
    <t>64253e95c2de4d47bc33ef3299713c94</t>
  </si>
  <si>
    <t>65110000-7 Розподіл води</t>
  </si>
  <si>
    <t>66510000-8 Страхові послуги</t>
  </si>
  <si>
    <t>66746cfc7ab84332a81ec51a24282bea</t>
  </si>
  <si>
    <t>6b10fba74f5d423aa392e2696a64ad58</t>
  </si>
  <si>
    <t>7</t>
  </si>
  <si>
    <t>70330000-3 Послуги з управління нерухомістю, надавані на платній основі чи на договірних засадах</t>
  </si>
  <si>
    <t>718afbffe7ba4d0ea879b8d23404f4f3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</si>
  <si>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</si>
  <si>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</si>
  <si>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</si>
  <si>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72320000-4 Послуги, пов’язані з базами даних</t>
  </si>
  <si>
    <t>750b978761084be09388128a8ae17445</t>
  </si>
  <si>
    <t>773851bad5424499814b754611bc708c</t>
  </si>
  <si>
    <t>786</t>
  </si>
  <si>
    <t>78635a718df6477280260f132f4ea82e</t>
  </si>
  <si>
    <t>79710000-4 Охоронні послуги</t>
  </si>
  <si>
    <t>7a330536afe549508660e3bb8ddcc130</t>
  </si>
  <si>
    <t>8</t>
  </si>
  <si>
    <t>80570000-0 Послуги з професійної підготовки у сфері підвищення кваліфікації</t>
  </si>
  <si>
    <t>88f2e60cc1a24a83826ede612a5a5131</t>
  </si>
  <si>
    <t>89284b457db6425fa5ed2a1b7f451297</t>
  </si>
  <si>
    <t>8b0ea0b740d1427683db0223c365763c</t>
  </si>
  <si>
    <t>8cfd56327891474598b3e41e4d5965c2</t>
  </si>
  <si>
    <t>9</t>
  </si>
  <si>
    <t>90430000-0 Послуги з відведення стічних вод</t>
  </si>
  <si>
    <t>92a2fa1f6c2549b8ad2f5c2f85ee14a0</t>
  </si>
  <si>
    <t>951d2abab1754f67a5e12b1db5c74e4f</t>
  </si>
  <si>
    <t>98370000-7 Поховальні та супутні послуги</t>
  </si>
  <si>
    <t>99f143bd032a430f9053b54c0a4c046d</t>
  </si>
  <si>
    <t>ID контракту</t>
  </si>
  <si>
    <t>a0d5cdc013da4f76ad753255744f7f7a</t>
  </si>
  <si>
    <t>a21227247b4a4c2cbdd6da4718a5af63</t>
  </si>
  <si>
    <t>a35adf0e9b944d13b2b9ea24c833200f</t>
  </si>
  <si>
    <t>a4bec9e0a0004d09b1da1f70cbcc8e71</t>
  </si>
  <si>
    <t>ac180896e38c48cf8a66ba48f9996f40</t>
  </si>
  <si>
    <t>ae1cffc95282400abe00d065caeb3806</t>
  </si>
  <si>
    <t>ae6a92cfb1ff48dabbb1aa95a01c10e2</t>
  </si>
  <si>
    <t>b3679dd72dac45c19ca4a0a18cf87f5f</t>
  </si>
  <si>
    <t>b584e4065e46444ea0fccac09bf59ce8</t>
  </si>
  <si>
    <t>b7b6f32357bf405ab6cfca47e44eaedd</t>
  </si>
  <si>
    <t>b97dca41a3d74b2884bcb9a76ec101f9</t>
  </si>
  <si>
    <t>c06edd7601014ae8acad71b9aa841aed</t>
  </si>
  <si>
    <t>c4e6c540676547cf9bc84951e5dcbc7f</t>
  </si>
  <si>
    <t>c8450b8d25da46ddac6be2e25af015b7</t>
  </si>
  <si>
    <t>cc4d8e963e6e4f8e9e788e5066d92f00</t>
  </si>
  <si>
    <t>cca24d2576a140deb029724be5599128</t>
  </si>
  <si>
    <t>cca84e7ce6844796a771d07cefc95fdc</t>
  </si>
  <si>
    <t>da491ff97bc34022b692288330843018</t>
  </si>
  <si>
    <t>dd976f4dd664401ca03044c78edaf978</t>
  </si>
  <si>
    <t>de19a88d199141eba199141aeec24374</t>
  </si>
  <si>
    <t>e3740b8881014a20b4c32a3f71e7ecdc</t>
  </si>
  <si>
    <t>eb0c0e086b8c42798958dcbcb74f020d</t>
  </si>
  <si>
    <t>f1a062d2227544668e08ef8b3ef99e36</t>
  </si>
  <si>
    <t>fb38c8d24fbb4295a146353b4f05c50e</t>
  </si>
  <si>
    <t>fe357b786761476dbb0ad5ae82f11d85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</si>
  <si>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</si>
  <si>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</si>
  <si>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</si>
  <si>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</si>
  <si>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</si>
  <si>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Інформаційно-консультаційні послуги по роботі з базами даних</t>
  </si>
  <si>
    <t xml:space="preserve">Інформаційно-консультаційні послуги по роботі з програмним забезпеченням </t>
  </si>
  <si>
    <t xml:space="preserve">Інформаційно-консультаційні послуги по роботі з програмним забезпеченням 
</t>
  </si>
  <si>
    <t>АВТ ЛОГІСТИК</t>
  </si>
  <si>
    <t>АКЦІОНЕРНЕ ТОВАРИСТВО "УКРТЕЛЕКОМ"</t>
  </si>
  <si>
    <t>АКЦІОНЕРНЕ ТОВАРИСТВО "УКРТЕЛЕКОМ" (ДНІПРОПЕТРОВСЬКА ФІЛІЯ)</t>
  </si>
  <si>
    <t>АС-1296/2022</t>
  </si>
  <si>
    <t>АТАМАНСЬКИЙ БОГДАН МИКОЛАЙОВИЧ</t>
  </si>
  <si>
    <t>Авторський супровід програмного забезпечення "Дебет Плюс V12"</t>
  </si>
  <si>
    <t>Багатофункціональний пристрій Canon I-Sensys MF445dw з WI FI (з додатковим картриджем в комплекті Canon 057H)</t>
  </si>
  <si>
    <t>Багатофункціональний пристрій Canon I-Sensys MF445dw з Wі-Fі (з додатковим картриджем в комплекті Canon 057H)</t>
  </si>
  <si>
    <t>Багатофункціональний пристрій Canon PIXMA G3415</t>
  </si>
  <si>
    <t>Бібе Ганна Леонідівна</t>
  </si>
  <si>
    <t>ВИРОБНИЧО-КОМЕРЦІЙНЕ ПІДПРИЄМСТВО "ВСЕСВІТ</t>
  </si>
  <si>
    <t>Видання</t>
  </si>
  <si>
    <t>Видання «Дебет-Кредит» (укр.); Видання «Кадровик 01»; Видання «Вісник Пенсійного фонду України»</t>
  </si>
  <si>
    <t>Відкриті торги</t>
  </si>
  <si>
    <t>ГЕФТЕР ОЛЬГА ЮРІЇВНА</t>
  </si>
  <si>
    <t>ДГ-0000117</t>
  </si>
  <si>
    <t>ДГ-11731</t>
  </si>
  <si>
    <t>ДЕРЖАВНЕ ПІДПРИЄМСТВО "ВИРОБНИЧЕ ОБ'ЄДНАННЯ ПІВДЕННИЙ МАШИНОБУДІВНИЙ ЗАВОД ІМЕНІ О. М. МАКАРОВА"</t>
  </si>
  <si>
    <t>ДЕРЖАВНЕ ПІДПРИЄМСТВО "НАЦІОНАЛЬНІ ІНФОРМАЦІЙНІ СИСТЕМИ"</t>
  </si>
  <si>
    <t>ДН-40506080/ЕЦП/187435</t>
  </si>
  <si>
    <t>ДН-40506080/ЕЦП/188797</t>
  </si>
  <si>
    <t>ДНІПРОВСЬКІ ЕНЕРГЕТИЧНІ ПОСЛУГИ</t>
  </si>
  <si>
    <t>ДНІПРОПЕТРОВСЬКА ДИРЕКЦІЯ АКЦІОНЕРНОГО ТОВАРИСТВА "УКРПОШТА"</t>
  </si>
  <si>
    <t>ДНІПРОПЕТРОВСЬКЕ ОБЛАСНЕ УПРАВЛІННЯ ПРИВАТНОГО АКЦІОНЕРНОГО ТОВАРИСТВА "УКРАЇНСЬКА ПОЖЕЖНО-СТРАХОВА КОМПАНІЯ"</t>
  </si>
  <si>
    <t>Дата закінчення договору:</t>
  </si>
  <si>
    <t>Дата підписання договору:</t>
  </si>
  <si>
    <t>Електрична енергія</t>
  </si>
  <si>
    <t>Забезпечення постійного технічного супроводу комп'ютерної програми "Єдина інформаційна система управління місцевим бюджетом" ("ЄІСУБ для місцевого бюджету")</t>
  </si>
  <si>
    <t>Закупівля без використання електронної системи</t>
  </si>
  <si>
    <t>Запит ціни пропозиції</t>
  </si>
  <si>
    <t xml:space="preserve">Засоби особистої гігієни </t>
  </si>
  <si>
    <t xml:space="preserve">Засіб для чищення порошкоподібний з ефектом  соди 500г
; Засіб для прибирання універсальний 1000мл ; Миючий засіб для сантехніки, 500мл ; Рідкий миючий засіб з дезінфікуючою дією для рук , 5л </t>
  </si>
  <si>
    <t>КЛИМЕНКО ІГОР МИКОЛАЙОВИЧ</t>
  </si>
  <si>
    <t>КОМУНАЛЬНЕ ПІДПРИЄМСТВО "ДНІПРОВОДОКАНАЛ" ДНІПРОВСЬКОЇ МІСЬКОЇ РАДИ</t>
  </si>
  <si>
    <t>КОМУНАЛЬНЕ ПІДПРИЄМСТВО "ДНІПРОВСЬКИЙ ЕЛЕКТРОТРАНСПОРТ" ДНІПРОВСЬКОЇ МІСЬКОЇ РАДИ</t>
  </si>
  <si>
    <t>КОМУНАЛЬНЕ ПІДПРИЄМСТВО "ЖИЛСЕРВІС-14" ДНІПРОПЕТРОВСЬКОЇ МІСЬКОЇ РАДИ</t>
  </si>
  <si>
    <t>КОМУНАЛЬНЕ ПІДПРИЄМСТВО "МІСЬКА РИТУАЛЬНА СЛУЖБА" ДНІПРОВСЬКОЇ МІСЬКОЇ РАДИ</t>
  </si>
  <si>
    <t>КОМУНАЛЬНЕ ПІДПРИЄМСТВО "ТЕПЛОЕНЕРГО" ДНІПРОВСЬКОЇ МІСЬКОЇ РАДИ</t>
  </si>
  <si>
    <t>Канцелярські товари</t>
  </si>
  <si>
    <t>Квіткова продукція (троянда, хризантема)</t>
  </si>
  <si>
    <t>Кейтерингові послуги</t>
  </si>
  <si>
    <t>Кейтерингові послуги для забезпечення харчування внутрішньо переміщених осіб,які зареєстровані у місті Дніпрі після 24.02.2022</t>
  </si>
  <si>
    <t>Кейтерингові послуги для забезпечення харчуванням внутрішньо переміщених осіб, які зареєстровані у місті Дніпрі після 24.02.2022</t>
  </si>
  <si>
    <t xml:space="preserve">Клавіатура REAL-EL ; Мишка Logitech  </t>
  </si>
  <si>
    <t xml:space="preserve">Клавіатура REAL-EL, мишка Logitech.  </t>
  </si>
  <si>
    <t>Код CPV</t>
  </si>
  <si>
    <t>Конверти марковані</t>
  </si>
  <si>
    <t>М-08/2</t>
  </si>
  <si>
    <t>МАЗУРЕНКО РОМАН ВАЛЕНТИНОВИЧ</t>
  </si>
  <si>
    <t>МАКСИМОВ ЄВГЕН АНАТОЛІЙОВИЧ</t>
  </si>
  <si>
    <t>МУНІЦИПАЛЬНА ВАРТА" ДНІПРОВСЬКОЇ МІСЬКОЇ РАДИ</t>
  </si>
  <si>
    <t>Матрац (Sleep roll МИР 2000*800)</t>
  </si>
  <si>
    <t xml:space="preserve">Матрац (Sleep roll МИР 2000*800)
</t>
  </si>
  <si>
    <t>Миючі та дезинфікуючі засоби</t>
  </si>
  <si>
    <t>Миючі та дизинфікуючі засоби</t>
  </si>
  <si>
    <t>Моноблок 23,8″ (1920x1080), Intel Core i3 10-го покоління, Q470, 8 ГБ</t>
  </si>
  <si>
    <t>Набір продуктовий</t>
  </si>
  <si>
    <t xml:space="preserve">Набір продуктовий </t>
  </si>
  <si>
    <t xml:space="preserve">Набір текстильних виробів </t>
  </si>
  <si>
    <t>Надання послуг пов'язаних із похованням та інших суміжних ритуальних послуг особи - військовослужбовця, який брав безпосередню участь в антитерористичній операції та загинув під час бойових дій в зоні проведення антитерористичної операції</t>
  </si>
  <si>
    <t xml:space="preserve">Надання транспортних послуг на період проведення заходу (організація та проведення поховання) </t>
  </si>
  <si>
    <t>Немає лотів</t>
  </si>
  <si>
    <t>Номер договору</t>
  </si>
  <si>
    <t>Ноутбук</t>
  </si>
  <si>
    <t>Ноутбук, маніпулятор «миша»</t>
  </si>
  <si>
    <t>Переговорна процедура</t>
  </si>
  <si>
    <t>Переговорна процедура, скорочена</t>
  </si>
  <si>
    <t>Переможець (назва)</t>
  </si>
  <si>
    <t>Періодичне видання газети «Естафета» та його доставка</t>
  </si>
  <si>
    <t>Періодичні видання газети «Наше місто» та його доставка</t>
  </si>
  <si>
    <t xml:space="preserve">Поліетиленова продукція для пакування відходів </t>
  </si>
  <si>
    <t>Послуга з перевезення пасажирів під час проведення рейдових заходів</t>
  </si>
  <si>
    <t>Послуга з управління багатоквартирним будинком</t>
  </si>
  <si>
    <t>Послуга з управління багатоквартирним будинком та прибудинкової території</t>
  </si>
  <si>
    <t>Послуги з адміністрування (обслуговування) програмного забезпечення ( примірник та пакети оновлення, компоненти) комп'ютерної програми "M.E.Doc" з правом використання на рік</t>
  </si>
  <si>
    <t>Послуги з обробки даних та формування кваліфікованого сертифікату відкритого ключа, постачання КП програмного комплексу "Варта"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</si>
  <si>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</t>
  </si>
  <si>
    <t>Послуги з пересилання відправлень "Укрпошта Експрес", а також послуг "Кур'єрська доставка" та "Масовий кур'єрський забір або доставка"</t>
  </si>
  <si>
    <t>Послуги з постачання теплової енергії</t>
  </si>
  <si>
    <t>Послуги з харчування на період проведення заходу (організація та проведення поминального обіду)</t>
  </si>
  <si>
    <t>Послуги з централізованого водовідведення</t>
  </si>
  <si>
    <t>Послуги з централізованого водовідведення
(ДК 021:2015 - 90430000-0 Послуги з відведення стічних вод )</t>
  </si>
  <si>
    <t>Послуги з централізованого водовідведення (ДК 021:2015 - 90430000-0 Послуги з відведення стічних вод )</t>
  </si>
  <si>
    <t>Послуги з централізованого водопостачання</t>
  </si>
  <si>
    <t>Послуги з централізованого водопостачання
(ДК 021: 2015 65110000-7 Розподіл води)</t>
  </si>
  <si>
    <t xml:space="preserve">Послуги з централізованого водопостачання </t>
  </si>
  <si>
    <t>Послуги з централізованого водопостачання (ДК 021: 2015 65110000-7 Розподіл води)</t>
  </si>
  <si>
    <t>Послуги по охороні приміщення та майна</t>
  </si>
  <si>
    <t>Послуги пов'язанні із похованням та інші суміжні ритуальні послуги особи - військовослужбовця</t>
  </si>
  <si>
    <t xml:space="preserve">Послуги щодо підвищення кваліфікації з отриманням сертифікату встановленого зразка на курсах «Правові та практичні аспекти публічних закупівель в Україні» </t>
  </si>
  <si>
    <t>Послуги із здійснення реєстрації підписувача в Автоматизованій системі кваліфікованого надавача електронних довірчих послуг</t>
  </si>
  <si>
    <t xml:space="preserve">Посуд та прибори одноразового використання </t>
  </si>
  <si>
    <t>Поштові послуги</t>
  </si>
  <si>
    <t>Предмет закупівлі</t>
  </si>
  <si>
    <t>Продуктові набори</t>
  </si>
  <si>
    <t xml:space="preserve">Продуктові набори
</t>
  </si>
  <si>
    <t>Проїзний квиток</t>
  </si>
  <si>
    <t>Проїзний квиток, за яким надається послуга з перевезення пасажирів та їх багажу міським електричним транспортом</t>
  </si>
  <si>
    <t>СЧАСТНА ІРИНА ЮРІЇВНА</t>
  </si>
  <si>
    <t>Санітарно-гігієнічні товари (Рушник паперовий)</t>
  </si>
  <si>
    <t>Санітарно-гігієнічні товари (губки, ганчірки, серветки, рукавички)</t>
  </si>
  <si>
    <t>Спрощена закупівля</t>
  </si>
  <si>
    <t>Спікерфон Sennheiser / EPOS EXPAND SP 30T</t>
  </si>
  <si>
    <t>Статус договору</t>
  </si>
  <si>
    <t xml:space="preserve">Страхові послуги (страхування приміщення), добровільне страхування  орендованого майна за адресою м.Дніпро, вулиця Шевченка,11 </t>
  </si>
  <si>
    <t>Сума договору</t>
  </si>
  <si>
    <t>ТОВ "Газета "Наше місто"</t>
  </si>
  <si>
    <t>ТОВ "МАГАЗИН ПОЗИТИВ"</t>
  </si>
  <si>
    <t>ТОВ БРЕНДХАБ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</si>
  <si>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</si>
  <si>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"АВЕРС КАНЦЕЛЯРІЯ"</t>
  </si>
  <si>
    <t>ТОВАРИСТВО З ОБМЕЖЕНОЮ ВІДПОВІДАЛЬНІСТЮ "ГАРНА СТРАВА ДНІПРО"</t>
  </si>
  <si>
    <t>ТОВАРИСТВО З ОБМЕЖЕНОЮ ВІДПОВІДАЛЬНІСТЮ "ДНІПРОВСЬКІ ЕНЕРГЕТИЧНІ ПОСЛУГИ"</t>
  </si>
  <si>
    <t>ТОВАРИСТВО З ОБМЕЖЕНОЮ ВІДПОВІДАЛЬНІСТЮ "ЕПІЦЕНТР К"</t>
  </si>
  <si>
    <t>ТОВАРИСТВО З ОБМЕЖЕНОЮ ВІДПОВІДАЛЬНІСТЮ "К.О.Д."</t>
  </si>
  <si>
    <t>ТОВАРИСТВО З ОБМЕЖЕНОЮ ВІДПОВІДАЛЬНІСТЮ "С.М.І.Т."</t>
  </si>
  <si>
    <t>ТОВАРИСТВО З ОБМЕЖЕНОЮ ВІДПОВІДАЛЬНІСТЮ "СІЛЬПО-ФУД"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</si>
  <si>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</si>
  <si>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</si>
  <si>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ВИРОБНИЧО-КОМЕРЦІЙНА ФІРМА "ЛЕГПРОМСЕРВІС"</t>
  </si>
  <si>
    <t>Технічне обслуговування і ремонт комп’ютерного обладнання (послуги з заправки (регенерації) картриджів )</t>
  </si>
  <si>
    <t>Технічне обслуговування і ремонт комп’ютерного обладнання (послуги з заправки (регенерації) картриджів ); Технічне обслуговування і ремонт комп’ютерного обладнання (послуги з заправки (регенерації) картриджів )</t>
  </si>
  <si>
    <t>Тип процедури</t>
  </si>
  <si>
    <t>Товариство з обмеженою відповідальністю "Меркурій Експрес"</t>
  </si>
  <si>
    <t>Товариством з обмеженою відповідальністю Виробничо - Комерційною фірмою «Легпромсервіс»</t>
  </si>
  <si>
    <t>Узагальнена назва закупівлі</t>
  </si>
  <si>
    <t>ФІЗИЧНА ОСОБА ПІДПРИЄМЕЦЬ ГОРЄЛКО СЕРГІЙ ОПАНАСОВИЧ</t>
  </si>
  <si>
    <t>ФІЗИЧНА ОСОБА-ПІДПРИЄМЕЦЬ ГОРЄЛКО СЕРГІЙ ОПАНАСОВИЧ</t>
  </si>
  <si>
    <t>ФІЗИЧНА ОСОБА-ПІДПРИЄМЕЦЬ СТАРИНА МАРІЯ ВАСИЛІВНА</t>
  </si>
  <si>
    <t>ФОП Рудяк Володимир Миколайович</t>
  </si>
  <si>
    <t>ФОП Хамаза Л.Г.</t>
  </si>
  <si>
    <t>Фізична особа-підприємець Гончаренко Тетяна  Володимирівна</t>
  </si>
  <si>
    <t>ХАМАЗА ЛЮДМИЛА ГРИГОРІВНА</t>
  </si>
  <si>
    <t>ШАМРАЙ ВАДИМ ЛЕОНІДОВИЧ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</si>
  <si>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</si>
  <si>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</si>
  <si>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</si>
  <si>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кейтерингові послуги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</si>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</sst>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ivli.pro/remote/dispatcher/state_purchase_view/35614852" TargetMode="External"/><Relationship Id="rId117" Type="http://schemas.openxmlformats.org/officeDocument/2006/relationships/hyperlink" Target="https://my.zakupivli.pro/remote/dispatcher/state_contracting_view/13378594" TargetMode="External"/><Relationship Id="rId21" Type="http://schemas.openxmlformats.org/officeDocument/2006/relationships/hyperlink" Target="https://my.zakupivli.pro/remote/dispatcher/state_contracting_view/12534790" TargetMode="External"/><Relationship Id="rId42" Type="http://schemas.openxmlformats.org/officeDocument/2006/relationships/hyperlink" Target="https://my.zakupivli.pro/remote/dispatcher/state_purchase_view/38429127" TargetMode="External"/><Relationship Id="rId47" Type="http://schemas.openxmlformats.org/officeDocument/2006/relationships/hyperlink" Target="https://my.zakupivli.pro/remote/dispatcher/state_contracting_view/14814876" TargetMode="External"/><Relationship Id="rId63" Type="http://schemas.openxmlformats.org/officeDocument/2006/relationships/hyperlink" Target="https://my.zakupivli.pro/remote/dispatcher/state_contracting_view/13707000" TargetMode="External"/><Relationship Id="rId68" Type="http://schemas.openxmlformats.org/officeDocument/2006/relationships/hyperlink" Target="https://my.zakupivli.pro/remote/dispatcher/state_purchase_view/38873060" TargetMode="External"/><Relationship Id="rId84" Type="http://schemas.openxmlformats.org/officeDocument/2006/relationships/hyperlink" Target="https://my.zakupivli.pro/remote/dispatcher/state_purchase_view/34353753" TargetMode="External"/><Relationship Id="rId89" Type="http://schemas.openxmlformats.org/officeDocument/2006/relationships/hyperlink" Target="https://my.zakupivli.pro/remote/dispatcher/state_contracting_view/12992652" TargetMode="External"/><Relationship Id="rId112" Type="http://schemas.openxmlformats.org/officeDocument/2006/relationships/hyperlink" Target="https://my.zakupivli.pro/remote/dispatcher/state_purchase_view/34584443" TargetMode="External"/><Relationship Id="rId16" Type="http://schemas.openxmlformats.org/officeDocument/2006/relationships/hyperlink" Target="https://my.zakupivli.pro/remote/dispatcher/state_purchase_view/34344049" TargetMode="External"/><Relationship Id="rId107" Type="http://schemas.openxmlformats.org/officeDocument/2006/relationships/hyperlink" Target="https://my.zakupivli.pro/remote/dispatcher/state_contracting_view/14777711" TargetMode="External"/><Relationship Id="rId11" Type="http://schemas.openxmlformats.org/officeDocument/2006/relationships/hyperlink" Target="https://my.zakupivli.pro/remote/dispatcher/state_contracting_view/14924709" TargetMode="External"/><Relationship Id="rId32" Type="http://schemas.openxmlformats.org/officeDocument/2006/relationships/hyperlink" Target="https://my.zakupivli.pro/remote/dispatcher/state_purchase_view/38184295" TargetMode="External"/><Relationship Id="rId37" Type="http://schemas.openxmlformats.org/officeDocument/2006/relationships/hyperlink" Target="https://my.zakupivli.pro/remote/dispatcher/state_contracting_view/12457241" TargetMode="External"/><Relationship Id="rId53" Type="http://schemas.openxmlformats.org/officeDocument/2006/relationships/hyperlink" Target="https://my.zakupivli.pro/remote/dispatcher/state_contracting_view/13100984" TargetMode="External"/><Relationship Id="rId58" Type="http://schemas.openxmlformats.org/officeDocument/2006/relationships/hyperlink" Target="https://my.zakupivli.pro/remote/dispatcher/state_purchase_view/32359379" TargetMode="External"/><Relationship Id="rId74" Type="http://schemas.openxmlformats.org/officeDocument/2006/relationships/hyperlink" Target="https://my.zakupivli.pro/remote/dispatcher/state_purchase_view/34296688" TargetMode="External"/><Relationship Id="rId79" Type="http://schemas.openxmlformats.org/officeDocument/2006/relationships/hyperlink" Target="https://my.zakupivli.pro/remote/dispatcher/state_contracting_view/13754952" TargetMode="External"/><Relationship Id="rId102" Type="http://schemas.openxmlformats.org/officeDocument/2006/relationships/hyperlink" Target="https://my.zakupivli.pro/remote/dispatcher/state_purchase_view/38183909" TargetMode="External"/><Relationship Id="rId123" Type="http://schemas.openxmlformats.org/officeDocument/2006/relationships/hyperlink" Target="https://my.zakupivli.pro/remote/dispatcher/state_contracting_view/13380531" TargetMode="External"/><Relationship Id="rId128" Type="http://schemas.openxmlformats.org/officeDocument/2006/relationships/hyperlink" Target="https://my.zakupivli.pro/remote/dispatcher/state_purchase_view/36001103" TargetMode="External"/><Relationship Id="rId5" Type="http://schemas.openxmlformats.org/officeDocument/2006/relationships/hyperlink" Target="https://my.zakupivli.pro/remote/dispatcher/state_contracting_view/14992394" TargetMode="External"/><Relationship Id="rId90" Type="http://schemas.openxmlformats.org/officeDocument/2006/relationships/hyperlink" Target="https://my.zakupivli.pro/remote/dispatcher/state_purchase_view/39038601" TargetMode="External"/><Relationship Id="rId95" Type="http://schemas.openxmlformats.org/officeDocument/2006/relationships/hyperlink" Target="https://my.zakupivli.pro/remote/dispatcher/state_contracting_view/14104071" TargetMode="External"/><Relationship Id="rId19" Type="http://schemas.openxmlformats.org/officeDocument/2006/relationships/hyperlink" Target="https://my.zakupivli.pro/remote/dispatcher/state_contracting_view/12401145" TargetMode="External"/><Relationship Id="rId14" Type="http://schemas.openxmlformats.org/officeDocument/2006/relationships/hyperlink" Target="https://my.zakupivli.pro/remote/dispatcher/state_purchase_view/37477990" TargetMode="External"/><Relationship Id="rId22" Type="http://schemas.openxmlformats.org/officeDocument/2006/relationships/hyperlink" Target="https://my.zakupivli.pro/remote/dispatcher/state_purchase_view/34264651" TargetMode="External"/><Relationship Id="rId27" Type="http://schemas.openxmlformats.org/officeDocument/2006/relationships/hyperlink" Target="https://my.zakupivli.pro/remote/dispatcher/state_contracting_view/13104632" TargetMode="External"/><Relationship Id="rId30" Type="http://schemas.openxmlformats.org/officeDocument/2006/relationships/hyperlink" Target="https://my.zakupivli.pro/remote/dispatcher/state_purchase_view/36628212" TargetMode="External"/><Relationship Id="rId35" Type="http://schemas.openxmlformats.org/officeDocument/2006/relationships/hyperlink" Target="https://my.zakupivli.pro/remote/dispatcher/state_contracting_view/12630240" TargetMode="External"/><Relationship Id="rId43" Type="http://schemas.openxmlformats.org/officeDocument/2006/relationships/hyperlink" Target="https://my.zakupivli.pro/remote/dispatcher/state_contracting_view/14497883" TargetMode="External"/><Relationship Id="rId48" Type="http://schemas.openxmlformats.org/officeDocument/2006/relationships/hyperlink" Target="https://my.zakupivli.pro/remote/dispatcher/state_purchase_view/35579675" TargetMode="External"/><Relationship Id="rId56" Type="http://schemas.openxmlformats.org/officeDocument/2006/relationships/hyperlink" Target="https://my.zakupivli.pro/remote/dispatcher/state_purchase_view/33658992" TargetMode="External"/><Relationship Id="rId64" Type="http://schemas.openxmlformats.org/officeDocument/2006/relationships/hyperlink" Target="https://my.zakupivli.pro/remote/dispatcher/state_purchase_view/36921803" TargetMode="External"/><Relationship Id="rId69" Type="http://schemas.openxmlformats.org/officeDocument/2006/relationships/hyperlink" Target="https://my.zakupivli.pro/remote/dispatcher/state_contracting_view/14702839" TargetMode="External"/><Relationship Id="rId77" Type="http://schemas.openxmlformats.org/officeDocument/2006/relationships/hyperlink" Target="https://my.zakupivli.pro/remote/dispatcher/state_contracting_view/12507016" TargetMode="External"/><Relationship Id="rId100" Type="http://schemas.openxmlformats.org/officeDocument/2006/relationships/hyperlink" Target="https://my.zakupivli.pro/remote/dispatcher/state_purchase_view/38055144" TargetMode="External"/><Relationship Id="rId105" Type="http://schemas.openxmlformats.org/officeDocument/2006/relationships/hyperlink" Target="https://my.zakupivli.pro/remote/dispatcher/state_contracting_view/14422391" TargetMode="External"/><Relationship Id="rId113" Type="http://schemas.openxmlformats.org/officeDocument/2006/relationships/hyperlink" Target="https://my.zakupivli.pro/remote/dispatcher/state_contracting_view/12609992" TargetMode="External"/><Relationship Id="rId118" Type="http://schemas.openxmlformats.org/officeDocument/2006/relationships/hyperlink" Target="https://my.zakupivli.pro/remote/dispatcher/state_purchase_view/36145136" TargetMode="External"/><Relationship Id="rId126" Type="http://schemas.openxmlformats.org/officeDocument/2006/relationships/hyperlink" Target="https://my.zakupivli.pro/remote/dispatcher/state_purchase_view/35636431" TargetMode="External"/><Relationship Id="rId8" Type="http://schemas.openxmlformats.org/officeDocument/2006/relationships/hyperlink" Target="https://my.zakupivli.pro/remote/dispatcher/state_purchase_view/38847262" TargetMode="External"/><Relationship Id="rId51" Type="http://schemas.openxmlformats.org/officeDocument/2006/relationships/hyperlink" Target="https://my.zakupivli.pro/remote/dispatcher/state_contracting_view/12560477" TargetMode="External"/><Relationship Id="rId72" Type="http://schemas.openxmlformats.org/officeDocument/2006/relationships/hyperlink" Target="https://my.zakupivli.pro/remote/dispatcher/state_purchase_view/35677413" TargetMode="External"/><Relationship Id="rId80" Type="http://schemas.openxmlformats.org/officeDocument/2006/relationships/hyperlink" Target="https://my.zakupivli.pro/remote/dispatcher/state_purchase_view/36807734" TargetMode="External"/><Relationship Id="rId85" Type="http://schemas.openxmlformats.org/officeDocument/2006/relationships/hyperlink" Target="https://my.zakupivli.pro/remote/dispatcher/state_contracting_view/12506174" TargetMode="External"/><Relationship Id="rId93" Type="http://schemas.openxmlformats.org/officeDocument/2006/relationships/hyperlink" Target="https://my.zakupivli.pro/remote/dispatcher/state_contracting_view/13138582" TargetMode="External"/><Relationship Id="rId98" Type="http://schemas.openxmlformats.org/officeDocument/2006/relationships/hyperlink" Target="https://my.zakupivli.pro/remote/dispatcher/state_purchase_view/35614070" TargetMode="External"/><Relationship Id="rId121" Type="http://schemas.openxmlformats.org/officeDocument/2006/relationships/hyperlink" Target="https://my.zakupivli.pro/remote/dispatcher/state_contracting_view/13317527" TargetMode="External"/><Relationship Id="rId3" Type="http://schemas.openxmlformats.org/officeDocument/2006/relationships/hyperlink" Target="https://my.zakupivli.pro/remote/dispatcher/state_contracting_view/13050953" TargetMode="External"/><Relationship Id="rId12" Type="http://schemas.openxmlformats.org/officeDocument/2006/relationships/hyperlink" Target="https://my.zakupivli.pro/remote/dispatcher/state_purchase_view/39345006" TargetMode="External"/><Relationship Id="rId17" Type="http://schemas.openxmlformats.org/officeDocument/2006/relationships/hyperlink" Target="https://my.zakupivli.pro/remote/dispatcher/state_contracting_view/12502339" TargetMode="External"/><Relationship Id="rId25" Type="http://schemas.openxmlformats.org/officeDocument/2006/relationships/hyperlink" Target="https://my.zakupivli.pro/remote/dispatcher/state_contracting_view/12991737" TargetMode="External"/><Relationship Id="rId33" Type="http://schemas.openxmlformats.org/officeDocument/2006/relationships/hyperlink" Target="https://my.zakupivli.pro/remote/dispatcher/state_contracting_view/14591335" TargetMode="External"/><Relationship Id="rId38" Type="http://schemas.openxmlformats.org/officeDocument/2006/relationships/hyperlink" Target="https://my.zakupivli.pro/remote/dispatcher/state_purchase_view/34456307" TargetMode="External"/><Relationship Id="rId46" Type="http://schemas.openxmlformats.org/officeDocument/2006/relationships/hyperlink" Target="https://my.zakupivli.pro/remote/dispatcher/state_purchase_view/39119417" TargetMode="External"/><Relationship Id="rId59" Type="http://schemas.openxmlformats.org/officeDocument/2006/relationships/hyperlink" Target="https://my.zakupivli.pro/remote/dispatcher/state_contracting_view/12354584" TargetMode="External"/><Relationship Id="rId67" Type="http://schemas.openxmlformats.org/officeDocument/2006/relationships/hyperlink" Target="https://my.zakupivli.pro/remote/dispatcher/state_contracting_view/12683973" TargetMode="External"/><Relationship Id="rId103" Type="http://schemas.openxmlformats.org/officeDocument/2006/relationships/hyperlink" Target="https://my.zakupivli.pro/remote/dispatcher/state_contracting_view/14380979" TargetMode="External"/><Relationship Id="rId108" Type="http://schemas.openxmlformats.org/officeDocument/2006/relationships/hyperlink" Target="https://my.zakupivli.pro/remote/dispatcher/state_purchase_view/36040826" TargetMode="External"/><Relationship Id="rId116" Type="http://schemas.openxmlformats.org/officeDocument/2006/relationships/hyperlink" Target="https://my.zakupivli.pro/remote/dispatcher/state_purchase_view/36123003" TargetMode="External"/><Relationship Id="rId124" Type="http://schemas.openxmlformats.org/officeDocument/2006/relationships/hyperlink" Target="https://my.zakupivli.pro/remote/dispatcher/state_purchase_view/36145070" TargetMode="External"/><Relationship Id="rId129" Type="http://schemas.openxmlformats.org/officeDocument/2006/relationships/hyperlink" Target="https://my.zakupivli.pro/remote/dispatcher/state_contracting_view/13307952" TargetMode="External"/><Relationship Id="rId20" Type="http://schemas.openxmlformats.org/officeDocument/2006/relationships/hyperlink" Target="https://my.zakupivli.pro/remote/dispatcher/state_purchase_view/34416439" TargetMode="External"/><Relationship Id="rId41" Type="http://schemas.openxmlformats.org/officeDocument/2006/relationships/hyperlink" Target="https://my.zakupivli.pro/remote/dispatcher/state_contracting_view/14460584" TargetMode="External"/><Relationship Id="rId54" Type="http://schemas.openxmlformats.org/officeDocument/2006/relationships/hyperlink" Target="https://my.zakupivli.pro/remote/dispatcher/state_purchase_view/33933994" TargetMode="External"/><Relationship Id="rId62" Type="http://schemas.openxmlformats.org/officeDocument/2006/relationships/hyperlink" Target="https://my.zakupivli.pro/remote/dispatcher/state_purchase_view/36804270" TargetMode="External"/><Relationship Id="rId70" Type="http://schemas.openxmlformats.org/officeDocument/2006/relationships/hyperlink" Target="https://my.zakupivli.pro/remote/dispatcher/state_purchase_view/34710804" TargetMode="External"/><Relationship Id="rId75" Type="http://schemas.openxmlformats.org/officeDocument/2006/relationships/hyperlink" Target="https://my.zakupivli.pro/remote/dispatcher/state_contracting_view/12481830" TargetMode="External"/><Relationship Id="rId83" Type="http://schemas.openxmlformats.org/officeDocument/2006/relationships/hyperlink" Target="https://my.zakupivli.pro/remote/dispatcher/state_contracting_view/12798378" TargetMode="External"/><Relationship Id="rId88" Type="http://schemas.openxmlformats.org/officeDocument/2006/relationships/hyperlink" Target="https://my.zakupivli.pro/remote/dispatcher/state_purchase_view/35393612" TargetMode="External"/><Relationship Id="rId91" Type="http://schemas.openxmlformats.org/officeDocument/2006/relationships/hyperlink" Target="https://my.zakupivli.pro/remote/dispatcher/state_contracting_view/14778527" TargetMode="External"/><Relationship Id="rId96" Type="http://schemas.openxmlformats.org/officeDocument/2006/relationships/hyperlink" Target="https://my.zakupivli.pro/remote/dispatcher/state_purchase_view/33494857" TargetMode="External"/><Relationship Id="rId111" Type="http://schemas.openxmlformats.org/officeDocument/2006/relationships/hyperlink" Target="https://my.zakupivli.pro/remote/dispatcher/state_contracting_view/13328838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39343163" TargetMode="External"/><Relationship Id="rId15" Type="http://schemas.openxmlformats.org/officeDocument/2006/relationships/hyperlink" Target="https://my.zakupivli.pro/remote/dispatcher/state_contracting_view/14316684" TargetMode="External"/><Relationship Id="rId23" Type="http://schemas.openxmlformats.org/officeDocument/2006/relationships/hyperlink" Target="https://my.zakupivli.pro/remote/dispatcher/state_contracting_view/12772559" TargetMode="External"/><Relationship Id="rId28" Type="http://schemas.openxmlformats.org/officeDocument/2006/relationships/hyperlink" Target="https://my.zakupivli.pro/remote/dispatcher/state_purchase_view/39117081" TargetMode="External"/><Relationship Id="rId36" Type="http://schemas.openxmlformats.org/officeDocument/2006/relationships/hyperlink" Target="https://my.zakupivli.pro/remote/dispatcher/state_purchase_view/34239467" TargetMode="External"/><Relationship Id="rId49" Type="http://schemas.openxmlformats.org/officeDocument/2006/relationships/hyperlink" Target="https://my.zakupivli.pro/remote/dispatcher/state_contracting_view/13085473" TargetMode="External"/><Relationship Id="rId57" Type="http://schemas.openxmlformats.org/officeDocument/2006/relationships/hyperlink" Target="https://my.zakupivli.pro/remote/dispatcher/state_contracting_view/12504200" TargetMode="External"/><Relationship Id="rId106" Type="http://schemas.openxmlformats.org/officeDocument/2006/relationships/hyperlink" Target="https://my.zakupivli.pro/remote/dispatcher/state_purchase_view/39037395" TargetMode="External"/><Relationship Id="rId114" Type="http://schemas.openxmlformats.org/officeDocument/2006/relationships/hyperlink" Target="https://my.zakupivli.pro/remote/dispatcher/state_purchase_view/36040318" TargetMode="External"/><Relationship Id="rId119" Type="http://schemas.openxmlformats.org/officeDocument/2006/relationships/hyperlink" Target="https://my.zakupivli.pro/remote/dispatcher/state_contracting_view/13380556" TargetMode="External"/><Relationship Id="rId127" Type="http://schemas.openxmlformats.org/officeDocument/2006/relationships/hyperlink" Target="https://my.zakupivli.pro/remote/dispatcher/state_contracting_view/13138866" TargetMode="External"/><Relationship Id="rId10" Type="http://schemas.openxmlformats.org/officeDocument/2006/relationships/hyperlink" Target="https://my.zakupivli.pro/remote/dispatcher/state_purchase_view/39349630" TargetMode="External"/><Relationship Id="rId31" Type="http://schemas.openxmlformats.org/officeDocument/2006/relationships/hyperlink" Target="https://my.zakupivli.pro/remote/dispatcher/state_contracting_view/13744732" TargetMode="External"/><Relationship Id="rId44" Type="http://schemas.openxmlformats.org/officeDocument/2006/relationships/hyperlink" Target="https://my.zakupivli.pro/remote/dispatcher/state_purchase_view/33976107" TargetMode="External"/><Relationship Id="rId52" Type="http://schemas.openxmlformats.org/officeDocument/2006/relationships/hyperlink" Target="https://my.zakupivli.pro/remote/dispatcher/state_purchase_view/35553338" TargetMode="External"/><Relationship Id="rId60" Type="http://schemas.openxmlformats.org/officeDocument/2006/relationships/hyperlink" Target="https://my.zakupivli.pro/remote/dispatcher/state_purchase_view/38184605" TargetMode="External"/><Relationship Id="rId65" Type="http://schemas.openxmlformats.org/officeDocument/2006/relationships/hyperlink" Target="https://my.zakupivli.pro/remote/dispatcher/state_contracting_view/13762568" TargetMode="External"/><Relationship Id="rId73" Type="http://schemas.openxmlformats.org/officeDocument/2006/relationships/hyperlink" Target="https://my.zakupivli.pro/remote/dispatcher/state_contracting_view/13138632" TargetMode="External"/><Relationship Id="rId78" Type="http://schemas.openxmlformats.org/officeDocument/2006/relationships/hyperlink" Target="https://my.zakupivli.pro/remote/dispatcher/state_purchase_view/36905358" TargetMode="External"/><Relationship Id="rId81" Type="http://schemas.openxmlformats.org/officeDocument/2006/relationships/hyperlink" Target="https://my.zakupivli.pro/remote/dispatcher/state_contracting_view/13708611" TargetMode="External"/><Relationship Id="rId86" Type="http://schemas.openxmlformats.org/officeDocument/2006/relationships/hyperlink" Target="https://my.zakupivli.pro/remote/dispatcher/state_purchase_view/38608085" TargetMode="External"/><Relationship Id="rId94" Type="http://schemas.openxmlformats.org/officeDocument/2006/relationships/hyperlink" Target="https://my.zakupivli.pro/remote/dispatcher/state_purchase_view/37628021" TargetMode="External"/><Relationship Id="rId99" Type="http://schemas.openxmlformats.org/officeDocument/2006/relationships/hyperlink" Target="https://my.zakupivli.pro/remote/dispatcher/state_contracting_view/13104093" TargetMode="External"/><Relationship Id="rId101" Type="http://schemas.openxmlformats.org/officeDocument/2006/relationships/hyperlink" Target="https://my.zakupivli.pro/remote/dispatcher/state_contracting_view/14517462" TargetMode="External"/><Relationship Id="rId122" Type="http://schemas.openxmlformats.org/officeDocument/2006/relationships/hyperlink" Target="https://my.zakupivli.pro/remote/dispatcher/state_purchase_view/36144883" TargetMode="External"/><Relationship Id="rId4" Type="http://schemas.openxmlformats.org/officeDocument/2006/relationships/hyperlink" Target="https://my.zakupivli.pro/remote/dispatcher/state_purchase_view/39139453" TargetMode="External"/><Relationship Id="rId9" Type="http://schemas.openxmlformats.org/officeDocument/2006/relationships/hyperlink" Target="https://my.zakupivli.pro/remote/dispatcher/state_contracting_view/14690891" TargetMode="External"/><Relationship Id="rId13" Type="http://schemas.openxmlformats.org/officeDocument/2006/relationships/hyperlink" Target="https://my.zakupivli.pro/remote/dispatcher/state_contracting_view/14920065" TargetMode="External"/><Relationship Id="rId18" Type="http://schemas.openxmlformats.org/officeDocument/2006/relationships/hyperlink" Target="https://my.zakupivli.pro/remote/dispatcher/state_purchase_view/33785998" TargetMode="External"/><Relationship Id="rId39" Type="http://schemas.openxmlformats.org/officeDocument/2006/relationships/hyperlink" Target="https://my.zakupivli.pro/remote/dispatcher/state_contracting_view/12654611" TargetMode="External"/><Relationship Id="rId109" Type="http://schemas.openxmlformats.org/officeDocument/2006/relationships/hyperlink" Target="https://my.zakupivli.pro/remote/dispatcher/state_contracting_view/13328919" TargetMode="External"/><Relationship Id="rId34" Type="http://schemas.openxmlformats.org/officeDocument/2006/relationships/hyperlink" Target="https://my.zakupivli.pro/remote/dispatcher/state_purchase_view/33949281" TargetMode="External"/><Relationship Id="rId50" Type="http://schemas.openxmlformats.org/officeDocument/2006/relationships/hyperlink" Target="https://my.zakupivli.pro/remote/dispatcher/state_purchase_view/34048925" TargetMode="External"/><Relationship Id="rId55" Type="http://schemas.openxmlformats.org/officeDocument/2006/relationships/hyperlink" Target="https://my.zakupivli.pro/remote/dispatcher/state_contracting_view/12487334" TargetMode="External"/><Relationship Id="rId76" Type="http://schemas.openxmlformats.org/officeDocument/2006/relationships/hyperlink" Target="https://my.zakupivli.pro/remote/dispatcher/state_purchase_view/34356273" TargetMode="External"/><Relationship Id="rId97" Type="http://schemas.openxmlformats.org/officeDocument/2006/relationships/hyperlink" Target="https://my.zakupivli.pro/remote/dispatcher/state_contracting_view/12553884" TargetMode="External"/><Relationship Id="rId104" Type="http://schemas.openxmlformats.org/officeDocument/2006/relationships/hyperlink" Target="https://my.zakupivli.pro/remote/dispatcher/state_purchase_view/38269060" TargetMode="External"/><Relationship Id="rId120" Type="http://schemas.openxmlformats.org/officeDocument/2006/relationships/hyperlink" Target="https://my.zakupivli.pro/remote/dispatcher/state_purchase_view/36019321" TargetMode="External"/><Relationship Id="rId125" Type="http://schemas.openxmlformats.org/officeDocument/2006/relationships/hyperlink" Target="https://my.zakupivli.pro/remote/dispatcher/state_contracting_view/13380582" TargetMode="External"/><Relationship Id="rId7" Type="http://schemas.openxmlformats.org/officeDocument/2006/relationships/hyperlink" Target="https://my.zakupivli.pro/remote/dispatcher/state_contracting_view/14919412" TargetMode="External"/><Relationship Id="rId71" Type="http://schemas.openxmlformats.org/officeDocument/2006/relationships/hyperlink" Target="https://my.zakupivli.pro/remote/dispatcher/state_contracting_view/12901128" TargetMode="External"/><Relationship Id="rId92" Type="http://schemas.openxmlformats.org/officeDocument/2006/relationships/hyperlink" Target="https://my.zakupivli.pro/remote/dispatcher/state_purchase_view/35677197" TargetMode="External"/><Relationship Id="rId2" Type="http://schemas.openxmlformats.org/officeDocument/2006/relationships/hyperlink" Target="https://my.zakupivli.pro/remote/dispatcher/state_purchase_view/35010760" TargetMode="External"/><Relationship Id="rId29" Type="http://schemas.openxmlformats.org/officeDocument/2006/relationships/hyperlink" Target="https://my.zakupivli.pro/remote/dispatcher/state_contracting_view/14814290" TargetMode="External"/><Relationship Id="rId24" Type="http://schemas.openxmlformats.org/officeDocument/2006/relationships/hyperlink" Target="https://my.zakupivli.pro/remote/dispatcher/state_purchase_view/34787749" TargetMode="External"/><Relationship Id="rId40" Type="http://schemas.openxmlformats.org/officeDocument/2006/relationships/hyperlink" Target="https://my.zakupivli.pro/remote/dispatcher/state_purchase_view/38348695" TargetMode="External"/><Relationship Id="rId45" Type="http://schemas.openxmlformats.org/officeDocument/2006/relationships/hyperlink" Target="https://my.zakupivli.pro/remote/dispatcher/state_contracting_view/12605156" TargetMode="External"/><Relationship Id="rId66" Type="http://schemas.openxmlformats.org/officeDocument/2006/relationships/hyperlink" Target="https://my.zakupivli.pro/remote/dispatcher/state_purchase_view/34741268" TargetMode="External"/><Relationship Id="rId87" Type="http://schemas.openxmlformats.org/officeDocument/2006/relationships/hyperlink" Target="https://my.zakupivli.pro/remote/dispatcher/state_contracting_view/14580470" TargetMode="External"/><Relationship Id="rId110" Type="http://schemas.openxmlformats.org/officeDocument/2006/relationships/hyperlink" Target="https://my.zakupivli.pro/remote/dispatcher/state_purchase_view/36040731" TargetMode="External"/><Relationship Id="rId115" Type="http://schemas.openxmlformats.org/officeDocument/2006/relationships/hyperlink" Target="https://my.zakupivli.pro/remote/dispatcher/state_contracting_view/13328732" TargetMode="External"/><Relationship Id="rId61" Type="http://schemas.openxmlformats.org/officeDocument/2006/relationships/hyperlink" Target="https://my.zakupivli.pro/remote/dispatcher/state_contracting_view/14381138" TargetMode="External"/><Relationship Id="rId82" Type="http://schemas.openxmlformats.org/officeDocument/2006/relationships/hyperlink" Target="https://my.zakupivli.pro/remote/dispatcher/state_purchase_view/34982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pane ySplit="4" topLeftCell="A17" activePane="bottomLeft" state="frozen"/>
      <selection pane="bottomLeft" activeCell="A69" sqref="A69:XFD69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 x14ac:dyDescent="0.25">
      <c r="A1" s="1" t="s">
        <v>344</v>
      </c>
    </row>
    <row r="2" spans="1:16" x14ac:dyDescent="0.25">
      <c r="A2" s="2" t="s">
        <v>202</v>
      </c>
    </row>
    <row r="4" spans="1:16" ht="39" x14ac:dyDescent="0.25">
      <c r="A4" s="3" t="s">
        <v>348</v>
      </c>
      <c r="B4" s="3" t="s">
        <v>205</v>
      </c>
      <c r="C4" s="3" t="s">
        <v>206</v>
      </c>
      <c r="D4" s="3" t="s">
        <v>176</v>
      </c>
      <c r="E4" s="3" t="s">
        <v>204</v>
      </c>
      <c r="F4" s="3" t="s">
        <v>335</v>
      </c>
      <c r="G4" s="3" t="s">
        <v>303</v>
      </c>
      <c r="H4" s="3" t="s">
        <v>255</v>
      </c>
      <c r="I4" s="3" t="s">
        <v>332</v>
      </c>
      <c r="J4" s="3" t="s">
        <v>277</v>
      </c>
      <c r="K4" s="3" t="s">
        <v>203</v>
      </c>
      <c r="L4" s="3" t="s">
        <v>272</v>
      </c>
      <c r="M4" s="3" t="s">
        <v>315</v>
      </c>
      <c r="N4" s="3" t="s">
        <v>235</v>
      </c>
      <c r="O4" s="3" t="s">
        <v>234</v>
      </c>
      <c r="P4" s="3" t="s">
        <v>313</v>
      </c>
    </row>
    <row r="5" spans="1:16" x14ac:dyDescent="0.25">
      <c r="A5" s="4">
        <v>1</v>
      </c>
      <c r="B5" s="2" t="str">
        <f>HYPERLINK("https://my.zakupivli.pro/remote/dispatcher/state_purchase_view/35010760", "UA-2022-02-09-013474-b")</f>
        <v>UA-2022-02-09-013474-b</v>
      </c>
      <c r="C5" s="2" t="s">
        <v>271</v>
      </c>
      <c r="D5" s="2" t="str">
        <f>HYPERLINK("https://my.zakupivli.pro/remote/dispatcher/state_contracting_view/13050953", "UA-2022-02-09-013474-b-b1")</f>
        <v>UA-2022-02-09-013474-b-b1</v>
      </c>
      <c r="E5" s="1" t="s">
        <v>85</v>
      </c>
      <c r="F5" s="1" t="s">
        <v>312</v>
      </c>
      <c r="G5" s="1" t="s">
        <v>312</v>
      </c>
      <c r="H5" s="1" t="s">
        <v>77</v>
      </c>
      <c r="I5" s="1" t="s">
        <v>311</v>
      </c>
      <c r="J5" s="1" t="s">
        <v>317</v>
      </c>
      <c r="K5" s="1" t="s">
        <v>122</v>
      </c>
      <c r="L5" s="1" t="s">
        <v>21</v>
      </c>
      <c r="M5" s="5">
        <v>7788</v>
      </c>
      <c r="N5" s="6">
        <v>44617</v>
      </c>
      <c r="O5" s="6">
        <v>45657</v>
      </c>
      <c r="P5" s="1" t="s">
        <v>345</v>
      </c>
    </row>
    <row r="6" spans="1:16" x14ac:dyDescent="0.25">
      <c r="A6" s="4">
        <v>2</v>
      </c>
      <c r="B6" s="2" t="str">
        <f>HYPERLINK("https://my.zakupivli.pro/remote/dispatcher/state_purchase_view/39139453", "UA-2022-12-08-004565-a")</f>
        <v>UA-2022-12-08-004565-a</v>
      </c>
      <c r="C6" s="2" t="s">
        <v>271</v>
      </c>
      <c r="D6" s="2" t="str">
        <f>HYPERLINK("https://my.zakupivli.pro/remote/dispatcher/state_contracting_view/14992394", "UA-2022-12-08-004565-a-a1")</f>
        <v>UA-2022-12-08-004565-a-a1</v>
      </c>
      <c r="E6" s="1" t="s">
        <v>69</v>
      </c>
      <c r="F6" s="1" t="s">
        <v>265</v>
      </c>
      <c r="G6" s="1" t="s">
        <v>265</v>
      </c>
      <c r="H6" s="1" t="s">
        <v>73</v>
      </c>
      <c r="I6" s="1" t="s">
        <v>239</v>
      </c>
      <c r="J6" s="1" t="s">
        <v>220</v>
      </c>
      <c r="K6" s="1" t="s">
        <v>121</v>
      </c>
      <c r="L6" s="1" t="s">
        <v>112</v>
      </c>
      <c r="M6" s="5">
        <v>51978.12</v>
      </c>
      <c r="N6" s="6">
        <v>44911</v>
      </c>
      <c r="O6" s="6">
        <v>45291</v>
      </c>
      <c r="P6" s="1" t="s">
        <v>346</v>
      </c>
    </row>
    <row r="7" spans="1:16" x14ac:dyDescent="0.25">
      <c r="A7" s="4">
        <v>3</v>
      </c>
      <c r="B7" s="2" t="str">
        <f>HYPERLINK("https://my.zakupivli.pro/remote/dispatcher/state_purchase_view/39343163", "UA-2022-12-14-009282-a")</f>
        <v>UA-2022-12-14-009282-a</v>
      </c>
      <c r="C7" s="2" t="s">
        <v>271</v>
      </c>
      <c r="D7" s="2" t="str">
        <f>HYPERLINK("https://my.zakupivli.pro/remote/dispatcher/state_contracting_view/14919412", "UA-2022-12-14-009282-a-a1")</f>
        <v>UA-2022-12-14-009282-a-a1</v>
      </c>
      <c r="E7" s="1" t="s">
        <v>124</v>
      </c>
      <c r="F7" s="1" t="s">
        <v>218</v>
      </c>
      <c r="G7" s="1" t="s">
        <v>218</v>
      </c>
      <c r="H7" s="1" t="s">
        <v>74</v>
      </c>
      <c r="I7" s="1" t="s">
        <v>238</v>
      </c>
      <c r="J7" s="1" t="s">
        <v>214</v>
      </c>
      <c r="K7" s="1" t="s">
        <v>81</v>
      </c>
      <c r="L7" s="1" t="s">
        <v>106</v>
      </c>
      <c r="M7" s="5">
        <v>10000</v>
      </c>
      <c r="N7" s="6">
        <v>44909</v>
      </c>
      <c r="O7" s="6">
        <v>45291</v>
      </c>
      <c r="P7" s="1" t="s">
        <v>345</v>
      </c>
    </row>
    <row r="8" spans="1:16" x14ac:dyDescent="0.25">
      <c r="A8" s="4">
        <v>4</v>
      </c>
      <c r="B8" s="2" t="str">
        <f>HYPERLINK("https://my.zakupivli.pro/remote/dispatcher/state_purchase_view/38847262", "UA-2022-11-28-006917-a")</f>
        <v>UA-2022-11-28-006917-a</v>
      </c>
      <c r="C8" s="2" t="s">
        <v>271</v>
      </c>
      <c r="D8" s="2" t="str">
        <f>HYPERLINK("https://my.zakupivli.pro/remote/dispatcher/state_contracting_view/14690891", "UA-2022-11-28-006917-a-b1")</f>
        <v>UA-2022-11-28-006917-a-b1</v>
      </c>
      <c r="E8" s="1" t="s">
        <v>18</v>
      </c>
      <c r="F8" s="1" t="s">
        <v>299</v>
      </c>
      <c r="G8" s="1" t="s">
        <v>299</v>
      </c>
      <c r="H8" s="1" t="s">
        <v>165</v>
      </c>
      <c r="I8" s="1" t="s">
        <v>238</v>
      </c>
      <c r="J8" s="1" t="s">
        <v>319</v>
      </c>
      <c r="K8" s="1" t="s">
        <v>91</v>
      </c>
      <c r="L8" s="1" t="s">
        <v>136</v>
      </c>
      <c r="M8" s="5">
        <v>4710</v>
      </c>
      <c r="N8" s="6">
        <v>44890</v>
      </c>
      <c r="O8" s="6">
        <v>45291</v>
      </c>
      <c r="P8" s="1" t="s">
        <v>345</v>
      </c>
    </row>
    <row r="9" spans="1:16" x14ac:dyDescent="0.25">
      <c r="A9" s="4">
        <v>5</v>
      </c>
      <c r="B9" s="2" t="str">
        <f>HYPERLINK("https://my.zakupivli.pro/remote/dispatcher/state_purchase_view/39349630", "UA-2022-12-14-014754-a")</f>
        <v>UA-2022-12-14-014754-a</v>
      </c>
      <c r="C9" s="2" t="s">
        <v>271</v>
      </c>
      <c r="D9" s="2" t="str">
        <f>HYPERLINK("https://my.zakupivli.pro/remote/dispatcher/state_contracting_view/14924709", "UA-2022-12-14-014754-a-b1")</f>
        <v>UA-2022-12-14-014754-a-b1</v>
      </c>
      <c r="E9" s="1" t="s">
        <v>161</v>
      </c>
      <c r="F9" s="1" t="s">
        <v>217</v>
      </c>
      <c r="G9" s="1" t="s">
        <v>216</v>
      </c>
      <c r="H9" s="1" t="s">
        <v>74</v>
      </c>
      <c r="I9" s="1" t="s">
        <v>238</v>
      </c>
      <c r="J9" s="1" t="s">
        <v>342</v>
      </c>
      <c r="K9" s="1" t="s">
        <v>42</v>
      </c>
      <c r="L9" s="1" t="s">
        <v>109</v>
      </c>
      <c r="M9" s="5">
        <v>56440</v>
      </c>
      <c r="N9" s="6">
        <v>44909</v>
      </c>
      <c r="O9" s="6">
        <v>45291</v>
      </c>
      <c r="P9" s="1" t="s">
        <v>345</v>
      </c>
    </row>
    <row r="10" spans="1:16" x14ac:dyDescent="0.25">
      <c r="A10" s="4">
        <v>6</v>
      </c>
      <c r="B10" s="2" t="str">
        <f>HYPERLINK("https://my.zakupivli.pro/remote/dispatcher/state_purchase_view/39345006", "UA-2022-12-14-010222-a")</f>
        <v>UA-2022-12-14-010222-a</v>
      </c>
      <c r="C10" s="2" t="s">
        <v>271</v>
      </c>
      <c r="D10" s="2" t="str">
        <f>HYPERLINK("https://my.zakupivli.pro/remote/dispatcher/state_contracting_view/14920065", "UA-2022-12-14-010222-a-b1")</f>
        <v>UA-2022-12-14-010222-a-b1</v>
      </c>
      <c r="E10" s="1" t="s">
        <v>45</v>
      </c>
      <c r="F10" s="1" t="s">
        <v>254</v>
      </c>
      <c r="G10" s="1" t="s">
        <v>253</v>
      </c>
      <c r="H10" s="1" t="s">
        <v>74</v>
      </c>
      <c r="I10" s="1" t="s">
        <v>238</v>
      </c>
      <c r="J10" s="1" t="s">
        <v>219</v>
      </c>
      <c r="K10" s="1" t="s">
        <v>67</v>
      </c>
      <c r="L10" s="1" t="s">
        <v>108</v>
      </c>
      <c r="M10" s="5">
        <v>3050</v>
      </c>
      <c r="N10" s="6">
        <v>44909</v>
      </c>
      <c r="O10" s="6">
        <v>45291</v>
      </c>
      <c r="P10" s="1" t="s">
        <v>345</v>
      </c>
    </row>
    <row r="11" spans="1:16" x14ac:dyDescent="0.25">
      <c r="A11" s="4">
        <v>7</v>
      </c>
      <c r="B11" s="2" t="str">
        <f>HYPERLINK("https://my.zakupivli.pro/remote/dispatcher/state_purchase_view/37477990", "UA-2022-09-13-004437-a")</f>
        <v>UA-2022-09-13-004437-a</v>
      </c>
      <c r="C11" s="2" t="s">
        <v>271</v>
      </c>
      <c r="D11" s="2" t="str">
        <f>HYPERLINK("https://my.zakupivli.pro/remote/dispatcher/state_contracting_view/14316684", "UA-2022-09-13-004437-a-b1")</f>
        <v>UA-2022-09-13-004437-a-b1</v>
      </c>
      <c r="E11" s="1" t="s">
        <v>183</v>
      </c>
      <c r="F11" s="1" t="s">
        <v>274</v>
      </c>
      <c r="G11" s="1" t="s">
        <v>274</v>
      </c>
      <c r="H11" s="1" t="s">
        <v>73</v>
      </c>
      <c r="I11" s="1" t="s">
        <v>223</v>
      </c>
      <c r="J11" s="1" t="s">
        <v>318</v>
      </c>
      <c r="K11" s="1" t="s">
        <v>127</v>
      </c>
      <c r="L11" s="1" t="s">
        <v>93</v>
      </c>
      <c r="M11" s="5">
        <v>165000</v>
      </c>
      <c r="N11" s="6">
        <v>44853</v>
      </c>
      <c r="O11" s="6">
        <v>45291</v>
      </c>
      <c r="P11" s="1" t="s">
        <v>346</v>
      </c>
    </row>
    <row r="12" spans="1:16" x14ac:dyDescent="0.25">
      <c r="A12" s="4">
        <v>8</v>
      </c>
      <c r="B12" s="2" t="str">
        <f>HYPERLINK("https://my.zakupivli.pro/remote/dispatcher/state_purchase_view/34344049", "UA-2022-01-24-003604-b")</f>
        <v>UA-2022-01-24-003604-b</v>
      </c>
      <c r="C12" s="2" t="s">
        <v>271</v>
      </c>
      <c r="D12" s="2" t="str">
        <f>HYPERLINK("https://my.zakupivli.pro/remote/dispatcher/state_contracting_view/12502339", "UA-2022-01-24-003604-b-b1")</f>
        <v>UA-2022-01-24-003604-b-b1</v>
      </c>
      <c r="E12" s="1" t="s">
        <v>172</v>
      </c>
      <c r="F12" s="1" t="s">
        <v>306</v>
      </c>
      <c r="G12" s="1" t="s">
        <v>307</v>
      </c>
      <c r="H12" s="1" t="s">
        <v>87</v>
      </c>
      <c r="I12" s="1" t="s">
        <v>238</v>
      </c>
      <c r="J12" s="1" t="s">
        <v>244</v>
      </c>
      <c r="K12" s="1" t="s">
        <v>79</v>
      </c>
      <c r="L12" s="1" t="s">
        <v>44</v>
      </c>
      <c r="M12" s="5">
        <v>6600</v>
      </c>
      <c r="N12" s="6">
        <v>44585</v>
      </c>
      <c r="O12" s="6">
        <v>44926</v>
      </c>
      <c r="P12" s="1" t="s">
        <v>345</v>
      </c>
    </row>
    <row r="13" spans="1:16" x14ac:dyDescent="0.25">
      <c r="A13" s="4">
        <v>9</v>
      </c>
      <c r="B13" s="2" t="str">
        <f>HYPERLINK("https://my.zakupivli.pro/remote/dispatcher/state_purchase_view/33785998", "UA-2021-12-28-007843-c")</f>
        <v>UA-2021-12-28-007843-c</v>
      </c>
      <c r="C13" s="2" t="s">
        <v>271</v>
      </c>
      <c r="D13" s="2" t="str">
        <f>HYPERLINK("https://my.zakupivli.pro/remote/dispatcher/state_contracting_view/12401145", "UA-2021-12-28-007843-c-a1")</f>
        <v>UA-2021-12-28-007843-c-a1</v>
      </c>
      <c r="E13" s="1" t="s">
        <v>167</v>
      </c>
      <c r="F13" s="1" t="s">
        <v>221</v>
      </c>
      <c r="G13" s="1" t="s">
        <v>222</v>
      </c>
      <c r="H13" s="1" t="s">
        <v>50</v>
      </c>
      <c r="I13" s="1" t="s">
        <v>311</v>
      </c>
      <c r="J13" s="1" t="s">
        <v>333</v>
      </c>
      <c r="K13" s="1" t="s">
        <v>104</v>
      </c>
      <c r="L13" s="1" t="s">
        <v>117</v>
      </c>
      <c r="M13" s="5">
        <v>9362.36</v>
      </c>
      <c r="N13" s="6">
        <v>44578</v>
      </c>
      <c r="O13" s="6">
        <v>44926</v>
      </c>
      <c r="P13" s="1" t="s">
        <v>346</v>
      </c>
    </row>
    <row r="14" spans="1:16" x14ac:dyDescent="0.25">
      <c r="A14" s="4">
        <v>10</v>
      </c>
      <c r="B14" s="2" t="str">
        <f>HYPERLINK("https://my.zakupivli.pro/remote/dispatcher/state_purchase_view/34416439", "UA-2022-01-25-009211-b")</f>
        <v>UA-2022-01-25-009211-b</v>
      </c>
      <c r="C14" s="2" t="s">
        <v>271</v>
      </c>
      <c r="D14" s="2" t="str">
        <f>HYPERLINK("https://my.zakupivli.pro/remote/dispatcher/state_contracting_view/12534790", "UA-2022-01-25-009211-b-b1")</f>
        <v>UA-2022-01-25-009211-b-b1</v>
      </c>
      <c r="E14" s="1" t="s">
        <v>70</v>
      </c>
      <c r="F14" s="1" t="s">
        <v>270</v>
      </c>
      <c r="G14" s="1" t="s">
        <v>270</v>
      </c>
      <c r="H14" s="1" t="s">
        <v>140</v>
      </c>
      <c r="I14" s="1" t="s">
        <v>238</v>
      </c>
      <c r="J14" s="1" t="s">
        <v>325</v>
      </c>
      <c r="K14" s="1" t="s">
        <v>86</v>
      </c>
      <c r="L14" s="1" t="s">
        <v>151</v>
      </c>
      <c r="M14" s="5">
        <v>2880</v>
      </c>
      <c r="N14" s="6">
        <v>44586</v>
      </c>
      <c r="O14" s="6">
        <v>44926</v>
      </c>
      <c r="P14" s="1" t="s">
        <v>345</v>
      </c>
    </row>
    <row r="15" spans="1:16" x14ac:dyDescent="0.25">
      <c r="A15" s="4">
        <v>11</v>
      </c>
      <c r="B15" s="2" t="str">
        <f>HYPERLINK("https://my.zakupivli.pro/remote/dispatcher/state_purchase_view/34264651", "UA-2022-01-20-013022-b")</f>
        <v>UA-2022-01-20-013022-b</v>
      </c>
      <c r="C15" s="2" t="s">
        <v>271</v>
      </c>
      <c r="D15" s="2" t="str">
        <f>HYPERLINK("https://my.zakupivli.pro/remote/dispatcher/state_contracting_view/12772559", "UA-2022-01-20-013022-b-b1")</f>
        <v>UA-2022-01-20-013022-b-b1</v>
      </c>
      <c r="E15" s="1" t="s">
        <v>175</v>
      </c>
      <c r="F15" s="1" t="s">
        <v>286</v>
      </c>
      <c r="G15" s="1" t="s">
        <v>286</v>
      </c>
      <c r="H15" s="1" t="s">
        <v>145</v>
      </c>
      <c r="I15" s="1" t="s">
        <v>311</v>
      </c>
      <c r="J15" s="1" t="s">
        <v>212</v>
      </c>
      <c r="K15" s="1" t="s">
        <v>47</v>
      </c>
      <c r="L15" s="1" t="s">
        <v>22</v>
      </c>
      <c r="M15" s="5">
        <v>35074.959999999999</v>
      </c>
      <c r="N15" s="6">
        <v>44596</v>
      </c>
      <c r="O15" s="6">
        <v>44926</v>
      </c>
      <c r="P15" s="1" t="s">
        <v>346</v>
      </c>
    </row>
    <row r="16" spans="1:16" x14ac:dyDescent="0.25">
      <c r="A16" s="4">
        <v>12</v>
      </c>
      <c r="B16" s="2" t="str">
        <f>HYPERLINK("https://my.zakupivli.pro/remote/dispatcher/state_purchase_view/34787749", "UA-2022-02-03-004985-b")</f>
        <v>UA-2022-02-03-004985-b</v>
      </c>
      <c r="C16" s="2" t="s">
        <v>271</v>
      </c>
      <c r="D16" s="2" t="str">
        <f>HYPERLINK("https://my.zakupivli.pro/remote/dispatcher/state_contracting_view/12991737", "UA-2022-02-03-004985-b-b1")</f>
        <v>UA-2022-02-03-004985-b-b1</v>
      </c>
      <c r="E16" s="1" t="s">
        <v>146</v>
      </c>
      <c r="F16" s="1" t="s">
        <v>330</v>
      </c>
      <c r="G16" s="1" t="s">
        <v>331</v>
      </c>
      <c r="H16" s="1" t="s">
        <v>133</v>
      </c>
      <c r="I16" s="1" t="s">
        <v>311</v>
      </c>
      <c r="J16" s="1" t="s">
        <v>340</v>
      </c>
      <c r="K16" s="1" t="s">
        <v>42</v>
      </c>
      <c r="L16" s="1" t="s">
        <v>20</v>
      </c>
      <c r="M16" s="5">
        <v>67480</v>
      </c>
      <c r="N16" s="6">
        <v>44613</v>
      </c>
      <c r="O16" s="6">
        <v>44926</v>
      </c>
      <c r="P16" s="1" t="s">
        <v>346</v>
      </c>
    </row>
    <row r="17" spans="1:16" x14ac:dyDescent="0.25">
      <c r="A17" s="4">
        <v>13</v>
      </c>
      <c r="B17" s="2" t="str">
        <f>HYPERLINK("https://my.zakupivli.pro/remote/dispatcher/state_purchase_view/35614852", "UA-2022-03-10-002758-a")</f>
        <v>UA-2022-03-10-002758-a</v>
      </c>
      <c r="C17" s="2" t="s">
        <v>271</v>
      </c>
      <c r="D17" s="2" t="str">
        <f>HYPERLINK("https://my.zakupivli.pro/remote/dispatcher/state_contracting_view/13104632", "UA-2022-03-10-002758-a-a1")</f>
        <v>UA-2022-03-10-002758-a-a1</v>
      </c>
      <c r="E17" s="1" t="s">
        <v>189</v>
      </c>
      <c r="F17" s="1" t="s">
        <v>301</v>
      </c>
      <c r="G17" s="1" t="s">
        <v>301</v>
      </c>
      <c r="H17" s="1" t="s">
        <v>103</v>
      </c>
      <c r="I17" s="1" t="s">
        <v>238</v>
      </c>
      <c r="J17" s="1" t="s">
        <v>326</v>
      </c>
      <c r="K17" s="1" t="s">
        <v>120</v>
      </c>
      <c r="L17" s="1" t="s">
        <v>14</v>
      </c>
      <c r="M17" s="5">
        <v>19746.61</v>
      </c>
      <c r="N17" s="6">
        <v>44628</v>
      </c>
      <c r="O17" s="6">
        <v>44926</v>
      </c>
      <c r="P17" s="1" t="s">
        <v>346</v>
      </c>
    </row>
    <row r="18" spans="1:16" x14ac:dyDescent="0.25">
      <c r="A18" s="4">
        <v>14</v>
      </c>
      <c r="B18" s="2" t="str">
        <f>HYPERLINK("https://my.zakupivli.pro/remote/dispatcher/state_purchase_view/39117081", "UA-2022-12-07-014657-a")</f>
        <v>UA-2022-12-07-014657-a</v>
      </c>
      <c r="C18" s="2" t="s">
        <v>271</v>
      </c>
      <c r="D18" s="2" t="str">
        <f>HYPERLINK("https://my.zakupivli.pro/remote/dispatcher/state_contracting_view/14814290", "UA-2022-12-07-014657-a-b1")</f>
        <v>UA-2022-12-07-014657-a-b1</v>
      </c>
      <c r="E18" s="1" t="s">
        <v>90</v>
      </c>
      <c r="F18" s="1" t="s">
        <v>296</v>
      </c>
      <c r="G18" s="1" t="s">
        <v>295</v>
      </c>
      <c r="H18" s="1" t="s">
        <v>147</v>
      </c>
      <c r="I18" s="1" t="s">
        <v>238</v>
      </c>
      <c r="J18" s="1" t="s">
        <v>243</v>
      </c>
      <c r="K18" s="1" t="s">
        <v>9</v>
      </c>
      <c r="L18" s="1" t="s">
        <v>98</v>
      </c>
      <c r="M18" s="5">
        <v>760.62</v>
      </c>
      <c r="N18" s="6">
        <v>44901</v>
      </c>
      <c r="O18" s="6">
        <v>44926</v>
      </c>
      <c r="P18" s="1" t="s">
        <v>346</v>
      </c>
    </row>
    <row r="19" spans="1:16" x14ac:dyDescent="0.25">
      <c r="A19" s="4">
        <v>15</v>
      </c>
      <c r="B19" s="2" t="str">
        <f>HYPERLINK("https://my.zakupivli.pro/remote/dispatcher/state_purchase_view/36628212", "UA-2022-07-11-005291-a")</f>
        <v>UA-2022-07-11-005291-a</v>
      </c>
      <c r="C19" s="2" t="s">
        <v>271</v>
      </c>
      <c r="D19" s="2" t="str">
        <f>HYPERLINK("https://my.zakupivli.pro/remote/dispatcher/state_contracting_view/13744732", "UA-2022-07-11-005291-a-b1")</f>
        <v>UA-2022-07-11-005291-a-b1</v>
      </c>
      <c r="E19" s="1" t="s">
        <v>192</v>
      </c>
      <c r="F19" s="1" t="s">
        <v>273</v>
      </c>
      <c r="G19" s="1" t="s">
        <v>273</v>
      </c>
      <c r="H19" s="1" t="s">
        <v>73</v>
      </c>
      <c r="I19" s="1" t="s">
        <v>311</v>
      </c>
      <c r="J19" s="1" t="s">
        <v>339</v>
      </c>
      <c r="K19" s="1" t="s">
        <v>66</v>
      </c>
      <c r="L19" s="1" t="s">
        <v>52</v>
      </c>
      <c r="M19" s="5">
        <v>40800</v>
      </c>
      <c r="N19" s="6">
        <v>44775</v>
      </c>
      <c r="O19" s="6">
        <v>44926</v>
      </c>
      <c r="P19" s="1" t="s">
        <v>346</v>
      </c>
    </row>
    <row r="20" spans="1:16" x14ac:dyDescent="0.25">
      <c r="A20" s="4">
        <v>16</v>
      </c>
      <c r="B20" s="2" t="str">
        <f>HYPERLINK("https://my.zakupivli.pro/remote/dispatcher/state_purchase_view/38184295", "UA-2022-10-26-010824-a")</f>
        <v>UA-2022-10-26-010824-a</v>
      </c>
      <c r="C20" s="2" t="s">
        <v>271</v>
      </c>
      <c r="D20" s="2" t="str">
        <f>HYPERLINK("https://my.zakupivli.pro/remote/dispatcher/state_contracting_view/14591335", "UA-2022-10-26-010824-a-a1")</f>
        <v>UA-2022-10-26-010824-a-a1</v>
      </c>
      <c r="E20" s="1" t="s">
        <v>181</v>
      </c>
      <c r="F20" s="1" t="s">
        <v>304</v>
      </c>
      <c r="G20" s="1" t="s">
        <v>304</v>
      </c>
      <c r="H20" s="1" t="s">
        <v>30</v>
      </c>
      <c r="I20" s="1" t="s">
        <v>311</v>
      </c>
      <c r="J20" s="1" t="s">
        <v>341</v>
      </c>
      <c r="K20" s="1" t="s">
        <v>75</v>
      </c>
      <c r="L20" s="1" t="s">
        <v>102</v>
      </c>
      <c r="M20" s="5">
        <v>38800</v>
      </c>
      <c r="N20" s="6">
        <v>44880</v>
      </c>
      <c r="O20" s="6">
        <v>44926</v>
      </c>
      <c r="P20" s="1" t="s">
        <v>346</v>
      </c>
    </row>
    <row r="21" spans="1:16" x14ac:dyDescent="0.25">
      <c r="A21" s="4">
        <v>17</v>
      </c>
      <c r="B21" s="2" t="str">
        <f>HYPERLINK("https://my.zakupivli.pro/remote/dispatcher/state_purchase_view/33949281", "UA-2022-01-05-003927-c")</f>
        <v>UA-2022-01-05-003927-c</v>
      </c>
      <c r="C21" s="2" t="s">
        <v>271</v>
      </c>
      <c r="D21" s="2" t="str">
        <f>HYPERLINK("https://my.zakupivli.pro/remote/dispatcher/state_contracting_view/12630240", "UA-2022-01-05-003927-c-b1")</f>
        <v>UA-2022-01-05-003927-c-b1</v>
      </c>
      <c r="E21" s="1" t="s">
        <v>159</v>
      </c>
      <c r="F21" s="1" t="s">
        <v>236</v>
      </c>
      <c r="G21" s="1" t="s">
        <v>236</v>
      </c>
      <c r="H21" s="1" t="s">
        <v>15</v>
      </c>
      <c r="I21" s="1" t="s">
        <v>311</v>
      </c>
      <c r="J21" s="1" t="s">
        <v>231</v>
      </c>
      <c r="K21" s="1" t="s">
        <v>125</v>
      </c>
      <c r="L21" s="1" t="s">
        <v>137</v>
      </c>
      <c r="M21" s="5">
        <v>55197.74</v>
      </c>
      <c r="N21" s="6">
        <v>44589</v>
      </c>
      <c r="O21" s="6">
        <v>44926</v>
      </c>
      <c r="P21" s="1" t="s">
        <v>346</v>
      </c>
    </row>
    <row r="22" spans="1:16" x14ac:dyDescent="0.25">
      <c r="A22" s="4">
        <v>18</v>
      </c>
      <c r="B22" s="2" t="str">
        <f>HYPERLINK("https://my.zakupivli.pro/remote/dispatcher/state_purchase_view/34239467", "UA-2022-01-20-002825-b")</f>
        <v>UA-2022-01-20-002825-b</v>
      </c>
      <c r="C22" s="2" t="s">
        <v>271</v>
      </c>
      <c r="D22" s="2" t="str">
        <f>HYPERLINK("https://my.zakupivli.pro/remote/dispatcher/state_contracting_view/12457241", "UA-2022-01-20-002825-b-b1")</f>
        <v>UA-2022-01-20-002825-b-b1</v>
      </c>
      <c r="E22" s="1" t="s">
        <v>200</v>
      </c>
      <c r="F22" s="1" t="s">
        <v>289</v>
      </c>
      <c r="G22" s="1" t="s">
        <v>289</v>
      </c>
      <c r="H22" s="1" t="s">
        <v>134</v>
      </c>
      <c r="I22" s="1" t="s">
        <v>238</v>
      </c>
      <c r="J22" s="1" t="s">
        <v>227</v>
      </c>
      <c r="K22" s="1" t="s">
        <v>27</v>
      </c>
      <c r="L22" s="1" t="s">
        <v>35</v>
      </c>
      <c r="M22" s="5">
        <v>13620</v>
      </c>
      <c r="N22" s="6">
        <v>44578</v>
      </c>
      <c r="O22" s="6">
        <v>44926</v>
      </c>
      <c r="P22" s="1" t="s">
        <v>345</v>
      </c>
    </row>
    <row r="23" spans="1:16" x14ac:dyDescent="0.25">
      <c r="A23" s="4">
        <v>19</v>
      </c>
      <c r="B23" s="2" t="str">
        <f>HYPERLINK("https://my.zakupivli.pro/remote/dispatcher/state_purchase_view/34456307", "UA-2022-01-26-002797-b")</f>
        <v>UA-2022-01-26-002797-b</v>
      </c>
      <c r="C23" s="2" t="s">
        <v>271</v>
      </c>
      <c r="D23" s="2" t="str">
        <f>HYPERLINK("https://my.zakupivli.pro/remote/dispatcher/state_contracting_view/12654611", "UA-2022-01-26-002797-b-b1")</f>
        <v>UA-2022-01-26-002797-b-b1</v>
      </c>
      <c r="E23" s="1" t="s">
        <v>153</v>
      </c>
      <c r="F23" s="1" t="s">
        <v>288</v>
      </c>
      <c r="G23" s="1" t="s">
        <v>288</v>
      </c>
      <c r="H23" s="1" t="s">
        <v>16</v>
      </c>
      <c r="I23" s="1" t="s">
        <v>276</v>
      </c>
      <c r="J23" s="1" t="s">
        <v>247</v>
      </c>
      <c r="K23" s="1" t="s">
        <v>80</v>
      </c>
      <c r="L23" s="1" t="s">
        <v>11</v>
      </c>
      <c r="M23" s="5">
        <v>63443.32</v>
      </c>
      <c r="N23" s="6">
        <v>44593</v>
      </c>
      <c r="O23" s="6">
        <v>44926</v>
      </c>
      <c r="P23" s="1" t="s">
        <v>346</v>
      </c>
    </row>
    <row r="24" spans="1:16" x14ac:dyDescent="0.25">
      <c r="A24" s="4">
        <v>20</v>
      </c>
      <c r="B24" s="2" t="str">
        <f>HYPERLINK("https://my.zakupivli.pro/remote/dispatcher/state_purchase_view/38348695", "UA-2022-11-04-002214-a")</f>
        <v>UA-2022-11-04-002214-a</v>
      </c>
      <c r="C24" s="2" t="s">
        <v>271</v>
      </c>
      <c r="D24" s="2" t="str">
        <f>HYPERLINK("https://my.zakupivli.pro/remote/dispatcher/state_contracting_view/14460584", "UA-2022-11-04-002214-a-c1")</f>
        <v>UA-2022-11-04-002214-a-c1</v>
      </c>
      <c r="E24" s="1" t="s">
        <v>1</v>
      </c>
      <c r="F24" s="1" t="s">
        <v>207</v>
      </c>
      <c r="G24" s="1" t="s">
        <v>207</v>
      </c>
      <c r="H24" s="1" t="s">
        <v>157</v>
      </c>
      <c r="I24" s="1" t="s">
        <v>238</v>
      </c>
      <c r="J24" s="1" t="s">
        <v>336</v>
      </c>
      <c r="K24" s="1" t="s">
        <v>61</v>
      </c>
      <c r="L24" s="1" t="s">
        <v>6</v>
      </c>
      <c r="M24" s="5">
        <v>2998</v>
      </c>
      <c r="N24" s="6">
        <v>44868</v>
      </c>
      <c r="O24" s="6">
        <v>44926</v>
      </c>
      <c r="P24" s="1" t="s">
        <v>345</v>
      </c>
    </row>
    <row r="25" spans="1:16" x14ac:dyDescent="0.25">
      <c r="A25" s="4">
        <v>21</v>
      </c>
      <c r="B25" s="2" t="str">
        <f>HYPERLINK("https://my.zakupivli.pro/remote/dispatcher/state_purchase_view/38429127", "UA-2022-11-08-013401-a")</f>
        <v>UA-2022-11-08-013401-a</v>
      </c>
      <c r="C25" s="2" t="s">
        <v>271</v>
      </c>
      <c r="D25" s="2" t="str">
        <f>HYPERLINK("https://my.zakupivli.pro/remote/dispatcher/state_contracting_view/14497883", "UA-2022-11-08-013401-a-b1")</f>
        <v>UA-2022-11-08-013401-a-b1</v>
      </c>
      <c r="E25" s="1" t="s">
        <v>158</v>
      </c>
      <c r="F25" s="1" t="s">
        <v>286</v>
      </c>
      <c r="G25" s="1" t="s">
        <v>286</v>
      </c>
      <c r="H25" s="1" t="s">
        <v>145</v>
      </c>
      <c r="I25" s="1" t="s">
        <v>238</v>
      </c>
      <c r="J25" s="1" t="s">
        <v>211</v>
      </c>
      <c r="K25" s="1" t="s">
        <v>47</v>
      </c>
      <c r="L25" s="1" t="s">
        <v>22</v>
      </c>
      <c r="M25" s="5">
        <v>3151.4</v>
      </c>
      <c r="N25" s="6">
        <v>44873</v>
      </c>
      <c r="O25" s="6">
        <v>44926</v>
      </c>
      <c r="P25" s="1" t="s">
        <v>346</v>
      </c>
    </row>
    <row r="26" spans="1:16" x14ac:dyDescent="0.25">
      <c r="A26" s="4">
        <v>22</v>
      </c>
      <c r="B26" s="2" t="str">
        <f>HYPERLINK("https://my.zakupivli.pro/remote/dispatcher/state_purchase_view/33976107", "UA-2022-01-10-001533-c")</f>
        <v>UA-2022-01-10-001533-c</v>
      </c>
      <c r="C26" s="2" t="s">
        <v>271</v>
      </c>
      <c r="D26" s="2" t="str">
        <f>HYPERLINK("https://my.zakupivli.pro/remote/dispatcher/state_contracting_view/12605156", "UA-2022-01-10-001533-c-b1")</f>
        <v>UA-2022-01-10-001533-c-b1</v>
      </c>
      <c r="E26" s="1" t="s">
        <v>116</v>
      </c>
      <c r="F26" s="1" t="s">
        <v>297</v>
      </c>
      <c r="G26" s="1" t="s">
        <v>297</v>
      </c>
      <c r="H26" s="1" t="s">
        <v>162</v>
      </c>
      <c r="I26" s="1" t="s">
        <v>311</v>
      </c>
      <c r="J26" s="1" t="s">
        <v>260</v>
      </c>
      <c r="K26" s="1" t="s">
        <v>92</v>
      </c>
      <c r="L26" s="1" t="s">
        <v>164</v>
      </c>
      <c r="M26" s="5">
        <v>6000</v>
      </c>
      <c r="N26" s="6">
        <v>44589</v>
      </c>
      <c r="O26" s="6">
        <v>44926</v>
      </c>
      <c r="P26" s="1" t="s">
        <v>346</v>
      </c>
    </row>
    <row r="27" spans="1:16" x14ac:dyDescent="0.25">
      <c r="A27" s="4">
        <v>23</v>
      </c>
      <c r="B27" s="2" t="str">
        <f>HYPERLINK("https://my.zakupivli.pro/remote/dispatcher/state_purchase_view/39119417", "UA-2022-12-07-015524-a")</f>
        <v>UA-2022-12-07-015524-a</v>
      </c>
      <c r="C27" s="2" t="s">
        <v>271</v>
      </c>
      <c r="D27" s="2" t="str">
        <f>HYPERLINK("https://my.zakupivli.pro/remote/dispatcher/state_contracting_view/14814876", "UA-2022-12-07-015524-a-a1")</f>
        <v>UA-2022-12-07-015524-a-a1</v>
      </c>
      <c r="E27" s="1" t="s">
        <v>132</v>
      </c>
      <c r="F27" s="1" t="s">
        <v>292</v>
      </c>
      <c r="G27" s="1" t="s">
        <v>290</v>
      </c>
      <c r="H27" s="1" t="s">
        <v>171</v>
      </c>
      <c r="I27" s="1" t="s">
        <v>238</v>
      </c>
      <c r="J27" s="1" t="s">
        <v>243</v>
      </c>
      <c r="K27" s="1" t="s">
        <v>9</v>
      </c>
      <c r="L27" s="1" t="s">
        <v>99</v>
      </c>
      <c r="M27" s="5">
        <v>549.91</v>
      </c>
      <c r="N27" s="6">
        <v>44901</v>
      </c>
      <c r="O27" s="6">
        <v>44926</v>
      </c>
      <c r="P27" s="1" t="s">
        <v>346</v>
      </c>
    </row>
    <row r="28" spans="1:16" x14ac:dyDescent="0.25">
      <c r="A28" s="4">
        <v>24</v>
      </c>
      <c r="B28" s="2" t="str">
        <f>HYPERLINK("https://my.zakupivli.pro/remote/dispatcher/state_purchase_view/35579675", "UA-2022-03-04-002696-a")</f>
        <v>UA-2022-03-04-002696-a</v>
      </c>
      <c r="C28" s="2" t="s">
        <v>271</v>
      </c>
      <c r="D28" s="2" t="str">
        <f>HYPERLINK("https://my.zakupivli.pro/remote/dispatcher/state_contracting_view/13085473", "UA-2022-03-04-002696-a-a1")</f>
        <v>UA-2022-03-04-002696-a-a1</v>
      </c>
      <c r="E28" s="1" t="s">
        <v>169</v>
      </c>
      <c r="F28" s="1" t="s">
        <v>266</v>
      </c>
      <c r="G28" s="1" t="s">
        <v>267</v>
      </c>
      <c r="H28" s="1" t="s">
        <v>30</v>
      </c>
      <c r="I28" s="1" t="s">
        <v>238</v>
      </c>
      <c r="J28" s="1" t="s">
        <v>0</v>
      </c>
      <c r="K28" s="1" t="s">
        <v>96</v>
      </c>
      <c r="L28" s="1" t="s">
        <v>160</v>
      </c>
      <c r="M28" s="5">
        <v>122709</v>
      </c>
      <c r="N28" s="6">
        <v>44623</v>
      </c>
      <c r="O28" s="6">
        <v>44926</v>
      </c>
      <c r="P28" s="1" t="s">
        <v>346</v>
      </c>
    </row>
    <row r="29" spans="1:16" x14ac:dyDescent="0.25">
      <c r="A29" s="4">
        <v>25</v>
      </c>
      <c r="B29" s="2" t="str">
        <f>HYPERLINK("https://my.zakupivli.pro/remote/dispatcher/state_purchase_view/34048925", "UA-2022-01-13-002002-a")</f>
        <v>UA-2022-01-13-002002-a</v>
      </c>
      <c r="C29" s="2" t="s">
        <v>271</v>
      </c>
      <c r="D29" s="2" t="str">
        <f>HYPERLINK("https://my.zakupivli.pro/remote/dispatcher/state_contracting_view/12560477", "UA-2022-01-13-002002-a-a1")</f>
        <v>UA-2022-01-13-002002-a-a1</v>
      </c>
      <c r="E29" s="1" t="s">
        <v>63</v>
      </c>
      <c r="F29" s="1" t="s">
        <v>287</v>
      </c>
      <c r="G29" s="1" t="s">
        <v>287</v>
      </c>
      <c r="H29" s="1" t="s">
        <v>144</v>
      </c>
      <c r="I29" s="1" t="s">
        <v>275</v>
      </c>
      <c r="J29" s="1" t="s">
        <v>232</v>
      </c>
      <c r="K29" s="1" t="s">
        <v>57</v>
      </c>
      <c r="L29" s="1" t="s">
        <v>58</v>
      </c>
      <c r="M29" s="5">
        <v>1104.94</v>
      </c>
      <c r="N29" s="6">
        <v>44587</v>
      </c>
      <c r="O29" s="6">
        <v>44926</v>
      </c>
      <c r="P29" s="1" t="s">
        <v>346</v>
      </c>
    </row>
    <row r="30" spans="1:16" x14ac:dyDescent="0.25">
      <c r="A30" s="4">
        <v>26</v>
      </c>
      <c r="B30" s="2" t="str">
        <f>HYPERLINK("https://my.zakupivli.pro/remote/dispatcher/state_purchase_view/35553338", "UA-2022-03-02-002091-a")</f>
        <v>UA-2022-03-02-002091-a</v>
      </c>
      <c r="C30" s="2" t="s">
        <v>271</v>
      </c>
      <c r="D30" s="2" t="str">
        <f>HYPERLINK("https://my.zakupivli.pro/remote/dispatcher/state_contracting_view/13100984", "UA-2022-03-02-002091-a-a1")</f>
        <v>UA-2022-03-02-002091-a-a1</v>
      </c>
      <c r="E30" s="1" t="s">
        <v>173</v>
      </c>
      <c r="F30" s="1" t="s">
        <v>268</v>
      </c>
      <c r="G30" s="1" t="s">
        <v>268</v>
      </c>
      <c r="H30" s="1" t="s">
        <v>107</v>
      </c>
      <c r="I30" s="1" t="s">
        <v>276</v>
      </c>
      <c r="J30" s="1" t="s">
        <v>329</v>
      </c>
      <c r="K30" s="1" t="s">
        <v>43</v>
      </c>
      <c r="L30" s="1" t="s">
        <v>23</v>
      </c>
      <c r="M30" s="5">
        <v>314640</v>
      </c>
      <c r="N30" s="6">
        <v>44629</v>
      </c>
      <c r="O30" s="6">
        <v>44926</v>
      </c>
      <c r="P30" s="1" t="s">
        <v>346</v>
      </c>
    </row>
    <row r="31" spans="1:16" x14ac:dyDescent="0.25">
      <c r="A31" s="4">
        <v>27</v>
      </c>
      <c r="B31" s="2" t="str">
        <f>HYPERLINK("https://my.zakupivli.pro/remote/dispatcher/state_purchase_view/33933994", "UA-2022-01-04-004329-c")</f>
        <v>UA-2022-01-04-004329-c</v>
      </c>
      <c r="C31" s="2" t="s">
        <v>271</v>
      </c>
      <c r="D31" s="2" t="str">
        <f>HYPERLINK("https://my.zakupivli.pro/remote/dispatcher/state_contracting_view/12487334", "UA-2022-01-04-004329-c-a1")</f>
        <v>UA-2022-01-04-004329-c-a1</v>
      </c>
      <c r="E31" s="1" t="s">
        <v>131</v>
      </c>
      <c r="F31" s="1" t="s">
        <v>281</v>
      </c>
      <c r="G31" s="1" t="s">
        <v>281</v>
      </c>
      <c r="H31" s="1" t="s">
        <v>141</v>
      </c>
      <c r="I31" s="1" t="s">
        <v>311</v>
      </c>
      <c r="J31" s="1" t="s">
        <v>210</v>
      </c>
      <c r="K31" s="1" t="s">
        <v>119</v>
      </c>
      <c r="L31" s="1" t="s">
        <v>139</v>
      </c>
      <c r="M31" s="5">
        <v>240</v>
      </c>
      <c r="N31" s="6">
        <v>44582</v>
      </c>
      <c r="O31" s="6">
        <v>44926</v>
      </c>
      <c r="P31" s="1" t="s">
        <v>346</v>
      </c>
    </row>
    <row r="32" spans="1:16" x14ac:dyDescent="0.25">
      <c r="A32" s="4">
        <v>28</v>
      </c>
      <c r="B32" s="2" t="str">
        <f>HYPERLINK("https://my.zakupivli.pro/remote/dispatcher/state_purchase_view/33658992", "UA-2021-12-23-018656-c")</f>
        <v>UA-2021-12-23-018656-c</v>
      </c>
      <c r="C32" s="2" t="s">
        <v>271</v>
      </c>
      <c r="D32" s="2" t="str">
        <f>HYPERLINK("https://my.zakupivli.pro/remote/dispatcher/state_contracting_view/12504200", "UA-2021-12-23-018656-c-c1")</f>
        <v>UA-2021-12-23-018656-c-c1</v>
      </c>
      <c r="E32" s="1" t="s">
        <v>193</v>
      </c>
      <c r="F32" s="1" t="s">
        <v>215</v>
      </c>
      <c r="G32" s="1" t="s">
        <v>215</v>
      </c>
      <c r="H32" s="1" t="s">
        <v>155</v>
      </c>
      <c r="I32" s="1" t="s">
        <v>311</v>
      </c>
      <c r="J32" s="1" t="s">
        <v>242</v>
      </c>
      <c r="K32" s="1" t="s">
        <v>60</v>
      </c>
      <c r="L32" s="1" t="s">
        <v>213</v>
      </c>
      <c r="M32" s="5">
        <v>92460</v>
      </c>
      <c r="N32" s="6">
        <v>44585</v>
      </c>
      <c r="O32" s="6">
        <v>44926</v>
      </c>
      <c r="P32" s="1" t="s">
        <v>346</v>
      </c>
    </row>
    <row r="33" spans="1:16" x14ac:dyDescent="0.25">
      <c r="A33" s="4">
        <v>29</v>
      </c>
      <c r="B33" s="2" t="str">
        <f>HYPERLINK("https://my.zakupivli.pro/remote/dispatcher/state_purchase_view/32359379", "UA-2021-11-29-014706-c")</f>
        <v>UA-2021-11-29-014706-c</v>
      </c>
      <c r="C33" s="2" t="s">
        <v>271</v>
      </c>
      <c r="D33" s="2" t="str">
        <f>HYPERLINK("https://my.zakupivli.pro/remote/dispatcher/state_contracting_view/12354584", "UA-2021-11-29-014706-c-c1")</f>
        <v>UA-2021-11-29-014706-c-c1</v>
      </c>
      <c r="E33" s="1" t="s">
        <v>12</v>
      </c>
      <c r="F33" s="1" t="s">
        <v>279</v>
      </c>
      <c r="G33" s="1" t="s">
        <v>279</v>
      </c>
      <c r="H33" s="1" t="s">
        <v>51</v>
      </c>
      <c r="I33" s="1" t="s">
        <v>223</v>
      </c>
      <c r="J33" s="1" t="s">
        <v>316</v>
      </c>
      <c r="K33" s="1" t="s">
        <v>37</v>
      </c>
      <c r="L33" s="1" t="s">
        <v>19</v>
      </c>
      <c r="M33" s="5">
        <v>1281089.8799999999</v>
      </c>
      <c r="N33" s="6">
        <v>44566</v>
      </c>
      <c r="O33" s="6">
        <v>44926</v>
      </c>
      <c r="P33" s="1" t="s">
        <v>346</v>
      </c>
    </row>
    <row r="34" spans="1:16" x14ac:dyDescent="0.25">
      <c r="A34" s="4">
        <v>30</v>
      </c>
      <c r="B34" s="2" t="str">
        <f>HYPERLINK("https://my.zakupivli.pro/remote/dispatcher/state_purchase_view/38184605", "UA-2022-10-26-010975-a")</f>
        <v>UA-2022-10-26-010975-a</v>
      </c>
      <c r="C34" s="2" t="s">
        <v>271</v>
      </c>
      <c r="D34" s="2" t="str">
        <f>HYPERLINK("https://my.zakupivli.pro/remote/dispatcher/state_contracting_view/14381138", "UA-2022-10-26-010975-a-c1")</f>
        <v>UA-2022-10-26-010975-a-c1</v>
      </c>
      <c r="E34" s="1" t="s">
        <v>17</v>
      </c>
      <c r="F34" s="1" t="s">
        <v>310</v>
      </c>
      <c r="G34" s="1" t="s">
        <v>310</v>
      </c>
      <c r="H34" s="1" t="s">
        <v>103</v>
      </c>
      <c r="I34" s="1" t="s">
        <v>238</v>
      </c>
      <c r="J34" s="1" t="s">
        <v>323</v>
      </c>
      <c r="K34" s="1" t="s">
        <v>78</v>
      </c>
      <c r="L34" s="1" t="s">
        <v>95</v>
      </c>
      <c r="M34" s="5">
        <v>2617.8000000000002</v>
      </c>
      <c r="N34" s="6">
        <v>44860</v>
      </c>
      <c r="O34" s="6">
        <v>44926</v>
      </c>
      <c r="P34" s="1" t="s">
        <v>345</v>
      </c>
    </row>
    <row r="35" spans="1:16" x14ac:dyDescent="0.25">
      <c r="A35" s="4">
        <v>31</v>
      </c>
      <c r="B35" s="2" t="str">
        <f>HYPERLINK("https://my.zakupivli.pro/remote/dispatcher/state_purchase_view/36804270", "UA-2022-07-26-001796-a")</f>
        <v>UA-2022-07-26-001796-a</v>
      </c>
      <c r="C35" s="2" t="s">
        <v>271</v>
      </c>
      <c r="D35" s="2" t="str">
        <f>HYPERLINK("https://my.zakupivli.pro/remote/dispatcher/state_contracting_view/13707000", "UA-2022-07-26-001796-a-b1")</f>
        <v>UA-2022-07-26-001796-a-b1</v>
      </c>
      <c r="E35" s="1" t="s">
        <v>194</v>
      </c>
      <c r="F35" s="1" t="s">
        <v>282</v>
      </c>
      <c r="G35" s="1" t="s">
        <v>282</v>
      </c>
      <c r="H35" s="1" t="s">
        <v>152</v>
      </c>
      <c r="I35" s="1" t="s">
        <v>238</v>
      </c>
      <c r="J35" s="1" t="s">
        <v>245</v>
      </c>
      <c r="K35" s="1" t="s">
        <v>110</v>
      </c>
      <c r="L35" s="1" t="s">
        <v>226</v>
      </c>
      <c r="M35" s="5">
        <v>17977.68</v>
      </c>
      <c r="N35" s="6">
        <v>44768</v>
      </c>
      <c r="O35" s="6">
        <v>44926</v>
      </c>
      <c r="P35" s="1" t="s">
        <v>345</v>
      </c>
    </row>
    <row r="36" spans="1:16" x14ac:dyDescent="0.25">
      <c r="A36" s="4">
        <v>32</v>
      </c>
      <c r="B36" s="2" t="str">
        <f>HYPERLINK("https://my.zakupivli.pro/remote/dispatcher/state_purchase_view/36921803", "UA-2022-08-04-001645-a")</f>
        <v>UA-2022-08-04-001645-a</v>
      </c>
      <c r="C36" s="2" t="s">
        <v>271</v>
      </c>
      <c r="D36" s="2" t="str">
        <f>HYPERLINK("https://my.zakupivli.pro/remote/dispatcher/state_contracting_view/13762568", "UA-2022-08-04-001645-a-b1")</f>
        <v>UA-2022-08-04-001645-a-b1</v>
      </c>
      <c r="E36" s="1" t="s">
        <v>185</v>
      </c>
      <c r="F36" s="1" t="s">
        <v>300</v>
      </c>
      <c r="G36" s="1" t="s">
        <v>300</v>
      </c>
      <c r="H36" s="1" t="s">
        <v>156</v>
      </c>
      <c r="I36" s="1" t="s">
        <v>238</v>
      </c>
      <c r="J36" s="1" t="s">
        <v>228</v>
      </c>
      <c r="K36" s="1" t="s">
        <v>111</v>
      </c>
      <c r="L36" s="1" t="s">
        <v>229</v>
      </c>
      <c r="M36" s="5">
        <v>1392</v>
      </c>
      <c r="N36" s="6">
        <v>44774</v>
      </c>
      <c r="O36" s="6">
        <v>44926</v>
      </c>
      <c r="P36" s="1" t="s">
        <v>345</v>
      </c>
    </row>
    <row r="37" spans="1:16" x14ac:dyDescent="0.25">
      <c r="A37" s="4">
        <v>33</v>
      </c>
      <c r="B37" s="2" t="str">
        <f>HYPERLINK("https://my.zakupivli.pro/remote/dispatcher/state_purchase_view/34741268", "UA-2022-02-02-006414-b")</f>
        <v>UA-2022-02-02-006414-b</v>
      </c>
      <c r="C37" s="2" t="s">
        <v>271</v>
      </c>
      <c r="D37" s="2" t="str">
        <f>HYPERLINK("https://my.zakupivli.pro/remote/dispatcher/state_contracting_view/12683973", "UA-2022-02-02-006414-b-b1")</f>
        <v>UA-2022-02-02-006414-b-b1</v>
      </c>
      <c r="E37" s="1" t="s">
        <v>150</v>
      </c>
      <c r="F37" s="1" t="s">
        <v>249</v>
      </c>
      <c r="G37" s="1" t="s">
        <v>249</v>
      </c>
      <c r="H37" s="1" t="s">
        <v>8</v>
      </c>
      <c r="I37" s="1" t="s">
        <v>238</v>
      </c>
      <c r="J37" s="1" t="s">
        <v>338</v>
      </c>
      <c r="K37" s="1" t="s">
        <v>55</v>
      </c>
      <c r="L37" s="1" t="s">
        <v>170</v>
      </c>
      <c r="M37" s="5">
        <v>29935</v>
      </c>
      <c r="N37" s="6">
        <v>44594</v>
      </c>
      <c r="O37" s="6">
        <v>44926</v>
      </c>
      <c r="P37" s="1" t="s">
        <v>346</v>
      </c>
    </row>
    <row r="38" spans="1:16" x14ac:dyDescent="0.25">
      <c r="A38" s="4">
        <v>34</v>
      </c>
      <c r="B38" s="2" t="str">
        <f>HYPERLINK("https://my.zakupivli.pro/remote/dispatcher/state_purchase_view/38873060", "UA-2022-11-29-003863-a")</f>
        <v>UA-2022-11-29-003863-a</v>
      </c>
      <c r="C38" s="2" t="s">
        <v>271</v>
      </c>
      <c r="D38" s="2" t="str">
        <f>HYPERLINK("https://my.zakupivli.pro/remote/dispatcher/state_contracting_view/14702839", "UA-2022-11-29-003863-a-a1")</f>
        <v>UA-2022-11-29-003863-a-a1</v>
      </c>
      <c r="E38" s="1" t="s">
        <v>180</v>
      </c>
      <c r="F38" s="1" t="s">
        <v>288</v>
      </c>
      <c r="G38" s="1" t="s">
        <v>288</v>
      </c>
      <c r="H38" s="1" t="s">
        <v>16</v>
      </c>
      <c r="I38" s="1" t="s">
        <v>238</v>
      </c>
      <c r="J38" s="1" t="s">
        <v>247</v>
      </c>
      <c r="K38" s="1" t="s">
        <v>80</v>
      </c>
      <c r="L38" s="1" t="s">
        <v>11</v>
      </c>
      <c r="M38" s="5">
        <v>29891.14</v>
      </c>
      <c r="N38" s="6">
        <v>44894</v>
      </c>
      <c r="O38" s="6">
        <v>44926</v>
      </c>
      <c r="P38" s="1" t="s">
        <v>346</v>
      </c>
    </row>
    <row r="39" spans="1:16" x14ac:dyDescent="0.25">
      <c r="A39" s="4">
        <v>35</v>
      </c>
      <c r="B39" s="2" t="str">
        <f>HYPERLINK("https://my.zakupivli.pro/remote/dispatcher/state_purchase_view/34710804", "UA-2022-02-01-011980-b")</f>
        <v>UA-2022-02-01-011980-b</v>
      </c>
      <c r="C39" s="2" t="s">
        <v>271</v>
      </c>
      <c r="D39" s="2" t="str">
        <f>HYPERLINK("https://my.zakupivli.pro/remote/dispatcher/state_contracting_view/12901128", "UA-2022-02-01-011980-b-b1")</f>
        <v>UA-2022-02-01-011980-b-b1</v>
      </c>
      <c r="E39" s="1" t="s">
        <v>33</v>
      </c>
      <c r="F39" s="1" t="s">
        <v>278</v>
      </c>
      <c r="G39" s="1" t="s">
        <v>278</v>
      </c>
      <c r="H39" s="1" t="s">
        <v>51</v>
      </c>
      <c r="I39" s="1" t="s">
        <v>275</v>
      </c>
      <c r="J39" s="1" t="s">
        <v>232</v>
      </c>
      <c r="K39" s="1" t="s">
        <v>57</v>
      </c>
      <c r="L39" s="1" t="s">
        <v>29</v>
      </c>
      <c r="M39" s="5">
        <v>99984.65</v>
      </c>
      <c r="N39" s="6">
        <v>44607</v>
      </c>
      <c r="O39" s="6">
        <v>44926</v>
      </c>
      <c r="P39" s="1" t="s">
        <v>346</v>
      </c>
    </row>
    <row r="40" spans="1:16" x14ac:dyDescent="0.25">
      <c r="A40" s="4">
        <v>36</v>
      </c>
      <c r="B40" s="2" t="str">
        <f>HYPERLINK("https://my.zakupivli.pro/remote/dispatcher/state_purchase_view/35677413", "UA-2022-03-17-001849-a")</f>
        <v>UA-2022-03-17-001849-a</v>
      </c>
      <c r="C40" s="2" t="s">
        <v>271</v>
      </c>
      <c r="D40" s="2" t="str">
        <f>HYPERLINK("https://my.zakupivli.pro/remote/dispatcher/state_contracting_view/13138632", "UA-2022-03-17-001849-a-a1")</f>
        <v>UA-2022-03-17-001849-a-a1</v>
      </c>
      <c r="E40" s="1" t="s">
        <v>168</v>
      </c>
      <c r="F40" s="1" t="s">
        <v>294</v>
      </c>
      <c r="G40" s="1" t="s">
        <v>293</v>
      </c>
      <c r="H40" s="1" t="s">
        <v>147</v>
      </c>
      <c r="I40" s="1" t="s">
        <v>238</v>
      </c>
      <c r="J40" s="1" t="s">
        <v>243</v>
      </c>
      <c r="K40" s="1" t="s">
        <v>9</v>
      </c>
      <c r="L40" s="1" t="s">
        <v>98</v>
      </c>
      <c r="M40" s="5">
        <v>2897.94</v>
      </c>
      <c r="N40" s="6">
        <v>44637</v>
      </c>
      <c r="O40" s="6">
        <v>44926</v>
      </c>
      <c r="P40" s="1" t="s">
        <v>345</v>
      </c>
    </row>
    <row r="41" spans="1:16" x14ac:dyDescent="0.25">
      <c r="A41" s="4">
        <v>37</v>
      </c>
      <c r="B41" s="2" t="str">
        <f>HYPERLINK("https://my.zakupivli.pro/remote/dispatcher/state_purchase_view/34296688", "UA-2022-01-21-007302-b")</f>
        <v>UA-2022-01-21-007302-b</v>
      </c>
      <c r="C41" s="2" t="s">
        <v>271</v>
      </c>
      <c r="D41" s="2" t="str">
        <f>HYPERLINK("https://my.zakupivli.pro/remote/dispatcher/state_contracting_view/12481830", "UA-2022-01-21-007302-b-b1")</f>
        <v>UA-2022-01-21-007302-b-b1</v>
      </c>
      <c r="E41" s="1" t="s">
        <v>2</v>
      </c>
      <c r="F41" s="1" t="s">
        <v>237</v>
      </c>
      <c r="G41" s="1" t="s">
        <v>237</v>
      </c>
      <c r="H41" s="1" t="s">
        <v>154</v>
      </c>
      <c r="I41" s="1" t="s">
        <v>238</v>
      </c>
      <c r="J41" s="1" t="s">
        <v>327</v>
      </c>
      <c r="K41" s="1" t="s">
        <v>88</v>
      </c>
      <c r="L41" s="1" t="s">
        <v>54</v>
      </c>
      <c r="M41" s="5">
        <v>11520</v>
      </c>
      <c r="N41" s="6">
        <v>44582</v>
      </c>
      <c r="O41" s="6">
        <v>44926</v>
      </c>
      <c r="P41" s="1" t="s">
        <v>345</v>
      </c>
    </row>
    <row r="42" spans="1:16" x14ac:dyDescent="0.25">
      <c r="A42" s="4">
        <v>38</v>
      </c>
      <c r="B42" s="2" t="str">
        <f>HYPERLINK("https://my.zakupivli.pro/remote/dispatcher/state_purchase_view/34356273", "UA-2022-01-24-007342-b")</f>
        <v>UA-2022-01-24-007342-b</v>
      </c>
      <c r="C42" s="2" t="s">
        <v>271</v>
      </c>
      <c r="D42" s="2" t="str">
        <f>HYPERLINK("https://my.zakupivli.pro/remote/dispatcher/state_contracting_view/12507016", "UA-2022-01-24-007342-b-b1")</f>
        <v>UA-2022-01-24-007342-b-b1</v>
      </c>
      <c r="E42" s="1" t="s">
        <v>10</v>
      </c>
      <c r="F42" s="1" t="s">
        <v>298</v>
      </c>
      <c r="G42" s="1" t="s">
        <v>269</v>
      </c>
      <c r="H42" s="1" t="s">
        <v>174</v>
      </c>
      <c r="I42" s="1" t="s">
        <v>238</v>
      </c>
      <c r="J42" s="1" t="s">
        <v>246</v>
      </c>
      <c r="K42" s="1" t="s">
        <v>48</v>
      </c>
      <c r="L42" s="1" t="s">
        <v>40</v>
      </c>
      <c r="M42" s="5">
        <v>10636.5</v>
      </c>
      <c r="N42" s="6">
        <v>44585</v>
      </c>
      <c r="O42" s="6">
        <v>44926</v>
      </c>
      <c r="P42" s="1" t="s">
        <v>345</v>
      </c>
    </row>
    <row r="43" spans="1:16" x14ac:dyDescent="0.25">
      <c r="A43" s="4">
        <v>39</v>
      </c>
      <c r="B43" s="2" t="str">
        <f>HYPERLINK("https://my.zakupivli.pro/remote/dispatcher/state_purchase_view/36905358", "UA-2022-08-03-003202-a")</f>
        <v>UA-2022-08-03-003202-a</v>
      </c>
      <c r="C43" s="2" t="s">
        <v>271</v>
      </c>
      <c r="D43" s="2" t="str">
        <f>HYPERLINK("https://my.zakupivli.pro/remote/dispatcher/state_contracting_view/13754952", "UA-2022-08-03-003202-a-b1")</f>
        <v>UA-2022-08-03-003202-a-b1</v>
      </c>
      <c r="E43" s="1" t="s">
        <v>71</v>
      </c>
      <c r="F43" s="1" t="s">
        <v>284</v>
      </c>
      <c r="G43" s="1" t="s">
        <v>284</v>
      </c>
      <c r="H43" s="1" t="s">
        <v>129</v>
      </c>
      <c r="I43" s="1" t="s">
        <v>238</v>
      </c>
      <c r="J43" s="1" t="s">
        <v>259</v>
      </c>
      <c r="K43" s="1" t="s">
        <v>59</v>
      </c>
      <c r="L43" s="1" t="s">
        <v>257</v>
      </c>
      <c r="M43" s="5">
        <v>1200</v>
      </c>
      <c r="N43" s="6">
        <v>44776</v>
      </c>
      <c r="O43" s="6">
        <v>44926</v>
      </c>
      <c r="P43" s="1" t="s">
        <v>345</v>
      </c>
    </row>
    <row r="44" spans="1:16" x14ac:dyDescent="0.25">
      <c r="A44" s="4">
        <v>40</v>
      </c>
      <c r="B44" s="2" t="str">
        <f>HYPERLINK("https://my.zakupivli.pro/remote/dispatcher/state_purchase_view/36807734", "UA-2022-07-26-003512-a")</f>
        <v>UA-2022-07-26-003512-a</v>
      </c>
      <c r="C44" s="2" t="s">
        <v>271</v>
      </c>
      <c r="D44" s="2" t="str">
        <f>HYPERLINK("https://my.zakupivli.pro/remote/dispatcher/state_contracting_view/13708611", "UA-2022-07-26-003512-a-b1")</f>
        <v>UA-2022-07-26-003512-a-b1</v>
      </c>
      <c r="E44" s="1" t="s">
        <v>179</v>
      </c>
      <c r="F44" s="1" t="s">
        <v>314</v>
      </c>
      <c r="G44" s="1" t="s">
        <v>314</v>
      </c>
      <c r="H44" s="1" t="s">
        <v>148</v>
      </c>
      <c r="I44" s="1" t="s">
        <v>238</v>
      </c>
      <c r="J44" s="1" t="s">
        <v>233</v>
      </c>
      <c r="K44" s="1" t="s">
        <v>82</v>
      </c>
      <c r="L44" s="1" t="s">
        <v>7</v>
      </c>
      <c r="M44" s="5">
        <v>849.28</v>
      </c>
      <c r="N44" s="6">
        <v>44768</v>
      </c>
      <c r="O44" s="6">
        <v>44926</v>
      </c>
      <c r="P44" s="1" t="s">
        <v>345</v>
      </c>
    </row>
    <row r="45" spans="1:16" x14ac:dyDescent="0.25">
      <c r="A45" s="4">
        <v>41</v>
      </c>
      <c r="B45" s="2" t="str">
        <f>HYPERLINK("https://my.zakupivli.pro/remote/dispatcher/state_purchase_view/34982692", "UA-2022-02-09-003398-b")</f>
        <v>UA-2022-02-09-003398-b</v>
      </c>
      <c r="C45" s="2" t="s">
        <v>271</v>
      </c>
      <c r="D45" s="2" t="str">
        <f>HYPERLINK("https://my.zakupivli.pro/remote/dispatcher/state_contracting_view/12798378", "UA-2022-02-09-003398-b-b1")</f>
        <v>UA-2022-02-09-003398-b-b1</v>
      </c>
      <c r="E45" s="1" t="s">
        <v>197</v>
      </c>
      <c r="F45" s="1" t="s">
        <v>285</v>
      </c>
      <c r="G45" s="1" t="s">
        <v>285</v>
      </c>
      <c r="H45" s="1" t="s">
        <v>156</v>
      </c>
      <c r="I45" s="1" t="s">
        <v>238</v>
      </c>
      <c r="J45" s="1" t="s">
        <v>328</v>
      </c>
      <c r="K45" s="1" t="s">
        <v>89</v>
      </c>
      <c r="L45" s="1" t="s">
        <v>118</v>
      </c>
      <c r="M45" s="5">
        <v>498</v>
      </c>
      <c r="N45" s="6">
        <v>44600</v>
      </c>
      <c r="O45" s="6">
        <v>44926</v>
      </c>
      <c r="P45" s="1" t="s">
        <v>345</v>
      </c>
    </row>
    <row r="46" spans="1:16" x14ac:dyDescent="0.25">
      <c r="A46" s="4">
        <v>42</v>
      </c>
      <c r="B46" s="2" t="str">
        <f>HYPERLINK("https://my.zakupivli.pro/remote/dispatcher/state_purchase_view/34353753", "UA-2022-01-24-006568-b")</f>
        <v>UA-2022-01-24-006568-b</v>
      </c>
      <c r="C46" s="2" t="s">
        <v>271</v>
      </c>
      <c r="D46" s="2" t="str">
        <f>HYPERLINK("https://my.zakupivli.pro/remote/dispatcher/state_contracting_view/12506174", "UA-2022-01-24-006568-b-b1")</f>
        <v>UA-2022-01-24-006568-b-b1</v>
      </c>
      <c r="E46" s="1" t="s">
        <v>24</v>
      </c>
      <c r="F46" s="1" t="s">
        <v>298</v>
      </c>
      <c r="G46" s="1" t="s">
        <v>269</v>
      </c>
      <c r="H46" s="1" t="s">
        <v>174</v>
      </c>
      <c r="I46" s="1" t="s">
        <v>238</v>
      </c>
      <c r="J46" s="1" t="s">
        <v>246</v>
      </c>
      <c r="K46" s="1" t="s">
        <v>48</v>
      </c>
      <c r="L46" s="1" t="s">
        <v>19</v>
      </c>
      <c r="M46" s="5">
        <v>12329.6</v>
      </c>
      <c r="N46" s="6">
        <v>44585</v>
      </c>
      <c r="O46" s="6">
        <v>44926</v>
      </c>
      <c r="P46" s="1" t="s">
        <v>345</v>
      </c>
    </row>
    <row r="47" spans="1:16" x14ac:dyDescent="0.25">
      <c r="A47" s="4">
        <v>43</v>
      </c>
      <c r="B47" s="2" t="str">
        <f>HYPERLINK("https://my.zakupivli.pro/remote/dispatcher/state_purchase_view/38608085", "UA-2022-11-16-009748-a")</f>
        <v>UA-2022-11-16-009748-a</v>
      </c>
      <c r="C47" s="2" t="s">
        <v>271</v>
      </c>
      <c r="D47" s="2" t="str">
        <f>HYPERLINK("https://my.zakupivli.pro/remote/dispatcher/state_contracting_view/14580470", "UA-2022-11-16-009748-a-a1")</f>
        <v>UA-2022-11-16-009748-a-a1</v>
      </c>
      <c r="E47" s="1" t="s">
        <v>190</v>
      </c>
      <c r="F47" s="1" t="s">
        <v>280</v>
      </c>
      <c r="G47" s="1" t="s">
        <v>280</v>
      </c>
      <c r="H47" s="1" t="s">
        <v>38</v>
      </c>
      <c r="I47" s="1" t="s">
        <v>238</v>
      </c>
      <c r="J47" s="1" t="s">
        <v>320</v>
      </c>
      <c r="K47" s="1" t="s">
        <v>105</v>
      </c>
      <c r="L47" s="1" t="s">
        <v>100</v>
      </c>
      <c r="M47" s="5">
        <v>8362.7999999999993</v>
      </c>
      <c r="N47" s="6">
        <v>44880</v>
      </c>
      <c r="O47" s="6">
        <v>44926</v>
      </c>
      <c r="P47" s="1" t="s">
        <v>345</v>
      </c>
    </row>
    <row r="48" spans="1:16" x14ac:dyDescent="0.25">
      <c r="A48" s="4">
        <v>44</v>
      </c>
      <c r="B48" s="2" t="str">
        <f>HYPERLINK("https://my.zakupivli.pro/remote/dispatcher/state_purchase_view/35393612", "UA-2022-02-21-013484-b")</f>
        <v>UA-2022-02-21-013484-b</v>
      </c>
      <c r="C48" s="2" t="s">
        <v>271</v>
      </c>
      <c r="D48" s="2" t="str">
        <f>HYPERLINK("https://my.zakupivli.pro/remote/dispatcher/state_contracting_view/12992652", "UA-2022-02-21-013484-b-b1")</f>
        <v>UA-2022-02-21-013484-b-b1</v>
      </c>
      <c r="E48" s="1" t="s">
        <v>178</v>
      </c>
      <c r="F48" s="1" t="s">
        <v>209</v>
      </c>
      <c r="G48" s="1" t="s">
        <v>208</v>
      </c>
      <c r="H48" s="1" t="s">
        <v>128</v>
      </c>
      <c r="I48" s="1" t="s">
        <v>238</v>
      </c>
      <c r="J48" s="1" t="s">
        <v>337</v>
      </c>
      <c r="K48" s="1" t="s">
        <v>61</v>
      </c>
      <c r="L48" s="1" t="s">
        <v>5</v>
      </c>
      <c r="M48" s="5">
        <v>2999</v>
      </c>
      <c r="N48" s="6">
        <v>44613</v>
      </c>
      <c r="O48" s="6">
        <v>44926</v>
      </c>
      <c r="P48" s="1" t="s">
        <v>345</v>
      </c>
    </row>
    <row r="49" spans="1:16" x14ac:dyDescent="0.25">
      <c r="A49" s="4">
        <v>45</v>
      </c>
      <c r="B49" s="2" t="str">
        <f>HYPERLINK("https://my.zakupivli.pro/remote/dispatcher/state_purchase_view/39038601", "UA-2022-12-05-014878-a")</f>
        <v>UA-2022-12-05-014878-a</v>
      </c>
      <c r="C49" s="2" t="s">
        <v>271</v>
      </c>
      <c r="D49" s="2" t="str">
        <f>HYPERLINK("https://my.zakupivli.pro/remote/dispatcher/state_contracting_view/14778527", "UA-2022-12-05-014878-a-c1")</f>
        <v>UA-2022-12-05-014878-a-c1</v>
      </c>
      <c r="E49" s="1" t="s">
        <v>184</v>
      </c>
      <c r="F49" s="1" t="s">
        <v>236</v>
      </c>
      <c r="G49" s="1" t="s">
        <v>236</v>
      </c>
      <c r="H49" s="1" t="s">
        <v>15</v>
      </c>
      <c r="I49" s="1" t="s">
        <v>238</v>
      </c>
      <c r="J49" s="1" t="s">
        <v>322</v>
      </c>
      <c r="K49" s="1" t="s">
        <v>125</v>
      </c>
      <c r="L49" s="1" t="s">
        <v>138</v>
      </c>
      <c r="M49" s="5">
        <v>8734.8799999999992</v>
      </c>
      <c r="N49" s="6">
        <v>44897</v>
      </c>
      <c r="O49" s="6">
        <v>44926</v>
      </c>
      <c r="P49" s="1" t="s">
        <v>345</v>
      </c>
    </row>
    <row r="50" spans="1:16" x14ac:dyDescent="0.25">
      <c r="A50" s="4">
        <v>46</v>
      </c>
      <c r="B50" s="2" t="str">
        <f>HYPERLINK("https://my.zakupivli.pro/remote/dispatcher/state_purchase_view/35677197", "UA-2022-03-17-001782-a")</f>
        <v>UA-2022-03-17-001782-a</v>
      </c>
      <c r="C50" s="2" t="s">
        <v>271</v>
      </c>
      <c r="D50" s="2" t="str">
        <f>HYPERLINK("https://my.zakupivli.pro/remote/dispatcher/state_contracting_view/13138582", "UA-2022-03-17-001782-a-a1")</f>
        <v>UA-2022-03-17-001782-a-a1</v>
      </c>
      <c r="E50" s="1" t="s">
        <v>115</v>
      </c>
      <c r="F50" s="1" t="s">
        <v>291</v>
      </c>
      <c r="G50" s="1" t="s">
        <v>290</v>
      </c>
      <c r="H50" s="1" t="s">
        <v>171</v>
      </c>
      <c r="I50" s="1" t="s">
        <v>238</v>
      </c>
      <c r="J50" s="1" t="s">
        <v>243</v>
      </c>
      <c r="K50" s="1" t="s">
        <v>9</v>
      </c>
      <c r="L50" s="1" t="s">
        <v>99</v>
      </c>
      <c r="M50" s="5">
        <v>2154.54</v>
      </c>
      <c r="N50" s="6">
        <v>44637</v>
      </c>
      <c r="O50" s="6">
        <v>44926</v>
      </c>
      <c r="P50" s="1" t="s">
        <v>345</v>
      </c>
    </row>
    <row r="51" spans="1:16" x14ac:dyDescent="0.25">
      <c r="A51" s="4">
        <v>47</v>
      </c>
      <c r="B51" s="2" t="str">
        <f>HYPERLINK("https://my.zakupivli.pro/remote/dispatcher/state_purchase_view/37628021", "UA-2022-09-21-010828-a")</f>
        <v>UA-2022-09-21-010828-a</v>
      </c>
      <c r="C51" s="2" t="s">
        <v>271</v>
      </c>
      <c r="D51" s="2" t="str">
        <f>HYPERLINK("https://my.zakupivli.pro/remote/dispatcher/state_contracting_view/14104071", "UA-2022-09-21-010828-a-c1")</f>
        <v>UA-2022-09-21-010828-a-c1</v>
      </c>
      <c r="E51" s="1" t="s">
        <v>68</v>
      </c>
      <c r="F51" s="1" t="s">
        <v>300</v>
      </c>
      <c r="G51" s="1" t="s">
        <v>300</v>
      </c>
      <c r="H51" s="1" t="s">
        <v>130</v>
      </c>
      <c r="I51" s="1" t="s">
        <v>238</v>
      </c>
      <c r="J51" s="1" t="s">
        <v>228</v>
      </c>
      <c r="K51" s="1" t="s">
        <v>111</v>
      </c>
      <c r="L51" s="1" t="s">
        <v>230</v>
      </c>
      <c r="M51" s="5">
        <v>1392</v>
      </c>
      <c r="N51" s="6">
        <v>44823</v>
      </c>
      <c r="O51" s="6">
        <v>44926</v>
      </c>
      <c r="P51" s="1" t="s">
        <v>345</v>
      </c>
    </row>
    <row r="52" spans="1:16" x14ac:dyDescent="0.25">
      <c r="A52" s="4">
        <v>48</v>
      </c>
      <c r="B52" s="2" t="str">
        <f>HYPERLINK("https://my.zakupivli.pro/remote/dispatcher/state_purchase_view/33494857", "UA-2021-12-21-017312-c")</f>
        <v>UA-2021-12-21-017312-c</v>
      </c>
      <c r="C52" s="2" t="s">
        <v>271</v>
      </c>
      <c r="D52" s="2" t="str">
        <f>HYPERLINK("https://my.zakupivli.pro/remote/dispatcher/state_contracting_view/12553884", "UA-2021-12-21-017312-c-c1")</f>
        <v>UA-2021-12-21-017312-c-c1</v>
      </c>
      <c r="E52" s="1" t="s">
        <v>186</v>
      </c>
      <c r="F52" s="1" t="s">
        <v>302</v>
      </c>
      <c r="G52" s="1" t="s">
        <v>302</v>
      </c>
      <c r="H52" s="1" t="s">
        <v>144</v>
      </c>
      <c r="I52" s="1" t="s">
        <v>275</v>
      </c>
      <c r="J52" s="1" t="s">
        <v>232</v>
      </c>
      <c r="K52" s="1" t="s">
        <v>57</v>
      </c>
      <c r="L52" s="1" t="s">
        <v>56</v>
      </c>
      <c r="M52" s="5">
        <v>646300</v>
      </c>
      <c r="N52" s="6">
        <v>44585</v>
      </c>
      <c r="O52" s="6">
        <v>44926</v>
      </c>
      <c r="P52" s="1" t="s">
        <v>346</v>
      </c>
    </row>
    <row r="53" spans="1:16" x14ac:dyDescent="0.25">
      <c r="A53" s="4">
        <v>49</v>
      </c>
      <c r="B53" s="2" t="str">
        <f>HYPERLINK("https://my.zakupivli.pro/remote/dispatcher/state_purchase_view/35614070", "UA-2022-03-10-002546-a")</f>
        <v>UA-2022-03-10-002546-a</v>
      </c>
      <c r="C53" s="2" t="s">
        <v>271</v>
      </c>
      <c r="D53" s="2" t="str">
        <f>HYPERLINK("https://my.zakupivli.pro/remote/dispatcher/state_contracting_view/13104093", "UA-2022-03-10-002546-a-a1")</f>
        <v>UA-2022-03-10-002546-a-a1</v>
      </c>
      <c r="E53" s="1" t="s">
        <v>188</v>
      </c>
      <c r="F53" s="1" t="s">
        <v>240</v>
      </c>
      <c r="G53" s="1" t="s">
        <v>240</v>
      </c>
      <c r="H53" s="1" t="s">
        <v>83</v>
      </c>
      <c r="I53" s="1" t="s">
        <v>238</v>
      </c>
      <c r="J53" s="1" t="s">
        <v>326</v>
      </c>
      <c r="K53" s="1" t="s">
        <v>120</v>
      </c>
      <c r="L53" s="1" t="s">
        <v>13</v>
      </c>
      <c r="M53" s="5">
        <v>43388.14</v>
      </c>
      <c r="N53" s="6">
        <v>44628</v>
      </c>
      <c r="O53" s="6">
        <v>44926</v>
      </c>
      <c r="P53" s="1" t="s">
        <v>346</v>
      </c>
    </row>
    <row r="54" spans="1:16" x14ac:dyDescent="0.25">
      <c r="A54" s="4">
        <v>50</v>
      </c>
      <c r="B54" s="2" t="str">
        <f>HYPERLINK("https://my.zakupivli.pro/remote/dispatcher/state_purchase_view/38055144", "UA-2022-10-19-007990-a")</f>
        <v>UA-2022-10-19-007990-a</v>
      </c>
      <c r="C54" s="2" t="s">
        <v>271</v>
      </c>
      <c r="D54" s="2" t="str">
        <f>HYPERLINK("https://my.zakupivli.pro/remote/dispatcher/state_contracting_view/14517462", "UA-2022-10-19-007990-a-c1")</f>
        <v>UA-2022-10-19-007990-a-c1</v>
      </c>
      <c r="E54" s="1" t="s">
        <v>163</v>
      </c>
      <c r="F54" s="1" t="s">
        <v>263</v>
      </c>
      <c r="G54" s="1" t="s">
        <v>241</v>
      </c>
      <c r="H54" s="1" t="s">
        <v>114</v>
      </c>
      <c r="I54" s="1" t="s">
        <v>311</v>
      </c>
      <c r="J54" s="1" t="s">
        <v>258</v>
      </c>
      <c r="K54" s="1" t="s">
        <v>76</v>
      </c>
      <c r="L54" s="1" t="s">
        <v>97</v>
      </c>
      <c r="M54" s="5">
        <v>3617.5</v>
      </c>
      <c r="N54" s="6">
        <v>44874</v>
      </c>
      <c r="O54" s="6">
        <v>44926</v>
      </c>
      <c r="P54" s="1" t="s">
        <v>346</v>
      </c>
    </row>
    <row r="55" spans="1:16" x14ac:dyDescent="0.25">
      <c r="A55" s="4">
        <v>51</v>
      </c>
      <c r="B55" s="2" t="str">
        <f>HYPERLINK("https://my.zakupivli.pro/remote/dispatcher/state_purchase_view/38183909", "UA-2022-10-26-010666-a")</f>
        <v>UA-2022-10-26-010666-a</v>
      </c>
      <c r="C55" s="2" t="s">
        <v>271</v>
      </c>
      <c r="D55" s="2" t="str">
        <f>HYPERLINK("https://my.zakupivli.pro/remote/dispatcher/state_contracting_view/14380979", "UA-2022-10-26-010666-a-b1")</f>
        <v>UA-2022-10-26-010666-a-b1</v>
      </c>
      <c r="E55" s="1" t="s">
        <v>142</v>
      </c>
      <c r="F55" s="1" t="s">
        <v>309</v>
      </c>
      <c r="G55" s="1" t="s">
        <v>309</v>
      </c>
      <c r="H55" s="1" t="s">
        <v>84</v>
      </c>
      <c r="I55" s="1" t="s">
        <v>238</v>
      </c>
      <c r="J55" s="1" t="s">
        <v>323</v>
      </c>
      <c r="K55" s="1" t="s">
        <v>78</v>
      </c>
      <c r="L55" s="1" t="s">
        <v>94</v>
      </c>
      <c r="M55" s="5">
        <v>2970</v>
      </c>
      <c r="N55" s="6">
        <v>44860</v>
      </c>
      <c r="O55" s="6">
        <v>44926</v>
      </c>
      <c r="P55" s="1" t="s">
        <v>345</v>
      </c>
    </row>
    <row r="56" spans="1:16" x14ac:dyDescent="0.25">
      <c r="A56" s="4">
        <v>52</v>
      </c>
      <c r="B56" s="2" t="str">
        <f>HYPERLINK("https://my.zakupivli.pro/remote/dispatcher/state_purchase_view/38269060", "UA-2022-11-01-004585-a")</f>
        <v>UA-2022-11-01-004585-a</v>
      </c>
      <c r="C56" s="2" t="s">
        <v>271</v>
      </c>
      <c r="D56" s="2" t="str">
        <f>HYPERLINK("https://my.zakupivli.pro/remote/dispatcher/state_contracting_view/14422391", "UA-2022-11-01-004585-a-b1")</f>
        <v>UA-2022-11-01-004585-a-b1</v>
      </c>
      <c r="E56" s="1" t="s">
        <v>149</v>
      </c>
      <c r="F56" s="1" t="s">
        <v>256</v>
      </c>
      <c r="G56" s="1" t="s">
        <v>256</v>
      </c>
      <c r="H56" s="1" t="s">
        <v>53</v>
      </c>
      <c r="I56" s="1" t="s">
        <v>238</v>
      </c>
      <c r="J56" s="1" t="s">
        <v>232</v>
      </c>
      <c r="K56" s="1" t="s">
        <v>57</v>
      </c>
      <c r="L56" s="1" t="s">
        <v>3</v>
      </c>
      <c r="M56" s="5">
        <v>79950</v>
      </c>
      <c r="N56" s="6">
        <v>44866</v>
      </c>
      <c r="O56" s="6">
        <v>44926</v>
      </c>
      <c r="P56" s="1" t="s">
        <v>346</v>
      </c>
    </row>
    <row r="57" spans="1:16" x14ac:dyDescent="0.25">
      <c r="A57" s="4">
        <v>53</v>
      </c>
      <c r="B57" s="2" t="str">
        <f>HYPERLINK("https://my.zakupivli.pro/remote/dispatcher/state_purchase_view/39037395", "UA-2022-12-05-014266-a")</f>
        <v>UA-2022-12-05-014266-a</v>
      </c>
      <c r="C57" s="2" t="s">
        <v>271</v>
      </c>
      <c r="D57" s="2" t="str">
        <f>HYPERLINK("https://my.zakupivli.pro/remote/dispatcher/state_contracting_view/14777711", "UA-2022-12-05-014266-a-a1")</f>
        <v>UA-2022-12-05-014266-a-a1</v>
      </c>
      <c r="E57" s="1" t="s">
        <v>195</v>
      </c>
      <c r="F57" s="1" t="s">
        <v>302</v>
      </c>
      <c r="G57" s="1" t="s">
        <v>302</v>
      </c>
      <c r="H57" s="1" t="s">
        <v>144</v>
      </c>
      <c r="I57" s="1" t="s">
        <v>238</v>
      </c>
      <c r="J57" s="1" t="s">
        <v>232</v>
      </c>
      <c r="K57" s="1" t="s">
        <v>57</v>
      </c>
      <c r="L57" s="1" t="s">
        <v>4</v>
      </c>
      <c r="M57" s="5">
        <v>216442.99</v>
      </c>
      <c r="N57" s="6">
        <v>44896</v>
      </c>
      <c r="O57" s="6">
        <v>44926</v>
      </c>
      <c r="P57" s="1" t="s">
        <v>346</v>
      </c>
    </row>
    <row r="58" spans="1:16" x14ac:dyDescent="0.25">
      <c r="A58" s="4">
        <v>54</v>
      </c>
      <c r="B58" s="2" t="str">
        <f>HYPERLINK("https://my.zakupivli.pro/remote/dispatcher/state_purchase_view/36040826", "UA-2022-05-03-000821-a")</f>
        <v>UA-2022-05-03-000821-a</v>
      </c>
      <c r="C58" s="2" t="s">
        <v>271</v>
      </c>
      <c r="D58" s="2" t="str">
        <f>HYPERLINK("https://my.zakupivli.pro/remote/dispatcher/state_contracting_view/13328919", "UA-2022-05-03-000821-a-a1")</f>
        <v>UA-2022-05-03-000821-a-a1</v>
      </c>
      <c r="E58" s="1" t="s">
        <v>177</v>
      </c>
      <c r="F58" s="1" t="s">
        <v>251</v>
      </c>
      <c r="G58" s="1" t="s">
        <v>347</v>
      </c>
      <c r="H58" s="1" t="s">
        <v>135</v>
      </c>
      <c r="I58" s="1" t="s">
        <v>238</v>
      </c>
      <c r="J58" s="1" t="s">
        <v>224</v>
      </c>
      <c r="K58" s="1" t="s">
        <v>65</v>
      </c>
      <c r="L58" s="1" t="s">
        <v>28</v>
      </c>
      <c r="M58" s="5">
        <v>4000000</v>
      </c>
      <c r="N58" s="6">
        <v>44655</v>
      </c>
      <c r="O58" s="6">
        <v>44885</v>
      </c>
      <c r="P58" s="1" t="s">
        <v>345</v>
      </c>
    </row>
    <row r="59" spans="1:16" x14ac:dyDescent="0.25">
      <c r="A59" s="4">
        <v>55</v>
      </c>
      <c r="B59" s="2" t="str">
        <f>HYPERLINK("https://my.zakupivli.pro/remote/dispatcher/state_purchase_view/36040731", "UA-2022-05-03-000727-a")</f>
        <v>UA-2022-05-03-000727-a</v>
      </c>
      <c r="C59" s="2" t="s">
        <v>271</v>
      </c>
      <c r="D59" s="2" t="str">
        <f>HYPERLINK("https://my.zakupivli.pro/remote/dispatcher/state_contracting_view/13328838", "UA-2022-05-03-000727-a-a1")</f>
        <v>UA-2022-05-03-000727-a-a1</v>
      </c>
      <c r="E59" s="1" t="s">
        <v>191</v>
      </c>
      <c r="F59" s="1" t="s">
        <v>252</v>
      </c>
      <c r="G59" s="1" t="s">
        <v>250</v>
      </c>
      <c r="H59" s="1" t="s">
        <v>135</v>
      </c>
      <c r="I59" s="1" t="s">
        <v>238</v>
      </c>
      <c r="J59" s="1" t="s">
        <v>343</v>
      </c>
      <c r="K59" s="1" t="s">
        <v>64</v>
      </c>
      <c r="L59" s="1" t="s">
        <v>26</v>
      </c>
      <c r="M59" s="5">
        <v>4000000</v>
      </c>
      <c r="N59" s="6">
        <v>44655</v>
      </c>
      <c r="O59" s="6">
        <v>44885</v>
      </c>
      <c r="P59" s="1" t="s">
        <v>345</v>
      </c>
    </row>
    <row r="60" spans="1:16" x14ac:dyDescent="0.25">
      <c r="A60" s="4">
        <v>56</v>
      </c>
      <c r="B60" s="2" t="str">
        <f>HYPERLINK("https://my.zakupivli.pro/remote/dispatcher/state_purchase_view/34584443", "UA-2022-01-28-006060-b")</f>
        <v>UA-2022-01-28-006060-b</v>
      </c>
      <c r="C60" s="2" t="s">
        <v>271</v>
      </c>
      <c r="D60" s="2" t="str">
        <f>HYPERLINK("https://my.zakupivli.pro/remote/dispatcher/state_contracting_view/12609992", "UA-2022-01-28-006060-b-b1")</f>
        <v>UA-2022-01-28-006060-b-b1</v>
      </c>
      <c r="E60" s="1" t="s">
        <v>199</v>
      </c>
      <c r="F60" s="1" t="s">
        <v>283</v>
      </c>
      <c r="G60" s="1" t="s">
        <v>283</v>
      </c>
      <c r="H60" s="1" t="s">
        <v>152</v>
      </c>
      <c r="I60" s="1" t="s">
        <v>238</v>
      </c>
      <c r="J60" s="1" t="s">
        <v>324</v>
      </c>
      <c r="K60" s="1" t="s">
        <v>123</v>
      </c>
      <c r="L60" s="1" t="s">
        <v>225</v>
      </c>
      <c r="M60" s="5">
        <v>23009.759999999998</v>
      </c>
      <c r="N60" s="6">
        <v>44589</v>
      </c>
      <c r="O60" s="6">
        <v>44712</v>
      </c>
      <c r="P60" s="1" t="s">
        <v>346</v>
      </c>
    </row>
    <row r="61" spans="1:16" x14ac:dyDescent="0.25">
      <c r="A61" s="4">
        <v>57</v>
      </c>
      <c r="B61" s="2" t="str">
        <f>HYPERLINK("https://my.zakupivli.pro/remote/dispatcher/state_purchase_view/36040318", "UA-2022-05-03-000702-a")</f>
        <v>UA-2022-05-03-000702-a</v>
      </c>
      <c r="C61" s="2" t="s">
        <v>271</v>
      </c>
      <c r="D61" s="2" t="str">
        <f>HYPERLINK("https://my.zakupivli.pro/remote/dispatcher/state_contracting_view/13328732", "UA-2022-05-03-000702-a-a1")</f>
        <v>UA-2022-05-03-000702-a-a1</v>
      </c>
      <c r="E61" s="1" t="s">
        <v>166</v>
      </c>
      <c r="F61" s="1" t="s">
        <v>304</v>
      </c>
      <c r="G61" s="1" t="s">
        <v>304</v>
      </c>
      <c r="H61" s="1" t="s">
        <v>30</v>
      </c>
      <c r="I61" s="1" t="s">
        <v>238</v>
      </c>
      <c r="J61" s="1" t="s">
        <v>321</v>
      </c>
      <c r="K61" s="1" t="s">
        <v>126</v>
      </c>
      <c r="L61" s="1" t="s">
        <v>34</v>
      </c>
      <c r="M61" s="5">
        <v>411650.4</v>
      </c>
      <c r="N61" s="6">
        <v>44678</v>
      </c>
      <c r="O61" s="6">
        <v>44706</v>
      </c>
      <c r="P61" s="1" t="s">
        <v>346</v>
      </c>
    </row>
    <row r="62" spans="1:16" x14ac:dyDescent="0.25">
      <c r="A62" s="4">
        <v>58</v>
      </c>
      <c r="B62" s="2" t="str">
        <f>HYPERLINK("https://my.zakupivli.pro/remote/dispatcher/state_purchase_view/36123003", "UA-2022-05-17-000500-a")</f>
        <v>UA-2022-05-17-000500-a</v>
      </c>
      <c r="C62" s="2" t="s">
        <v>271</v>
      </c>
      <c r="D62" s="2" t="str">
        <f>HYPERLINK("https://my.zakupivli.pro/remote/dispatcher/state_contracting_view/13378594", "UA-2022-05-17-000500-a-a1")</f>
        <v>UA-2022-05-17-000500-a-a1</v>
      </c>
      <c r="E62" s="1" t="s">
        <v>182</v>
      </c>
      <c r="F62" s="1" t="s">
        <v>304</v>
      </c>
      <c r="G62" s="1" t="s">
        <v>304</v>
      </c>
      <c r="H62" s="1" t="s">
        <v>30</v>
      </c>
      <c r="I62" s="1" t="s">
        <v>238</v>
      </c>
      <c r="J62" s="1" t="s">
        <v>308</v>
      </c>
      <c r="K62" s="1" t="s">
        <v>62</v>
      </c>
      <c r="L62" s="1" t="s">
        <v>36</v>
      </c>
      <c r="M62" s="5">
        <v>3200000</v>
      </c>
      <c r="N62" s="6">
        <v>44692</v>
      </c>
      <c r="O62" s="6">
        <v>44705</v>
      </c>
      <c r="P62" s="1" t="s">
        <v>346</v>
      </c>
    </row>
    <row r="63" spans="1:16" x14ac:dyDescent="0.25">
      <c r="A63" s="4">
        <v>59</v>
      </c>
      <c r="B63" s="2" t="str">
        <f>HYPERLINK("https://my.zakupivli.pro/remote/dispatcher/state_purchase_view/36145136", "UA-2022-05-17-003442-a")</f>
        <v>UA-2022-05-17-003442-a</v>
      </c>
      <c r="C63" s="2" t="s">
        <v>271</v>
      </c>
      <c r="D63" s="2" t="str">
        <f>HYPERLINK("https://my.zakupivli.pro/remote/dispatcher/state_contracting_view/13380556", "UA-2022-05-17-003442-a-a1")</f>
        <v>UA-2022-05-17-003442-a-a1</v>
      </c>
      <c r="E63" s="1" t="s">
        <v>196</v>
      </c>
      <c r="F63" s="1" t="s">
        <v>248</v>
      </c>
      <c r="G63" s="1" t="s">
        <v>248</v>
      </c>
      <c r="H63" s="1" t="s">
        <v>72</v>
      </c>
      <c r="I63" s="1" t="s">
        <v>238</v>
      </c>
      <c r="J63" s="1" t="s">
        <v>320</v>
      </c>
      <c r="K63" s="1" t="s">
        <v>105</v>
      </c>
      <c r="L63" s="1" t="s">
        <v>49</v>
      </c>
      <c r="M63" s="5">
        <v>11000.76</v>
      </c>
      <c r="N63" s="6">
        <v>44697</v>
      </c>
      <c r="O63" s="6">
        <v>44705</v>
      </c>
      <c r="P63" s="1" t="s">
        <v>345</v>
      </c>
    </row>
    <row r="64" spans="1:16" x14ac:dyDescent="0.25">
      <c r="A64" s="4">
        <v>60</v>
      </c>
      <c r="B64" s="2" t="str">
        <f>HYPERLINK("https://my.zakupivli.pro/remote/dispatcher/state_purchase_view/36019321", "UA-2022-04-28-001857-a")</f>
        <v>UA-2022-04-28-001857-a</v>
      </c>
      <c r="C64" s="2" t="s">
        <v>271</v>
      </c>
      <c r="D64" s="2" t="str">
        <f>HYPERLINK("https://my.zakupivli.pro/remote/dispatcher/state_contracting_view/13317527", "UA-2022-04-28-001857-a-a1")</f>
        <v>UA-2022-04-28-001857-a-a1</v>
      </c>
      <c r="E64" s="1" t="s">
        <v>143</v>
      </c>
      <c r="F64" s="1" t="s">
        <v>304</v>
      </c>
      <c r="G64" s="1" t="s">
        <v>304</v>
      </c>
      <c r="H64" s="1" t="s">
        <v>30</v>
      </c>
      <c r="I64" s="1" t="s">
        <v>238</v>
      </c>
      <c r="J64" s="1" t="s">
        <v>321</v>
      </c>
      <c r="K64" s="1" t="s">
        <v>126</v>
      </c>
      <c r="L64" s="1" t="s">
        <v>32</v>
      </c>
      <c r="M64" s="5">
        <v>87093.06</v>
      </c>
      <c r="N64" s="6">
        <v>44677</v>
      </c>
      <c r="O64" s="6">
        <v>44705</v>
      </c>
      <c r="P64" s="1" t="s">
        <v>346</v>
      </c>
    </row>
    <row r="65" spans="1:16" x14ac:dyDescent="0.25">
      <c r="A65" s="4">
        <v>61</v>
      </c>
      <c r="B65" s="2" t="str">
        <f>HYPERLINK("https://my.zakupivli.pro/remote/dispatcher/state_purchase_view/36144883", "UA-2022-05-17-003301-a")</f>
        <v>UA-2022-05-17-003301-a</v>
      </c>
      <c r="C65" s="2" t="s">
        <v>271</v>
      </c>
      <c r="D65" s="2" t="str">
        <f>HYPERLINK("https://my.zakupivli.pro/remote/dispatcher/state_contracting_view/13380531", "UA-2022-05-17-003301-a-a1")</f>
        <v>UA-2022-05-17-003301-a-a1</v>
      </c>
      <c r="E65" s="1" t="s">
        <v>39</v>
      </c>
      <c r="F65" s="1" t="s">
        <v>264</v>
      </c>
      <c r="G65" s="1" t="s">
        <v>264</v>
      </c>
      <c r="H65" s="1" t="s">
        <v>83</v>
      </c>
      <c r="I65" s="1" t="s">
        <v>238</v>
      </c>
      <c r="J65" s="1" t="s">
        <v>320</v>
      </c>
      <c r="K65" s="1" t="s">
        <v>105</v>
      </c>
      <c r="L65" s="1" t="s">
        <v>41</v>
      </c>
      <c r="M65" s="5">
        <v>2474.88</v>
      </c>
      <c r="N65" s="6">
        <v>44692</v>
      </c>
      <c r="O65" s="6">
        <v>44705</v>
      </c>
      <c r="P65" s="1" t="s">
        <v>345</v>
      </c>
    </row>
    <row r="66" spans="1:16" x14ac:dyDescent="0.25">
      <c r="A66" s="4">
        <v>62</v>
      </c>
      <c r="B66" s="2" t="str">
        <f>HYPERLINK("https://my.zakupivli.pro/remote/dispatcher/state_purchase_view/36145070", "UA-2022-05-17-003401-a")</f>
        <v>UA-2022-05-17-003401-a</v>
      </c>
      <c r="C66" s="2" t="s">
        <v>271</v>
      </c>
      <c r="D66" s="2" t="str">
        <f>HYPERLINK("https://my.zakupivli.pro/remote/dispatcher/state_contracting_view/13380582", "UA-2022-05-17-003401-a-a1")</f>
        <v>UA-2022-05-17-003401-a-a1</v>
      </c>
      <c r="E66" s="1" t="s">
        <v>187</v>
      </c>
      <c r="F66" s="1" t="s">
        <v>264</v>
      </c>
      <c r="G66" s="1" t="s">
        <v>264</v>
      </c>
      <c r="H66" s="1" t="s">
        <v>113</v>
      </c>
      <c r="I66" s="1" t="s">
        <v>238</v>
      </c>
      <c r="J66" s="1" t="s">
        <v>320</v>
      </c>
      <c r="K66" s="1" t="s">
        <v>105</v>
      </c>
      <c r="L66" s="1" t="s">
        <v>46</v>
      </c>
      <c r="M66" s="5">
        <v>645.48</v>
      </c>
      <c r="N66" s="6">
        <v>44694</v>
      </c>
      <c r="O66" s="6">
        <v>44705</v>
      </c>
      <c r="P66" s="1" t="s">
        <v>345</v>
      </c>
    </row>
    <row r="67" spans="1:16" x14ac:dyDescent="0.25">
      <c r="A67" s="4">
        <v>63</v>
      </c>
      <c r="B67" s="2" t="str">
        <f>HYPERLINK("https://my.zakupivli.pro/remote/dispatcher/state_purchase_view/35636431", "UA-2022-03-15-002552-a")</f>
        <v>UA-2022-03-15-002552-a</v>
      </c>
      <c r="C67" s="2" t="s">
        <v>271</v>
      </c>
      <c r="D67" s="2" t="str">
        <f>HYPERLINK("https://my.zakupivli.pro/remote/dispatcher/state_contracting_view/13138866", "UA-2022-03-15-002552-a-a1")</f>
        <v>UA-2022-03-15-002552-a-a1</v>
      </c>
      <c r="E67" s="1" t="s">
        <v>198</v>
      </c>
      <c r="F67" s="1" t="s">
        <v>262</v>
      </c>
      <c r="G67" s="1" t="s">
        <v>261</v>
      </c>
      <c r="H67" s="1" t="s">
        <v>101</v>
      </c>
      <c r="I67" s="1" t="s">
        <v>238</v>
      </c>
      <c r="J67" s="1" t="s">
        <v>334</v>
      </c>
      <c r="K67" s="1" t="s">
        <v>43</v>
      </c>
      <c r="L67" s="1" t="s">
        <v>25</v>
      </c>
      <c r="M67" s="4">
        <v>384972</v>
      </c>
      <c r="N67" s="6">
        <v>44635</v>
      </c>
      <c r="O67" s="6">
        <v>44676</v>
      </c>
      <c r="P67" s="1" t="s">
        <v>346</v>
      </c>
    </row>
    <row r="68" spans="1:16" x14ac:dyDescent="0.25">
      <c r="A68" s="4">
        <v>64</v>
      </c>
      <c r="B68" s="2" t="str">
        <f>HYPERLINK("https://my.zakupivli.pro/remote/dispatcher/state_purchase_view/36001103", "UA-2022-04-26-001354-a")</f>
        <v>UA-2022-04-26-001354-a</v>
      </c>
      <c r="C68" s="2" t="s">
        <v>271</v>
      </c>
      <c r="D68" s="2" t="str">
        <f>HYPERLINK("https://my.zakupivli.pro/remote/dispatcher/state_contracting_view/13307952", "UA-2022-04-26-001354-a-a1")</f>
        <v>UA-2022-04-26-001354-a-a1</v>
      </c>
      <c r="E68" s="1" t="s">
        <v>201</v>
      </c>
      <c r="F68" s="1" t="s">
        <v>305</v>
      </c>
      <c r="G68" s="1" t="s">
        <v>304</v>
      </c>
      <c r="H68" s="1" t="s">
        <v>30</v>
      </c>
      <c r="I68" s="1" t="s">
        <v>238</v>
      </c>
      <c r="J68" s="1" t="s">
        <v>321</v>
      </c>
      <c r="K68" s="1" t="s">
        <v>126</v>
      </c>
      <c r="L68" s="1" t="s">
        <v>31</v>
      </c>
      <c r="M68" s="5">
        <v>2254276</v>
      </c>
      <c r="N68" s="6">
        <v>44672</v>
      </c>
      <c r="O68" s="6">
        <v>44675</v>
      </c>
      <c r="P68" s="1" t="s">
        <v>346</v>
      </c>
    </row>
    <row r="69" spans="1:16" x14ac:dyDescent="0.25">
      <c r="A69" s="1"/>
    </row>
  </sheetData>
  <autoFilter ref="A4:P68"/>
  <hyperlinks>
    <hyperlink ref="A2" r:id="rId1" display="mailto:report-feedback@zakupivli.pro"/>
    <hyperlink ref="B5" r:id="rId2" display="https://my.zakupivli.pro/remote/dispatcher/state_purchase_view/35010760"/>
    <hyperlink ref="D5" r:id="rId3" display="https://my.zakupivli.pro/remote/dispatcher/state_contracting_view/13050953"/>
    <hyperlink ref="B6" r:id="rId4" display="https://my.zakupivli.pro/remote/dispatcher/state_purchase_view/39139453"/>
    <hyperlink ref="D6" r:id="rId5" display="https://my.zakupivli.pro/remote/dispatcher/state_contracting_view/14992394"/>
    <hyperlink ref="B7" r:id="rId6" display="https://my.zakupivli.pro/remote/dispatcher/state_purchase_view/39343163"/>
    <hyperlink ref="D7" r:id="rId7" display="https://my.zakupivli.pro/remote/dispatcher/state_contracting_view/14919412"/>
    <hyperlink ref="B8" r:id="rId8" display="https://my.zakupivli.pro/remote/dispatcher/state_purchase_view/38847262"/>
    <hyperlink ref="D8" r:id="rId9" display="https://my.zakupivli.pro/remote/dispatcher/state_contracting_view/14690891"/>
    <hyperlink ref="B9" r:id="rId10" display="https://my.zakupivli.pro/remote/dispatcher/state_purchase_view/39349630"/>
    <hyperlink ref="D9" r:id="rId11" display="https://my.zakupivli.pro/remote/dispatcher/state_contracting_view/14924709"/>
    <hyperlink ref="B10" r:id="rId12" display="https://my.zakupivli.pro/remote/dispatcher/state_purchase_view/39345006"/>
    <hyperlink ref="D10" r:id="rId13" display="https://my.zakupivli.pro/remote/dispatcher/state_contracting_view/14920065"/>
    <hyperlink ref="B11" r:id="rId14" display="https://my.zakupivli.pro/remote/dispatcher/state_purchase_view/37477990"/>
    <hyperlink ref="D11" r:id="rId15" display="https://my.zakupivli.pro/remote/dispatcher/state_contracting_view/14316684"/>
    <hyperlink ref="B12" r:id="rId16" display="https://my.zakupivli.pro/remote/dispatcher/state_purchase_view/34344049"/>
    <hyperlink ref="D12" r:id="rId17" display="https://my.zakupivli.pro/remote/dispatcher/state_contracting_view/12502339"/>
    <hyperlink ref="B13" r:id="rId18" display="https://my.zakupivli.pro/remote/dispatcher/state_purchase_view/33785998"/>
    <hyperlink ref="D13" r:id="rId19" display="https://my.zakupivli.pro/remote/dispatcher/state_contracting_view/12401145"/>
    <hyperlink ref="B14" r:id="rId20" display="https://my.zakupivli.pro/remote/dispatcher/state_purchase_view/34416439"/>
    <hyperlink ref="D14" r:id="rId21" display="https://my.zakupivli.pro/remote/dispatcher/state_contracting_view/12534790"/>
    <hyperlink ref="B15" r:id="rId22" display="https://my.zakupivli.pro/remote/dispatcher/state_purchase_view/34264651"/>
    <hyperlink ref="D15" r:id="rId23" display="https://my.zakupivli.pro/remote/dispatcher/state_contracting_view/12772559"/>
    <hyperlink ref="B16" r:id="rId24" display="https://my.zakupivli.pro/remote/dispatcher/state_purchase_view/34787749"/>
    <hyperlink ref="D16" r:id="rId25" display="https://my.zakupivli.pro/remote/dispatcher/state_contracting_view/12991737"/>
    <hyperlink ref="B17" r:id="rId26" display="https://my.zakupivli.pro/remote/dispatcher/state_purchase_view/35614852"/>
    <hyperlink ref="D17" r:id="rId27" display="https://my.zakupivli.pro/remote/dispatcher/state_contracting_view/13104632"/>
    <hyperlink ref="B18" r:id="rId28" display="https://my.zakupivli.pro/remote/dispatcher/state_purchase_view/39117081"/>
    <hyperlink ref="D18" r:id="rId29" display="https://my.zakupivli.pro/remote/dispatcher/state_contracting_view/14814290"/>
    <hyperlink ref="B19" r:id="rId30" display="https://my.zakupivli.pro/remote/dispatcher/state_purchase_view/36628212"/>
    <hyperlink ref="D19" r:id="rId31" display="https://my.zakupivli.pro/remote/dispatcher/state_contracting_view/13744732"/>
    <hyperlink ref="B20" r:id="rId32" display="https://my.zakupivli.pro/remote/dispatcher/state_purchase_view/38184295"/>
    <hyperlink ref="D20" r:id="rId33" display="https://my.zakupivli.pro/remote/dispatcher/state_contracting_view/14591335"/>
    <hyperlink ref="B21" r:id="rId34" display="https://my.zakupivli.pro/remote/dispatcher/state_purchase_view/33949281"/>
    <hyperlink ref="D21" r:id="rId35" display="https://my.zakupivli.pro/remote/dispatcher/state_contracting_view/12630240"/>
    <hyperlink ref="B22" r:id="rId36" display="https://my.zakupivli.pro/remote/dispatcher/state_purchase_view/34239467"/>
    <hyperlink ref="D22" r:id="rId37" display="https://my.zakupivli.pro/remote/dispatcher/state_contracting_view/12457241"/>
    <hyperlink ref="B23" r:id="rId38" display="https://my.zakupivli.pro/remote/dispatcher/state_purchase_view/34456307"/>
    <hyperlink ref="D23" r:id="rId39" display="https://my.zakupivli.pro/remote/dispatcher/state_contracting_view/12654611"/>
    <hyperlink ref="B24" r:id="rId40" display="https://my.zakupivli.pro/remote/dispatcher/state_purchase_view/38348695"/>
    <hyperlink ref="D24" r:id="rId41" display="https://my.zakupivli.pro/remote/dispatcher/state_contracting_view/14460584"/>
    <hyperlink ref="B25" r:id="rId42" display="https://my.zakupivli.pro/remote/dispatcher/state_purchase_view/38429127"/>
    <hyperlink ref="D25" r:id="rId43" display="https://my.zakupivli.pro/remote/dispatcher/state_contracting_view/14497883"/>
    <hyperlink ref="B26" r:id="rId44" display="https://my.zakupivli.pro/remote/dispatcher/state_purchase_view/33976107"/>
    <hyperlink ref="D26" r:id="rId45" display="https://my.zakupivli.pro/remote/dispatcher/state_contracting_view/12605156"/>
    <hyperlink ref="B27" r:id="rId46" display="https://my.zakupivli.pro/remote/dispatcher/state_purchase_view/39119417"/>
    <hyperlink ref="D27" r:id="rId47" display="https://my.zakupivli.pro/remote/dispatcher/state_contracting_view/14814876"/>
    <hyperlink ref="B28" r:id="rId48" display="https://my.zakupivli.pro/remote/dispatcher/state_purchase_view/35579675"/>
    <hyperlink ref="D28" r:id="rId49" display="https://my.zakupivli.pro/remote/dispatcher/state_contracting_view/13085473"/>
    <hyperlink ref="B29" r:id="rId50" display="https://my.zakupivli.pro/remote/dispatcher/state_purchase_view/34048925"/>
    <hyperlink ref="D29" r:id="rId51" display="https://my.zakupivli.pro/remote/dispatcher/state_contracting_view/12560477"/>
    <hyperlink ref="B30" r:id="rId52" display="https://my.zakupivli.pro/remote/dispatcher/state_purchase_view/35553338"/>
    <hyperlink ref="D30" r:id="rId53" display="https://my.zakupivli.pro/remote/dispatcher/state_contracting_view/13100984"/>
    <hyperlink ref="B31" r:id="rId54" display="https://my.zakupivli.pro/remote/dispatcher/state_purchase_view/33933994"/>
    <hyperlink ref="D31" r:id="rId55" display="https://my.zakupivli.pro/remote/dispatcher/state_contracting_view/12487334"/>
    <hyperlink ref="B32" r:id="rId56" display="https://my.zakupivli.pro/remote/dispatcher/state_purchase_view/33658992"/>
    <hyperlink ref="D32" r:id="rId57" display="https://my.zakupivli.pro/remote/dispatcher/state_contracting_view/12504200"/>
    <hyperlink ref="B33" r:id="rId58" display="https://my.zakupivli.pro/remote/dispatcher/state_purchase_view/32359379"/>
    <hyperlink ref="D33" r:id="rId59" display="https://my.zakupivli.pro/remote/dispatcher/state_contracting_view/12354584"/>
    <hyperlink ref="B34" r:id="rId60" display="https://my.zakupivli.pro/remote/dispatcher/state_purchase_view/38184605"/>
    <hyperlink ref="D34" r:id="rId61" display="https://my.zakupivli.pro/remote/dispatcher/state_contracting_view/14381138"/>
    <hyperlink ref="B35" r:id="rId62" display="https://my.zakupivli.pro/remote/dispatcher/state_purchase_view/36804270"/>
    <hyperlink ref="D35" r:id="rId63" display="https://my.zakupivli.pro/remote/dispatcher/state_contracting_view/13707000"/>
    <hyperlink ref="B36" r:id="rId64" display="https://my.zakupivli.pro/remote/dispatcher/state_purchase_view/36921803"/>
    <hyperlink ref="D36" r:id="rId65" display="https://my.zakupivli.pro/remote/dispatcher/state_contracting_view/13762568"/>
    <hyperlink ref="B37" r:id="rId66" display="https://my.zakupivli.pro/remote/dispatcher/state_purchase_view/34741268"/>
    <hyperlink ref="D37" r:id="rId67" display="https://my.zakupivli.pro/remote/dispatcher/state_contracting_view/12683973"/>
    <hyperlink ref="B38" r:id="rId68" display="https://my.zakupivli.pro/remote/dispatcher/state_purchase_view/38873060"/>
    <hyperlink ref="D38" r:id="rId69" display="https://my.zakupivli.pro/remote/dispatcher/state_contracting_view/14702839"/>
    <hyperlink ref="B39" r:id="rId70" display="https://my.zakupivli.pro/remote/dispatcher/state_purchase_view/34710804"/>
    <hyperlink ref="D39" r:id="rId71" display="https://my.zakupivli.pro/remote/dispatcher/state_contracting_view/12901128"/>
    <hyperlink ref="B40" r:id="rId72" display="https://my.zakupivli.pro/remote/dispatcher/state_purchase_view/35677413"/>
    <hyperlink ref="D40" r:id="rId73" display="https://my.zakupivli.pro/remote/dispatcher/state_contracting_view/13138632"/>
    <hyperlink ref="B41" r:id="rId74" display="https://my.zakupivli.pro/remote/dispatcher/state_purchase_view/34296688"/>
    <hyperlink ref="D41" r:id="rId75" display="https://my.zakupivli.pro/remote/dispatcher/state_contracting_view/12481830"/>
    <hyperlink ref="B42" r:id="rId76" display="https://my.zakupivli.pro/remote/dispatcher/state_purchase_view/34356273"/>
    <hyperlink ref="D42" r:id="rId77" display="https://my.zakupivli.pro/remote/dispatcher/state_contracting_view/12507016"/>
    <hyperlink ref="B43" r:id="rId78" display="https://my.zakupivli.pro/remote/dispatcher/state_purchase_view/36905358"/>
    <hyperlink ref="D43" r:id="rId79" display="https://my.zakupivli.pro/remote/dispatcher/state_contracting_view/13754952"/>
    <hyperlink ref="B44" r:id="rId80" display="https://my.zakupivli.pro/remote/dispatcher/state_purchase_view/36807734"/>
    <hyperlink ref="D44" r:id="rId81" display="https://my.zakupivli.pro/remote/dispatcher/state_contracting_view/13708611"/>
    <hyperlink ref="B45" r:id="rId82" display="https://my.zakupivli.pro/remote/dispatcher/state_purchase_view/34982692"/>
    <hyperlink ref="D45" r:id="rId83" display="https://my.zakupivli.pro/remote/dispatcher/state_contracting_view/12798378"/>
    <hyperlink ref="B46" r:id="rId84" display="https://my.zakupivli.pro/remote/dispatcher/state_purchase_view/34353753"/>
    <hyperlink ref="D46" r:id="rId85" display="https://my.zakupivli.pro/remote/dispatcher/state_contracting_view/12506174"/>
    <hyperlink ref="B47" r:id="rId86" display="https://my.zakupivli.pro/remote/dispatcher/state_purchase_view/38608085"/>
    <hyperlink ref="D47" r:id="rId87" display="https://my.zakupivli.pro/remote/dispatcher/state_contracting_view/14580470"/>
    <hyperlink ref="B48" r:id="rId88" display="https://my.zakupivli.pro/remote/dispatcher/state_purchase_view/35393612"/>
    <hyperlink ref="D48" r:id="rId89" display="https://my.zakupivli.pro/remote/dispatcher/state_contracting_view/12992652"/>
    <hyperlink ref="B49" r:id="rId90" display="https://my.zakupivli.pro/remote/dispatcher/state_purchase_view/39038601"/>
    <hyperlink ref="D49" r:id="rId91" display="https://my.zakupivli.pro/remote/dispatcher/state_contracting_view/14778527"/>
    <hyperlink ref="B50" r:id="rId92" display="https://my.zakupivli.pro/remote/dispatcher/state_purchase_view/35677197"/>
    <hyperlink ref="D50" r:id="rId93" display="https://my.zakupivli.pro/remote/dispatcher/state_contracting_view/13138582"/>
    <hyperlink ref="B51" r:id="rId94" display="https://my.zakupivli.pro/remote/dispatcher/state_purchase_view/37628021"/>
    <hyperlink ref="D51" r:id="rId95" display="https://my.zakupivli.pro/remote/dispatcher/state_contracting_view/14104071"/>
    <hyperlink ref="B52" r:id="rId96" display="https://my.zakupivli.pro/remote/dispatcher/state_purchase_view/33494857"/>
    <hyperlink ref="D52" r:id="rId97" display="https://my.zakupivli.pro/remote/dispatcher/state_contracting_view/12553884"/>
    <hyperlink ref="B53" r:id="rId98" display="https://my.zakupivli.pro/remote/dispatcher/state_purchase_view/35614070"/>
    <hyperlink ref="D53" r:id="rId99" display="https://my.zakupivli.pro/remote/dispatcher/state_contracting_view/13104093"/>
    <hyperlink ref="B54" r:id="rId100" display="https://my.zakupivli.pro/remote/dispatcher/state_purchase_view/38055144"/>
    <hyperlink ref="D54" r:id="rId101" display="https://my.zakupivli.pro/remote/dispatcher/state_contracting_view/14517462"/>
    <hyperlink ref="B55" r:id="rId102" display="https://my.zakupivli.pro/remote/dispatcher/state_purchase_view/38183909"/>
    <hyperlink ref="D55" r:id="rId103" display="https://my.zakupivli.pro/remote/dispatcher/state_contracting_view/14380979"/>
    <hyperlink ref="B56" r:id="rId104" display="https://my.zakupivli.pro/remote/dispatcher/state_purchase_view/38269060"/>
    <hyperlink ref="D56" r:id="rId105" display="https://my.zakupivli.pro/remote/dispatcher/state_contracting_view/14422391"/>
    <hyperlink ref="B57" r:id="rId106" display="https://my.zakupivli.pro/remote/dispatcher/state_purchase_view/39037395"/>
    <hyperlink ref="D57" r:id="rId107" display="https://my.zakupivli.pro/remote/dispatcher/state_contracting_view/14777711"/>
    <hyperlink ref="B58" r:id="rId108" display="https://my.zakupivli.pro/remote/dispatcher/state_purchase_view/36040826"/>
    <hyperlink ref="D58" r:id="rId109" display="https://my.zakupivli.pro/remote/dispatcher/state_contracting_view/13328919"/>
    <hyperlink ref="B59" r:id="rId110" display="https://my.zakupivli.pro/remote/dispatcher/state_purchase_view/36040731"/>
    <hyperlink ref="D59" r:id="rId111" display="https://my.zakupivli.pro/remote/dispatcher/state_contracting_view/13328838"/>
    <hyperlink ref="B60" r:id="rId112" display="https://my.zakupivli.pro/remote/dispatcher/state_purchase_view/34584443"/>
    <hyperlink ref="D60" r:id="rId113" display="https://my.zakupivli.pro/remote/dispatcher/state_contracting_view/12609992"/>
    <hyperlink ref="B61" r:id="rId114" display="https://my.zakupivli.pro/remote/dispatcher/state_purchase_view/36040318"/>
    <hyperlink ref="D61" r:id="rId115" display="https://my.zakupivli.pro/remote/dispatcher/state_contracting_view/13328732"/>
    <hyperlink ref="B62" r:id="rId116" display="https://my.zakupivli.pro/remote/dispatcher/state_purchase_view/36123003"/>
    <hyperlink ref="D62" r:id="rId117" display="https://my.zakupivli.pro/remote/dispatcher/state_contracting_view/13378594"/>
    <hyperlink ref="B63" r:id="rId118" display="https://my.zakupivli.pro/remote/dispatcher/state_purchase_view/36145136"/>
    <hyperlink ref="D63" r:id="rId119" display="https://my.zakupivli.pro/remote/dispatcher/state_contracting_view/13380556"/>
    <hyperlink ref="B64" r:id="rId120" display="https://my.zakupivli.pro/remote/dispatcher/state_purchase_view/36019321"/>
    <hyperlink ref="D64" r:id="rId121" display="https://my.zakupivli.pro/remote/dispatcher/state_contracting_view/13317527"/>
    <hyperlink ref="B65" r:id="rId122" display="https://my.zakupivli.pro/remote/dispatcher/state_purchase_view/36144883"/>
    <hyperlink ref="D65" r:id="rId123" display="https://my.zakupivli.pro/remote/dispatcher/state_contracting_view/13380531"/>
    <hyperlink ref="B66" r:id="rId124" display="https://my.zakupivli.pro/remote/dispatcher/state_purchase_view/36145070"/>
    <hyperlink ref="D66" r:id="rId125" display="https://my.zakupivli.pro/remote/dispatcher/state_contracting_view/13380582"/>
    <hyperlink ref="B67" r:id="rId126" display="https://my.zakupivli.pro/remote/dispatcher/state_purchase_view/35636431"/>
    <hyperlink ref="D67" r:id="rId127" display="https://my.zakupivli.pro/remote/dispatcher/state_contracting_view/13138866"/>
    <hyperlink ref="B68" r:id="rId128" display="https://my.zakupivli.pro/remote/dispatcher/state_purchase_view/36001103"/>
    <hyperlink ref="D68" r:id="rId129" display="https://my.zakupivli.pro/remote/dispatcher/state_contracting_view/1330795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Олена Паніна</cp:lastModifiedBy>
  <dcterms:created xsi:type="dcterms:W3CDTF">2024-02-08T10:22:35Z</dcterms:created>
  <dcterms:modified xsi:type="dcterms:W3CDTF">2024-02-08T08:23:17Z</dcterms:modified>
  <cp:category/>
</cp:coreProperties>
</file>