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<sst xmlns="http://schemas.openxmlformats.org/spreadsheetml/2006/main" count="267" uniqueCount="163">
  <si>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</si>
  <si>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</si>
  <si>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</si>
  <si>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</si>
  <si>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</si>
  <si>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</si>
  <si>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</si>
  <si>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</si>
  <si>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</si>
  <si>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</si>
  <si>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</si>
  <si>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</si>
  <si>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</si>
  <si>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</si>
  <si>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</si>
  <si>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</si>
  <si>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</si>
  <si>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</si>
  <si>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</si>
  <si>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</si>
  <si>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</si>
  <si>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</si>
  <si>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</si>
  <si>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</si>
  <si>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</si>
  <si>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</si>
  <si>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</si>
  <si>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</si>
  <si>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</si>
  <si>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</si>
  <si>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</si>
  <si>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</si>
  <si>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50700000-2 - Послуги з ремонту і технічного обслуговування будівельних конструкцій</t>
  </si>
  <si>
    <t>Переговорна процедура</t>
  </si>
  <si>
    <t>завершено</t>
  </si>
  <si>
    <t>UAH</t>
  </si>
  <si>
    <t>активний</t>
  </si>
  <si>
    <t>09310000-5 - Електрична енергія</t>
  </si>
  <si>
    <t>ТОВАРИСТВО З ОБМЕЖЕНОЮ ВІДПОВІДАЛЬНІСТЮ "ДНІПРОВСЬКІ ЕНЕРГЕТИЧНІ ПОСЛУГИ"</t>
  </si>
  <si>
    <t>42082379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</si>
  <si>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</si>
  <si>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</si>
  <si>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</si>
  <si>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031016</t>
  </si>
  <si>
    <t>65110000-7 - Розподіл води</t>
  </si>
  <si>
    <t>КОМУНАЛЬНЕ ПІДПРИЄМСТВО "ДНІПРОВОДОКАНАЛ" ДНІПРОВСЬКОЇ МІСЬКОЇ РАДИ</t>
  </si>
  <si>
    <t>03341305</t>
  </si>
  <si>
    <t>Закупівля без використання електронної системи</t>
  </si>
  <si>
    <t>ТОВАРИСТВО З ОБМЕЖЕНОЮ ВІДПОВІДАЛЬНІСТЮ "ЕКОЛОГІЯ-Д"</t>
  </si>
  <si>
    <t>42353652</t>
  </si>
  <si>
    <t>Бланки</t>
  </si>
  <si>
    <t>22820000-4 - Бланки</t>
  </si>
  <si>
    <t>ПРИВАТНЕ ПІДПРИЄМСТВО "ІНТЕГРАЛ"</t>
  </si>
  <si>
    <t>32746096</t>
  </si>
  <si>
    <t>72260000-5 - Послуги, пов’язані з програмним забезпеченням</t>
  </si>
  <si>
    <t>МАКСИМОВ ЄВГЕН АНАТОЛІЙОВИЧ</t>
  </si>
  <si>
    <t>2676305397</t>
  </si>
  <si>
    <t>Послуги по постачанню пакетів програмного забезпечення для фінансового аналізу та бухгалтерського обліку (програмний комплекс "ІС-Про")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</si>
  <si>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</si>
  <si>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</si>
  <si>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</si>
  <si>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24450000-3 - Агрохімічна продукція</t>
  </si>
  <si>
    <t>14</t>
  </si>
  <si>
    <t>18</t>
  </si>
  <si>
    <t>Музичні інструменти</t>
  </si>
  <si>
    <t>37310000-4 - Музичні інструменти</t>
  </si>
  <si>
    <t>ФЕДОРЕЦЬ АНТОН ВІТАЛІЙОВИЧ</t>
  </si>
  <si>
    <t>3119113155</t>
  </si>
  <si>
    <t>17</t>
  </si>
  <si>
    <t>UA-2021-01-26-005509-b</t>
  </si>
  <si>
    <t>Телекомунікаційні послуги</t>
  </si>
  <si>
    <t>72410000-7 - Послуги провайдерів</t>
  </si>
  <si>
    <t>ТОВАРИСТВО З ОБМЕЖЕНОЮ ВІДПОВІДАЛЬНІСТЮ "ТЕЛЕМІСТ 2012"</t>
  </si>
  <si>
    <t>35323603</t>
  </si>
  <si>
    <t>9449</t>
  </si>
  <si>
    <t>UA-2021-01-29-008489-b</t>
  </si>
  <si>
    <t>Послуги з постачання теплової енергії</t>
  </si>
  <si>
    <t>UA-2021-02-03-009474-a</t>
  </si>
  <si>
    <t>Електрича енергія</t>
  </si>
  <si>
    <t>521000029540/2021</t>
  </si>
  <si>
    <t>UA-2021-02-12-003580-c</t>
  </si>
  <si>
    <t>Передплата періодичного видання Газета "Наше місто" з додатками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</si>
  <si>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</si>
  <si>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</si>
  <si>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</si>
  <si>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ДГП-541</t>
  </si>
  <si>
    <t>UA-2021-02-12-003935-c</t>
  </si>
  <si>
    <t>Технічний супровід комп'ютерної програми "Єдина інформаційна система управління місцевим бюджетом"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</si>
  <si>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</si>
  <si>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</si>
  <si>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</si>
  <si>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21ДН</t>
  </si>
  <si>
    <t>UA-2021-02-12-004349-c</t>
  </si>
  <si>
    <t>Послуги з поводження з побутовими відходами ТОВ "Екологія-Д"</t>
  </si>
  <si>
    <t>90510000-5 - Утилізація/видалення сміття та поводження зі сміттям</t>
  </si>
  <si>
    <t>М/118/01/2021</t>
  </si>
  <si>
    <t>UA-2021-02-12-004690-c</t>
  </si>
  <si>
    <t>Технічне обслуговування системи пожежної сигналізації</t>
  </si>
  <si>
    <t>50410000-2 -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</si>
  <si>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"ЕФФЕКТ-ПБ ПЛЮС"</t>
  </si>
  <si>
    <t>37621011</t>
  </si>
  <si>
    <t>1/2021-5</t>
  </si>
  <si>
    <t>UA-2021-02-12-005307-c</t>
  </si>
  <si>
    <t>Послуги з пожежного спостереження системи пожежної сигналізації та оповіщення про пожежу</t>
  </si>
  <si>
    <t>79710000-4 - Охоронні послуги</t>
  </si>
  <si>
    <t>ТОВАРИСТВО З ОБМЕЖЕНОЮ ВІДПОВІДАЛЬНІСТЮ "ТЕРМІНАЛ СКВ"</t>
  </si>
  <si>
    <t>37070981</t>
  </si>
  <si>
    <t>6916/0402-2021/Н</t>
  </si>
  <si>
    <t>UA-2021-03-17-013654-c</t>
  </si>
  <si>
    <t>Водовідведення КП "Дніпроводоканал" ДМР</t>
  </si>
  <si>
    <t>90430000-0 - Послуги з відведення стічних вод</t>
  </si>
  <si>
    <t>1680с</t>
  </si>
  <si>
    <t>UA-2021-03-17-013975-c</t>
  </si>
  <si>
    <t>Водопостачання КП "Дніпроводоканал" ДМР</t>
  </si>
  <si>
    <t>1680в</t>
  </si>
  <si>
    <t>UA-2021-03-18-008155-a</t>
  </si>
  <si>
    <t>Агрохімічна продукція (дезинфекційні засоби для господарських потреб)</t>
  </si>
  <si>
    <t>БОГАТИР ДМИТРО ЄВГЕНОВИЧ</t>
  </si>
  <si>
    <t>2908112534</t>
  </si>
  <si>
    <t>11</t>
  </si>
  <si>
    <t>UA-2021-05-12-013448-b</t>
  </si>
  <si>
    <t>13</t>
  </si>
  <si>
    <t>UA-2021-05-25-001328-b</t>
  </si>
  <si>
    <t>UA-2021-07-02-009396-c</t>
  </si>
  <si>
    <t>Обслуговування M.E.Doc</t>
  </si>
  <si>
    <t>М-06/8</t>
  </si>
  <si>
    <t>UA-2021-10-19-007322-c</t>
  </si>
  <si>
    <t>09/107</t>
  </si>
  <si>
    <t>UA-2021-10-19-009178-c</t>
  </si>
  <si>
    <t>Послуги з ремонту і технічного обслуговування вимірювальних, випробувальних і контрольних приладів (Технічне обслуговування, калібровка та повірка вузла обліку теплової енергії)</t>
  </si>
  <si>
    <t>ПРИВАТНЕ НАУКОВО-ВИРОБНИЧЕ ПІДПРИЄМСТВО "СОНИКС"</t>
  </si>
  <si>
    <t>32714085</t>
  </si>
  <si>
    <t>2506</t>
  </si>
  <si>
    <t>UA-2021-10-25-010016-b</t>
  </si>
  <si>
    <t>Гімнастичний інвентар (Мат гімнастичний спортивний в чохлі з кожвинила OSPORT 1м х 1м товщина 10см, 6шт.)</t>
  </si>
  <si>
    <t>37420000-8 - Гімнастичний інвентар</t>
  </si>
  <si>
    <t>РОСОВСЬКИЙ ЄВГЕН ОЛЕКСАНДРОВИЧ</t>
  </si>
  <si>
    <t>3286413454</t>
  </si>
  <si>
    <t>21</t>
  </si>
  <si>
    <t>UA-2021-08-13-010029-a</t>
  </si>
  <si>
    <t>Поточний ремонт покрівлі будівлі МКЗК «Дніпровська школа української культури та мистецтв ім. О. Гончара» за адресою вул. Радистів, 3, м. Дніпро, ДБН А.2.2-3:2014 (ДК 021:2015 – 45260000-7 Покрівельні роботи та інші спеціалізовані роботи)</t>
  </si>
  <si>
    <t>45260000-7 - Покрівельні роботи та інші спеціалізовані будівельні роботи</t>
  </si>
  <si>
    <t>Відкриті торги</t>
  </si>
  <si>
    <t>ТОВ "ЦЕНТРІНО ГРУП"</t>
  </si>
  <si>
    <t>43281191</t>
  </si>
  <si>
    <t>43281191,ТОВ "ЦЕНТРІНО ГРУП",Україна;43286650,ТОВАРИСТВО З ОБМЕЖЕНОЮ ВІДПОВІДАЛЬНІСТЮ "НЬЮ БІЛД ІСТЕЙТ",Україна</t>
  </si>
  <si>
    <t>UA-2021-07-06-009620-c</t>
  </si>
  <si>
    <t>Проведення поточного ремонту у приміщенні класу №8 для дитячої студії «Ділі-Дон» у  МКЗК ДШУКМ імені Олеся Гончара 
за адресою: 49023, м. Дніпро, вул. Радистів, 3</t>
  </si>
  <si>
    <t>ТОВ "ВИРОБНИЧО-ТРАНСПОРТНЕ ОБ'ЄДНАННЯ "БУДГРАД"</t>
  </si>
  <si>
    <t>41317414</t>
  </si>
  <si>
    <t>41317414,ТОВ "ВИРОБНИЧО-ТРАНСПОРТНЕ ОБ'ЄДНАННЯ "БУДГРАД",Україна</t>
  </si>
  <si>
    <t>UA-2021-06-24-005448-c</t>
  </si>
  <si>
    <t>Інтерактивний комплекс (дошка, проектор, ноутбук, HDMI кабель)</t>
  </si>
  <si>
    <t>32320000-2 - Телевізійне й аудіовізуальне обладнання</t>
  </si>
  <si>
    <t>ФІЗИЧНА ОСОБА-ПІДПРИЄМЕЦЬ ФЕДОРЕЦЬ АНТОН ВІТАЛІЙОВИЧ</t>
  </si>
  <si>
    <t>16</t>
  </si>
  <si>
    <t>3119113155,ФІЗИЧНА ОСОБА-ПІДПРИЄМЕЦЬ ФЕДОРЕЦЬ АНТОН ВІТАЛІЙОВИЧ,Україна</t>
  </si>
  <si>
    <t>UA-2021-04-20-005998-c</t>
  </si>
  <si>
    <t>ФІЗИЧНА ОСОБА-ПІДПРИЄМЕЦЬ МИРОШНИК ОЛЕКСАНДР СЕРГІЙОВИЧ</t>
  </si>
  <si>
    <t>3352301310</t>
  </si>
  <si>
    <t>12</t>
  </si>
  <si>
    <t>3352301310,ФІЗИЧНА ОСОБА-ПІДПРИЄМЕЦЬ МИРОШНИК ОЛЕКСАНДР СЕРГІЙОВИЧ,Україна</t>
  </si>
  <si>
    <t>Звіт створено 2 листопада в 16:53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</si>
</sst>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6"/>
  <sheetViews>
    <sheetView tabSelected="1" zoomScalePageLayoutView="0" workbookViewId="0" topLeftCell="I1">
      <pane ySplit="4" topLeftCell="A19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69</v>
      </c>
      <c r="C5" s="5" t="s">
        <v>70</v>
      </c>
      <c r="D5" s="1" t="s">
        <v>71</v>
      </c>
      <c r="E5" s="1" t="s">
        <v>47</v>
      </c>
      <c r="F5" s="6">
        <v>44222</v>
      </c>
      <c r="G5" s="1"/>
      <c r="H5" s="6">
        <v>44229</v>
      </c>
      <c r="I5" s="4">
        <v>1</v>
      </c>
      <c r="J5" s="7">
        <v>12</v>
      </c>
      <c r="K5" s="7">
        <v>6000</v>
      </c>
      <c r="L5" s="7">
        <v>500</v>
      </c>
      <c r="M5" s="7">
        <v>6000</v>
      </c>
      <c r="N5" s="7">
        <v>500</v>
      </c>
      <c r="O5" s="8" t="s">
        <v>72</v>
      </c>
      <c r="P5" s="7">
        <v>0</v>
      </c>
      <c r="Q5" s="7">
        <v>0</v>
      </c>
      <c r="R5" s="1" t="s">
        <v>72</v>
      </c>
      <c r="S5" s="1" t="s">
        <v>73</v>
      </c>
      <c r="T5" s="9" t="str">
        <f>HYPERLINK("https://my.zakupki.prom.ua/cabinet/purchases/state_purchase/view/23269605")</f>
        <v>https://my.zakupki.prom.ua/cabinet/purchases/state_purchase/view/23269605</v>
      </c>
      <c r="U5" s="1" t="s">
        <v>34</v>
      </c>
      <c r="V5" s="4">
        <v>0</v>
      </c>
      <c r="W5" s="1"/>
      <c r="X5" s="1" t="s">
        <v>74</v>
      </c>
      <c r="Y5" s="7">
        <v>6000</v>
      </c>
      <c r="Z5" s="1" t="s">
        <v>35</v>
      </c>
      <c r="AA5" s="1" t="s">
        <v>36</v>
      </c>
      <c r="AB5" s="1"/>
      <c r="AC5" s="1"/>
      <c r="AD5" s="1"/>
    </row>
    <row r="6" spans="1:30" ht="38.25">
      <c r="A6" s="4">
        <v>2</v>
      </c>
      <c r="B6" s="1" t="s">
        <v>75</v>
      </c>
      <c r="C6" s="5" t="s">
        <v>76</v>
      </c>
      <c r="D6" s="1" t="s">
        <v>40</v>
      </c>
      <c r="E6" s="1" t="s">
        <v>33</v>
      </c>
      <c r="F6" s="6">
        <v>44225</v>
      </c>
      <c r="G6" s="1"/>
      <c r="H6" s="6">
        <v>44237</v>
      </c>
      <c r="I6" s="4">
        <v>1</v>
      </c>
      <c r="J6" s="7">
        <v>133.283</v>
      </c>
      <c r="K6" s="7">
        <v>237270.4</v>
      </c>
      <c r="L6" s="7">
        <v>1780.20002550963</v>
      </c>
      <c r="M6" s="7">
        <v>237270.4</v>
      </c>
      <c r="N6" s="7">
        <v>1780.20002550963</v>
      </c>
      <c r="O6" s="8" t="s">
        <v>41</v>
      </c>
      <c r="P6" s="7">
        <v>0</v>
      </c>
      <c r="Q6" s="7">
        <v>0</v>
      </c>
      <c r="R6" s="1" t="s">
        <v>41</v>
      </c>
      <c r="S6" s="1" t="s">
        <v>42</v>
      </c>
      <c r="T6" s="9" t="str">
        <f>HYPERLINK("https://my.zakupki.prom.ua/cabinet/purchases/state_purchase/view/23445094")</f>
        <v>https://my.zakupki.prom.ua/cabinet/purchases/state_purchase/view/23445094</v>
      </c>
      <c r="U6" s="1" t="s">
        <v>34</v>
      </c>
      <c r="V6" s="4">
        <v>0</v>
      </c>
      <c r="W6" s="1"/>
      <c r="X6" s="1" t="s">
        <v>43</v>
      </c>
      <c r="Y6" s="7">
        <v>237270.4</v>
      </c>
      <c r="Z6" s="1" t="s">
        <v>35</v>
      </c>
      <c r="AA6" s="1" t="s">
        <v>36</v>
      </c>
      <c r="AB6" s="1"/>
      <c r="AC6" s="1"/>
      <c r="AD6" s="1"/>
    </row>
    <row r="7" spans="1:30" ht="38.25">
      <c r="A7" s="4">
        <v>3</v>
      </c>
      <c r="B7" s="1" t="s">
        <v>77</v>
      </c>
      <c r="C7" s="5" t="s">
        <v>78</v>
      </c>
      <c r="D7" s="1" t="s">
        <v>37</v>
      </c>
      <c r="E7" s="1" t="s">
        <v>47</v>
      </c>
      <c r="F7" s="6">
        <v>44230</v>
      </c>
      <c r="G7" s="1"/>
      <c r="H7" s="6">
        <v>44238</v>
      </c>
      <c r="I7" s="4">
        <v>1</v>
      </c>
      <c r="J7" s="7">
        <v>10084</v>
      </c>
      <c r="K7" s="7">
        <v>32044.63</v>
      </c>
      <c r="L7" s="7">
        <v>3.1777697342324474</v>
      </c>
      <c r="M7" s="7">
        <v>32044.63</v>
      </c>
      <c r="N7" s="7">
        <v>3.1777697342324474</v>
      </c>
      <c r="O7" s="8" t="s">
        <v>38</v>
      </c>
      <c r="P7" s="7">
        <v>0</v>
      </c>
      <c r="Q7" s="7">
        <v>0</v>
      </c>
      <c r="R7" s="1" t="s">
        <v>38</v>
      </c>
      <c r="S7" s="1" t="s">
        <v>39</v>
      </c>
      <c r="T7" s="9" t="str">
        <f>HYPERLINK("https://my.zakupki.prom.ua/cabinet/purchases/state_purchase/view/23606304")</f>
        <v>https://my.zakupki.prom.ua/cabinet/purchases/state_purchase/view/23606304</v>
      </c>
      <c r="U7" s="1" t="s">
        <v>34</v>
      </c>
      <c r="V7" s="4">
        <v>0</v>
      </c>
      <c r="W7" s="1"/>
      <c r="X7" s="1" t="s">
        <v>79</v>
      </c>
      <c r="Y7" s="7">
        <v>32044.63</v>
      </c>
      <c r="Z7" s="1" t="s">
        <v>35</v>
      </c>
      <c r="AA7" s="1" t="s">
        <v>36</v>
      </c>
      <c r="AB7" s="1"/>
      <c r="AC7" s="1"/>
      <c r="AD7" s="1"/>
    </row>
    <row r="8" spans="1:30" ht="38.25">
      <c r="A8" s="4">
        <v>4</v>
      </c>
      <c r="B8" s="1" t="s">
        <v>80</v>
      </c>
      <c r="C8" s="5" t="s">
        <v>81</v>
      </c>
      <c r="D8" s="1" t="s">
        <v>82</v>
      </c>
      <c r="E8" s="1" t="s">
        <v>47</v>
      </c>
      <c r="F8" s="6">
        <v>44239</v>
      </c>
      <c r="G8" s="1"/>
      <c r="H8" s="6">
        <v>44239</v>
      </c>
      <c r="I8" s="4">
        <v>1</v>
      </c>
      <c r="J8" s="7">
        <v>2</v>
      </c>
      <c r="K8" s="7">
        <v>1785.68</v>
      </c>
      <c r="L8" s="7">
        <v>892.84</v>
      </c>
      <c r="M8" s="7">
        <v>1785.68</v>
      </c>
      <c r="N8" s="7">
        <v>892.84</v>
      </c>
      <c r="O8" s="8" t="s">
        <v>83</v>
      </c>
      <c r="P8" s="7">
        <v>0</v>
      </c>
      <c r="Q8" s="7">
        <v>0</v>
      </c>
      <c r="R8" s="1" t="s">
        <v>83</v>
      </c>
      <c r="S8" s="1" t="s">
        <v>84</v>
      </c>
      <c r="T8" s="9" t="str">
        <f>HYPERLINK("https://my.zakupki.prom.ua/cabinet/purchases/state_purchase/view/23957209")</f>
        <v>https://my.zakupki.prom.ua/cabinet/purchases/state_purchase/view/23957209</v>
      </c>
      <c r="U8" s="1" t="s">
        <v>34</v>
      </c>
      <c r="V8" s="4">
        <v>0</v>
      </c>
      <c r="W8" s="1"/>
      <c r="X8" s="1" t="s">
        <v>85</v>
      </c>
      <c r="Y8" s="7">
        <v>1785.68</v>
      </c>
      <c r="Z8" s="1" t="s">
        <v>35</v>
      </c>
      <c r="AA8" s="1" t="s">
        <v>36</v>
      </c>
      <c r="AB8" s="1"/>
      <c r="AC8" s="1"/>
      <c r="AD8" s="1"/>
    </row>
    <row r="9" spans="1:30" ht="38.25">
      <c r="A9" s="4">
        <v>5</v>
      </c>
      <c r="B9" s="1" t="s">
        <v>86</v>
      </c>
      <c r="C9" s="5" t="s">
        <v>87</v>
      </c>
      <c r="D9" s="1" t="s">
        <v>88</v>
      </c>
      <c r="E9" s="1" t="s">
        <v>47</v>
      </c>
      <c r="F9" s="6">
        <v>44239</v>
      </c>
      <c r="G9" s="1"/>
      <c r="H9" s="6">
        <v>44239</v>
      </c>
      <c r="I9" s="4">
        <v>1</v>
      </c>
      <c r="J9" s="7">
        <v>12</v>
      </c>
      <c r="K9" s="7">
        <v>4800</v>
      </c>
      <c r="L9" s="7">
        <v>400</v>
      </c>
      <c r="M9" s="7">
        <v>4800</v>
      </c>
      <c r="N9" s="7">
        <v>400</v>
      </c>
      <c r="O9" s="8" t="s">
        <v>89</v>
      </c>
      <c r="P9" s="7">
        <v>0</v>
      </c>
      <c r="Q9" s="7">
        <v>0</v>
      </c>
      <c r="R9" s="1" t="s">
        <v>89</v>
      </c>
      <c r="S9" s="1" t="s">
        <v>90</v>
      </c>
      <c r="T9" s="9" t="str">
        <f>HYPERLINK("https://my.zakupki.prom.ua/cabinet/purchases/state_purchase/view/23958659")</f>
        <v>https://my.zakupki.prom.ua/cabinet/purchases/state_purchase/view/23958659</v>
      </c>
      <c r="U9" s="1" t="s">
        <v>34</v>
      </c>
      <c r="V9" s="4">
        <v>0</v>
      </c>
      <c r="W9" s="1"/>
      <c r="X9" s="1" t="s">
        <v>91</v>
      </c>
      <c r="Y9" s="7">
        <v>4800</v>
      </c>
      <c r="Z9" s="1" t="s">
        <v>35</v>
      </c>
      <c r="AA9" s="1" t="s">
        <v>36</v>
      </c>
      <c r="AB9" s="1"/>
      <c r="AC9" s="1"/>
      <c r="AD9" s="1"/>
    </row>
    <row r="10" spans="1:30" ht="38.25">
      <c r="A10" s="4">
        <v>6</v>
      </c>
      <c r="B10" s="1" t="s">
        <v>92</v>
      </c>
      <c r="C10" s="5" t="s">
        <v>93</v>
      </c>
      <c r="D10" s="1" t="s">
        <v>94</v>
      </c>
      <c r="E10" s="1" t="s">
        <v>47</v>
      </c>
      <c r="F10" s="6">
        <v>44239</v>
      </c>
      <c r="G10" s="1"/>
      <c r="H10" s="6">
        <v>44239</v>
      </c>
      <c r="I10" s="4">
        <v>1</v>
      </c>
      <c r="J10" s="7">
        <v>25.3</v>
      </c>
      <c r="K10" s="7">
        <v>3261.93</v>
      </c>
      <c r="L10" s="7">
        <v>128.9300395256917</v>
      </c>
      <c r="M10" s="7">
        <v>3261.93</v>
      </c>
      <c r="N10" s="7">
        <v>128.9300395256917</v>
      </c>
      <c r="O10" s="8" t="s">
        <v>48</v>
      </c>
      <c r="P10" s="7">
        <v>0</v>
      </c>
      <c r="Q10" s="7">
        <v>0</v>
      </c>
      <c r="R10" s="1" t="s">
        <v>48</v>
      </c>
      <c r="S10" s="1" t="s">
        <v>49</v>
      </c>
      <c r="T10" s="9" t="str">
        <f>HYPERLINK("https://my.zakupki.prom.ua/cabinet/purchases/state_purchase/view/23960008")</f>
        <v>https://my.zakupki.prom.ua/cabinet/purchases/state_purchase/view/23960008</v>
      </c>
      <c r="U10" s="1" t="s">
        <v>34</v>
      </c>
      <c r="V10" s="4">
        <v>0</v>
      </c>
      <c r="W10" s="1"/>
      <c r="X10" s="1" t="s">
        <v>95</v>
      </c>
      <c r="Y10" s="7">
        <v>3261.93</v>
      </c>
      <c r="Z10" s="1" t="s">
        <v>35</v>
      </c>
      <c r="AA10" s="1" t="s">
        <v>36</v>
      </c>
      <c r="AB10" s="1"/>
      <c r="AC10" s="1"/>
      <c r="AD10" s="1"/>
    </row>
    <row r="11" spans="1:30" ht="38.25">
      <c r="A11" s="4">
        <v>7</v>
      </c>
      <c r="B11" s="1" t="s">
        <v>96</v>
      </c>
      <c r="C11" s="5" t="s">
        <v>97</v>
      </c>
      <c r="D11" s="1" t="s">
        <v>98</v>
      </c>
      <c r="E11" s="1" t="s">
        <v>47</v>
      </c>
      <c r="F11" s="6">
        <v>44239</v>
      </c>
      <c r="G11" s="1"/>
      <c r="H11" s="6">
        <v>44239</v>
      </c>
      <c r="I11" s="4">
        <v>1</v>
      </c>
      <c r="J11" s="7">
        <v>12</v>
      </c>
      <c r="K11" s="7">
        <v>2988</v>
      </c>
      <c r="L11" s="7">
        <v>249</v>
      </c>
      <c r="M11" s="7">
        <v>2988</v>
      </c>
      <c r="N11" s="7">
        <v>249</v>
      </c>
      <c r="O11" s="8" t="s">
        <v>99</v>
      </c>
      <c r="P11" s="7">
        <v>0</v>
      </c>
      <c r="Q11" s="7">
        <v>0</v>
      </c>
      <c r="R11" s="1" t="s">
        <v>99</v>
      </c>
      <c r="S11" s="1" t="s">
        <v>100</v>
      </c>
      <c r="T11" s="9" t="str">
        <f>HYPERLINK("https://my.zakupki.prom.ua/cabinet/purchases/state_purchase/view/23961320")</f>
        <v>https://my.zakupki.prom.ua/cabinet/purchases/state_purchase/view/23961320</v>
      </c>
      <c r="U11" s="1" t="s">
        <v>34</v>
      </c>
      <c r="V11" s="4">
        <v>0</v>
      </c>
      <c r="W11" s="1"/>
      <c r="X11" s="1" t="s">
        <v>101</v>
      </c>
      <c r="Y11" s="7">
        <v>2988</v>
      </c>
      <c r="Z11" s="1" t="s">
        <v>35</v>
      </c>
      <c r="AA11" s="1" t="s">
        <v>36</v>
      </c>
      <c r="AB11" s="1"/>
      <c r="AC11" s="1"/>
      <c r="AD11" s="1"/>
    </row>
    <row r="12" spans="1:30" ht="38.25">
      <c r="A12" s="4">
        <v>8</v>
      </c>
      <c r="B12" s="1" t="s">
        <v>102</v>
      </c>
      <c r="C12" s="5" t="s">
        <v>103</v>
      </c>
      <c r="D12" s="1" t="s">
        <v>104</v>
      </c>
      <c r="E12" s="1" t="s">
        <v>47</v>
      </c>
      <c r="F12" s="6">
        <v>44239</v>
      </c>
      <c r="G12" s="1"/>
      <c r="H12" s="6">
        <v>44239</v>
      </c>
      <c r="I12" s="4">
        <v>1</v>
      </c>
      <c r="J12" s="7">
        <v>12</v>
      </c>
      <c r="K12" s="7">
        <v>3600</v>
      </c>
      <c r="L12" s="7">
        <v>300</v>
      </c>
      <c r="M12" s="7">
        <v>3600</v>
      </c>
      <c r="N12" s="7">
        <v>300</v>
      </c>
      <c r="O12" s="8" t="s">
        <v>105</v>
      </c>
      <c r="P12" s="7">
        <v>0</v>
      </c>
      <c r="Q12" s="7">
        <v>0</v>
      </c>
      <c r="R12" s="1" t="s">
        <v>105</v>
      </c>
      <c r="S12" s="1" t="s">
        <v>106</v>
      </c>
      <c r="T12" s="9" t="str">
        <f>HYPERLINK("https://my.zakupki.prom.ua/cabinet/purchases/state_purchase/view/23963473")</f>
        <v>https://my.zakupki.prom.ua/cabinet/purchases/state_purchase/view/23963473</v>
      </c>
      <c r="U12" s="1" t="s">
        <v>34</v>
      </c>
      <c r="V12" s="4">
        <v>0</v>
      </c>
      <c r="W12" s="1"/>
      <c r="X12" s="1" t="s">
        <v>107</v>
      </c>
      <c r="Y12" s="7">
        <v>3600</v>
      </c>
      <c r="Z12" s="1" t="s">
        <v>35</v>
      </c>
      <c r="AA12" s="1" t="s">
        <v>36</v>
      </c>
      <c r="AB12" s="1"/>
      <c r="AC12" s="1"/>
      <c r="AD12" s="1"/>
    </row>
    <row r="13" spans="1:30" ht="38.25">
      <c r="A13" s="4">
        <v>9</v>
      </c>
      <c r="B13" s="1" t="s">
        <v>108</v>
      </c>
      <c r="C13" s="5" t="s">
        <v>109</v>
      </c>
      <c r="D13" s="1" t="s">
        <v>110</v>
      </c>
      <c r="E13" s="1" t="s">
        <v>47</v>
      </c>
      <c r="F13" s="6">
        <v>44272</v>
      </c>
      <c r="G13" s="1"/>
      <c r="H13" s="6">
        <v>44272</v>
      </c>
      <c r="I13" s="4">
        <v>1</v>
      </c>
      <c r="J13" s="7">
        <v>281</v>
      </c>
      <c r="K13" s="7">
        <v>2914</v>
      </c>
      <c r="L13" s="7">
        <v>10.370106761565836</v>
      </c>
      <c r="M13" s="7">
        <v>2914</v>
      </c>
      <c r="N13" s="7">
        <v>10.370106761565836</v>
      </c>
      <c r="O13" s="8" t="s">
        <v>45</v>
      </c>
      <c r="P13" s="7">
        <v>0</v>
      </c>
      <c r="Q13" s="7">
        <v>0</v>
      </c>
      <c r="R13" s="1" t="s">
        <v>45</v>
      </c>
      <c r="S13" s="1" t="s">
        <v>46</v>
      </c>
      <c r="T13" s="9" t="str">
        <f>HYPERLINK("https://my.zakupki.prom.ua/cabinet/purchases/state_purchase/view/24998552")</f>
        <v>https://my.zakupki.prom.ua/cabinet/purchases/state_purchase/view/24998552</v>
      </c>
      <c r="U13" s="1" t="s">
        <v>34</v>
      </c>
      <c r="V13" s="4">
        <v>0</v>
      </c>
      <c r="W13" s="1"/>
      <c r="X13" s="1" t="s">
        <v>111</v>
      </c>
      <c r="Y13" s="7">
        <v>2914</v>
      </c>
      <c r="Z13" s="1" t="s">
        <v>35</v>
      </c>
      <c r="AA13" s="1" t="s">
        <v>36</v>
      </c>
      <c r="AB13" s="1"/>
      <c r="AC13" s="1"/>
      <c r="AD13" s="1"/>
    </row>
    <row r="14" spans="1:30" ht="38.25">
      <c r="A14" s="4">
        <v>10</v>
      </c>
      <c r="B14" s="1" t="s">
        <v>112</v>
      </c>
      <c r="C14" s="5" t="s">
        <v>113</v>
      </c>
      <c r="D14" s="1" t="s">
        <v>44</v>
      </c>
      <c r="E14" s="1" t="s">
        <v>47</v>
      </c>
      <c r="F14" s="6">
        <v>44272</v>
      </c>
      <c r="G14" s="1"/>
      <c r="H14" s="6">
        <v>44272</v>
      </c>
      <c r="I14" s="4">
        <v>1</v>
      </c>
      <c r="J14" s="7">
        <v>281</v>
      </c>
      <c r="K14" s="7">
        <v>4202</v>
      </c>
      <c r="L14" s="7">
        <v>14.95373665480427</v>
      </c>
      <c r="M14" s="7">
        <v>4202</v>
      </c>
      <c r="N14" s="7">
        <v>14.95373665480427</v>
      </c>
      <c r="O14" s="8" t="s">
        <v>45</v>
      </c>
      <c r="P14" s="7">
        <v>0</v>
      </c>
      <c r="Q14" s="7">
        <v>0</v>
      </c>
      <c r="R14" s="1" t="s">
        <v>45</v>
      </c>
      <c r="S14" s="1" t="s">
        <v>46</v>
      </c>
      <c r="T14" s="9" t="str">
        <f>HYPERLINK("https://my.zakupki.prom.ua/cabinet/purchases/state_purchase/view/24999393")</f>
        <v>https://my.zakupki.prom.ua/cabinet/purchases/state_purchase/view/24999393</v>
      </c>
      <c r="U14" s="1" t="s">
        <v>34</v>
      </c>
      <c r="V14" s="4">
        <v>0</v>
      </c>
      <c r="W14" s="1"/>
      <c r="X14" s="1" t="s">
        <v>114</v>
      </c>
      <c r="Y14" s="7">
        <v>4202</v>
      </c>
      <c r="Z14" s="1" t="s">
        <v>35</v>
      </c>
      <c r="AA14" s="1" t="s">
        <v>36</v>
      </c>
      <c r="AB14" s="1"/>
      <c r="AC14" s="1"/>
      <c r="AD14" s="1"/>
    </row>
    <row r="15" spans="1:30" ht="38.25">
      <c r="A15" s="4">
        <v>11</v>
      </c>
      <c r="B15" s="1" t="s">
        <v>115</v>
      </c>
      <c r="C15" s="5" t="s">
        <v>116</v>
      </c>
      <c r="D15" s="1" t="s">
        <v>61</v>
      </c>
      <c r="E15" s="1" t="s">
        <v>47</v>
      </c>
      <c r="F15" s="6">
        <v>44273</v>
      </c>
      <c r="G15" s="1"/>
      <c r="H15" s="6">
        <v>44273</v>
      </c>
      <c r="I15" s="4">
        <v>1</v>
      </c>
      <c r="J15" s="7">
        <v>69</v>
      </c>
      <c r="K15" s="7">
        <v>20700</v>
      </c>
      <c r="L15" s="7">
        <v>300</v>
      </c>
      <c r="M15" s="7">
        <v>20700</v>
      </c>
      <c r="N15" s="7">
        <v>300</v>
      </c>
      <c r="O15" s="8" t="s">
        <v>117</v>
      </c>
      <c r="P15" s="7">
        <v>0</v>
      </c>
      <c r="Q15" s="7">
        <v>0</v>
      </c>
      <c r="R15" s="1" t="s">
        <v>117</v>
      </c>
      <c r="S15" s="1" t="s">
        <v>118</v>
      </c>
      <c r="T15" s="9" t="str">
        <f>HYPERLINK("https://my.zakupki.prom.ua/cabinet/purchases/state_purchase/view/25042821")</f>
        <v>https://my.zakupki.prom.ua/cabinet/purchases/state_purchase/view/25042821</v>
      </c>
      <c r="U15" s="1" t="s">
        <v>34</v>
      </c>
      <c r="V15" s="4">
        <v>0</v>
      </c>
      <c r="W15" s="1"/>
      <c r="X15" s="1" t="s">
        <v>119</v>
      </c>
      <c r="Y15" s="7">
        <v>20700</v>
      </c>
      <c r="Z15" s="1" t="s">
        <v>35</v>
      </c>
      <c r="AA15" s="1" t="s">
        <v>36</v>
      </c>
      <c r="AB15" s="1"/>
      <c r="AC15" s="1"/>
      <c r="AD15" s="1"/>
    </row>
    <row r="16" spans="1:30" ht="38.25">
      <c r="A16" s="4">
        <v>12</v>
      </c>
      <c r="B16" s="1" t="s">
        <v>120</v>
      </c>
      <c r="C16" s="5" t="s">
        <v>64</v>
      </c>
      <c r="D16" s="1" t="s">
        <v>65</v>
      </c>
      <c r="E16" s="1" t="s">
        <v>47</v>
      </c>
      <c r="F16" s="6">
        <v>44328</v>
      </c>
      <c r="G16" s="1"/>
      <c r="H16" s="6">
        <v>44333</v>
      </c>
      <c r="I16" s="4">
        <v>1</v>
      </c>
      <c r="J16" s="7">
        <v>2</v>
      </c>
      <c r="K16" s="7">
        <v>2102</v>
      </c>
      <c r="L16" s="7">
        <v>1051</v>
      </c>
      <c r="M16" s="7">
        <v>2102</v>
      </c>
      <c r="N16" s="7">
        <v>1051</v>
      </c>
      <c r="O16" s="8" t="s">
        <v>66</v>
      </c>
      <c r="P16" s="7">
        <v>0</v>
      </c>
      <c r="Q16" s="7">
        <v>0</v>
      </c>
      <c r="R16" s="1" t="s">
        <v>66</v>
      </c>
      <c r="S16" s="1" t="s">
        <v>67</v>
      </c>
      <c r="T16" s="9" t="str">
        <f>HYPERLINK("https://my.zakupki.prom.ua/cabinet/purchases/state_purchase/view/26475660")</f>
        <v>https://my.zakupki.prom.ua/cabinet/purchases/state_purchase/view/26475660</v>
      </c>
      <c r="U16" s="1" t="s">
        <v>34</v>
      </c>
      <c r="V16" s="4">
        <v>0</v>
      </c>
      <c r="W16" s="1"/>
      <c r="X16" s="1" t="s">
        <v>121</v>
      </c>
      <c r="Y16" s="7">
        <v>2102</v>
      </c>
      <c r="Z16" s="1" t="s">
        <v>35</v>
      </c>
      <c r="AA16" s="1" t="s">
        <v>36</v>
      </c>
      <c r="AB16" s="1"/>
      <c r="AC16" s="1"/>
      <c r="AD16" s="1"/>
    </row>
    <row r="17" spans="1:30" ht="38.25">
      <c r="A17" s="4">
        <v>13</v>
      </c>
      <c r="B17" s="1" t="s">
        <v>122</v>
      </c>
      <c r="C17" s="5" t="s">
        <v>50</v>
      </c>
      <c r="D17" s="1" t="s">
        <v>51</v>
      </c>
      <c r="E17" s="1" t="s">
        <v>47</v>
      </c>
      <c r="F17" s="6">
        <v>44341</v>
      </c>
      <c r="G17" s="1"/>
      <c r="H17" s="6">
        <v>44343</v>
      </c>
      <c r="I17" s="4">
        <v>1</v>
      </c>
      <c r="J17" s="7">
        <v>30</v>
      </c>
      <c r="K17" s="7">
        <v>675</v>
      </c>
      <c r="L17" s="7">
        <v>22.5</v>
      </c>
      <c r="M17" s="7">
        <v>675</v>
      </c>
      <c r="N17" s="7">
        <v>22.5</v>
      </c>
      <c r="O17" s="8" t="s">
        <v>52</v>
      </c>
      <c r="P17" s="7">
        <v>0</v>
      </c>
      <c r="Q17" s="7">
        <v>0</v>
      </c>
      <c r="R17" s="1" t="s">
        <v>52</v>
      </c>
      <c r="S17" s="1" t="s">
        <v>53</v>
      </c>
      <c r="T17" s="9" t="str">
        <f>HYPERLINK("https://my.zakupki.prom.ua/cabinet/purchases/state_purchase/view/26844285")</f>
        <v>https://my.zakupki.prom.ua/cabinet/purchases/state_purchase/view/26844285</v>
      </c>
      <c r="U17" s="1" t="s">
        <v>34</v>
      </c>
      <c r="V17" s="4">
        <v>0</v>
      </c>
      <c r="W17" s="1"/>
      <c r="X17" s="1" t="s">
        <v>62</v>
      </c>
      <c r="Y17" s="7">
        <v>675</v>
      </c>
      <c r="Z17" s="1" t="s">
        <v>35</v>
      </c>
      <c r="AA17" s="1" t="s">
        <v>36</v>
      </c>
      <c r="AB17" s="1"/>
      <c r="AC17" s="1"/>
      <c r="AD17" s="1"/>
    </row>
    <row r="18" spans="1:30" ht="38.25">
      <c r="A18" s="4">
        <v>14</v>
      </c>
      <c r="B18" s="1" t="s">
        <v>123</v>
      </c>
      <c r="C18" s="5" t="s">
        <v>124</v>
      </c>
      <c r="D18" s="1" t="s">
        <v>54</v>
      </c>
      <c r="E18" s="1" t="s">
        <v>47</v>
      </c>
      <c r="F18" s="6">
        <v>44379</v>
      </c>
      <c r="G18" s="1"/>
      <c r="H18" s="6">
        <v>44379</v>
      </c>
      <c r="I18" s="4">
        <v>1</v>
      </c>
      <c r="J18" s="7">
        <v>1</v>
      </c>
      <c r="K18" s="7">
        <v>1900</v>
      </c>
      <c r="L18" s="7">
        <v>1900</v>
      </c>
      <c r="M18" s="7">
        <v>1900</v>
      </c>
      <c r="N18" s="7">
        <v>1900</v>
      </c>
      <c r="O18" s="8" t="s">
        <v>55</v>
      </c>
      <c r="P18" s="7">
        <v>0</v>
      </c>
      <c r="Q18" s="7">
        <v>0</v>
      </c>
      <c r="R18" s="1" t="s">
        <v>55</v>
      </c>
      <c r="S18" s="1" t="s">
        <v>56</v>
      </c>
      <c r="T18" s="9" t="str">
        <f>HYPERLINK("https://my.zakupki.prom.ua/cabinet/purchases/state_purchase/view/27934311")</f>
        <v>https://my.zakupki.prom.ua/cabinet/purchases/state_purchase/view/27934311</v>
      </c>
      <c r="U18" s="1" t="s">
        <v>34</v>
      </c>
      <c r="V18" s="4">
        <v>0</v>
      </c>
      <c r="W18" s="1"/>
      <c r="X18" s="1" t="s">
        <v>125</v>
      </c>
      <c r="Y18" s="7">
        <v>1900</v>
      </c>
      <c r="Z18" s="1" t="s">
        <v>35</v>
      </c>
      <c r="AA18" s="1" t="s">
        <v>36</v>
      </c>
      <c r="AB18" s="1"/>
      <c r="AC18" s="1"/>
      <c r="AD18" s="1"/>
    </row>
    <row r="19" spans="1:30" ht="51">
      <c r="A19" s="4">
        <v>15</v>
      </c>
      <c r="B19" s="1" t="s">
        <v>126</v>
      </c>
      <c r="C19" s="5" t="s">
        <v>57</v>
      </c>
      <c r="D19" s="1" t="s">
        <v>58</v>
      </c>
      <c r="E19" s="1" t="s">
        <v>47</v>
      </c>
      <c r="F19" s="6">
        <v>44488</v>
      </c>
      <c r="G19" s="1"/>
      <c r="H19" s="6">
        <v>44488</v>
      </c>
      <c r="I19" s="4">
        <v>1</v>
      </c>
      <c r="J19" s="7">
        <v>1</v>
      </c>
      <c r="K19" s="7">
        <v>12840</v>
      </c>
      <c r="L19" s="7">
        <v>12840</v>
      </c>
      <c r="M19" s="7">
        <v>12840</v>
      </c>
      <c r="N19" s="7">
        <v>12840</v>
      </c>
      <c r="O19" s="8" t="s">
        <v>59</v>
      </c>
      <c r="P19" s="7">
        <v>0</v>
      </c>
      <c r="Q19" s="7">
        <v>0</v>
      </c>
      <c r="R19" s="1" t="s">
        <v>59</v>
      </c>
      <c r="S19" s="1" t="s">
        <v>60</v>
      </c>
      <c r="T19" s="9" t="str">
        <f>HYPERLINK("https://my.zakupki.prom.ua/cabinet/purchases/state_purchase/view/30860221")</f>
        <v>https://my.zakupki.prom.ua/cabinet/purchases/state_purchase/view/30860221</v>
      </c>
      <c r="U19" s="1" t="s">
        <v>34</v>
      </c>
      <c r="V19" s="4">
        <v>0</v>
      </c>
      <c r="W19" s="1"/>
      <c r="X19" s="1" t="s">
        <v>127</v>
      </c>
      <c r="Y19" s="7">
        <v>12840</v>
      </c>
      <c r="Z19" s="1" t="s">
        <v>35</v>
      </c>
      <c r="AA19" s="1" t="s">
        <v>36</v>
      </c>
      <c r="AB19" s="1"/>
      <c r="AC19" s="1"/>
      <c r="AD19" s="1"/>
    </row>
    <row r="20" spans="1:30" ht="51">
      <c r="A20" s="4">
        <v>16</v>
      </c>
      <c r="B20" s="1" t="s">
        <v>128</v>
      </c>
      <c r="C20" s="5" t="s">
        <v>129</v>
      </c>
      <c r="D20" s="1" t="s">
        <v>98</v>
      </c>
      <c r="E20" s="1" t="s">
        <v>47</v>
      </c>
      <c r="F20" s="6">
        <v>44488</v>
      </c>
      <c r="G20" s="1"/>
      <c r="H20" s="6">
        <v>44488</v>
      </c>
      <c r="I20" s="4">
        <v>1</v>
      </c>
      <c r="J20" s="7">
        <v>1</v>
      </c>
      <c r="K20" s="7">
        <v>2500</v>
      </c>
      <c r="L20" s="7">
        <v>2500</v>
      </c>
      <c r="M20" s="7">
        <v>2500</v>
      </c>
      <c r="N20" s="7">
        <v>2500</v>
      </c>
      <c r="O20" s="8" t="s">
        <v>130</v>
      </c>
      <c r="P20" s="7">
        <v>0</v>
      </c>
      <c r="Q20" s="7">
        <v>0</v>
      </c>
      <c r="R20" s="1" t="s">
        <v>130</v>
      </c>
      <c r="S20" s="1" t="s">
        <v>131</v>
      </c>
      <c r="T20" s="9" t="str">
        <f>HYPERLINK("https://my.zakupki.prom.ua/cabinet/purchases/state_purchase/view/30865284")</f>
        <v>https://my.zakupki.prom.ua/cabinet/purchases/state_purchase/view/30865284</v>
      </c>
      <c r="U20" s="1" t="s">
        <v>34</v>
      </c>
      <c r="V20" s="4">
        <v>0</v>
      </c>
      <c r="W20" s="1"/>
      <c r="X20" s="1" t="s">
        <v>132</v>
      </c>
      <c r="Y20" s="7">
        <v>2500</v>
      </c>
      <c r="Z20" s="1" t="s">
        <v>35</v>
      </c>
      <c r="AA20" s="1" t="s">
        <v>36</v>
      </c>
      <c r="AB20" s="1"/>
      <c r="AC20" s="1"/>
      <c r="AD20" s="1"/>
    </row>
    <row r="21" spans="1:30" ht="38.25">
      <c r="A21" s="4">
        <v>17</v>
      </c>
      <c r="B21" s="1" t="s">
        <v>133</v>
      </c>
      <c r="C21" s="5" t="s">
        <v>134</v>
      </c>
      <c r="D21" s="1" t="s">
        <v>135</v>
      </c>
      <c r="E21" s="1" t="s">
        <v>47</v>
      </c>
      <c r="F21" s="6">
        <v>44494</v>
      </c>
      <c r="G21" s="1"/>
      <c r="H21" s="6">
        <v>44494</v>
      </c>
      <c r="I21" s="4">
        <v>1</v>
      </c>
      <c r="J21" s="7">
        <v>6</v>
      </c>
      <c r="K21" s="7">
        <v>4560</v>
      </c>
      <c r="L21" s="7">
        <v>760</v>
      </c>
      <c r="M21" s="7">
        <v>4560</v>
      </c>
      <c r="N21" s="7">
        <v>760</v>
      </c>
      <c r="O21" s="8" t="s">
        <v>136</v>
      </c>
      <c r="P21" s="7">
        <v>0</v>
      </c>
      <c r="Q21" s="7">
        <v>0</v>
      </c>
      <c r="R21" s="1" t="s">
        <v>136</v>
      </c>
      <c r="S21" s="1" t="s">
        <v>137</v>
      </c>
      <c r="T21" s="9" t="str">
        <f>HYPERLINK("https://my.zakupki.prom.ua/cabinet/purchases/state_purchase/view/31082267")</f>
        <v>https://my.zakupki.prom.ua/cabinet/purchases/state_purchase/view/31082267</v>
      </c>
      <c r="U21" s="1" t="s">
        <v>34</v>
      </c>
      <c r="V21" s="4">
        <v>0</v>
      </c>
      <c r="W21" s="1"/>
      <c r="X21" s="1" t="s">
        <v>138</v>
      </c>
      <c r="Y21" s="7">
        <v>4560</v>
      </c>
      <c r="Z21" s="1" t="s">
        <v>35</v>
      </c>
      <c r="AA21" s="1" t="s">
        <v>36</v>
      </c>
      <c r="AB21" s="1"/>
      <c r="AC21" s="1"/>
      <c r="AD21" s="1"/>
    </row>
    <row r="22" spans="1:30" ht="76.5">
      <c r="A22" s="4">
        <v>18</v>
      </c>
      <c r="B22" s="1" t="s">
        <v>139</v>
      </c>
      <c r="C22" s="5" t="s">
        <v>140</v>
      </c>
      <c r="D22" s="1" t="s">
        <v>141</v>
      </c>
      <c r="E22" s="1" t="s">
        <v>142</v>
      </c>
      <c r="F22" s="6">
        <v>44421</v>
      </c>
      <c r="G22" s="6">
        <v>44445</v>
      </c>
      <c r="H22" s="6">
        <v>44467</v>
      </c>
      <c r="I22" s="4">
        <v>2</v>
      </c>
      <c r="J22" s="7">
        <v>1</v>
      </c>
      <c r="K22" s="7">
        <v>552496</v>
      </c>
      <c r="L22" s="7">
        <v>552496</v>
      </c>
      <c r="M22" s="7">
        <v>550996.09</v>
      </c>
      <c r="N22" s="7">
        <v>550996.09</v>
      </c>
      <c r="O22" s="8" t="s">
        <v>143</v>
      </c>
      <c r="P22" s="7">
        <v>1499.91</v>
      </c>
      <c r="Q22" s="7">
        <v>0.27</v>
      </c>
      <c r="R22" s="1" t="s">
        <v>143</v>
      </c>
      <c r="S22" s="1" t="s">
        <v>144</v>
      </c>
      <c r="T22" s="9" t="str">
        <f>HYPERLINK("https://my.zakupki.prom.ua/cabinet/purchases/state_purchase/view/29026533")</f>
        <v>https://my.zakupki.prom.ua/cabinet/purchases/state_purchase/view/29026533</v>
      </c>
      <c r="U22" s="1" t="s">
        <v>34</v>
      </c>
      <c r="V22" s="4">
        <v>0</v>
      </c>
      <c r="W22" s="1"/>
      <c r="X22" s="1" t="s">
        <v>63</v>
      </c>
      <c r="Y22" s="7">
        <v>550996.09</v>
      </c>
      <c r="Z22" s="1" t="s">
        <v>35</v>
      </c>
      <c r="AA22" s="1" t="s">
        <v>36</v>
      </c>
      <c r="AB22" s="1"/>
      <c r="AC22" s="1"/>
      <c r="AD22" s="1" t="s">
        <v>145</v>
      </c>
    </row>
    <row r="23" spans="1:30" ht="51">
      <c r="A23" s="4">
        <v>19</v>
      </c>
      <c r="B23" s="1" t="s">
        <v>146</v>
      </c>
      <c r="C23" s="5" t="s">
        <v>147</v>
      </c>
      <c r="D23" s="1" t="s">
        <v>32</v>
      </c>
      <c r="E23" s="1" t="s">
        <v>31</v>
      </c>
      <c r="F23" s="6">
        <v>44383</v>
      </c>
      <c r="G23" s="6">
        <v>44392</v>
      </c>
      <c r="H23" s="6">
        <v>44418</v>
      </c>
      <c r="I23" s="4">
        <v>1</v>
      </c>
      <c r="J23" s="7">
        <v>1</v>
      </c>
      <c r="K23" s="7">
        <v>108266</v>
      </c>
      <c r="L23" s="7">
        <v>108266</v>
      </c>
      <c r="M23" s="7">
        <v>103143.86</v>
      </c>
      <c r="N23" s="7">
        <v>103143.86</v>
      </c>
      <c r="O23" s="8" t="s">
        <v>148</v>
      </c>
      <c r="P23" s="7">
        <v>5122.14</v>
      </c>
      <c r="Q23" s="7">
        <v>4.73</v>
      </c>
      <c r="R23" s="1" t="s">
        <v>148</v>
      </c>
      <c r="S23" s="1" t="s">
        <v>149</v>
      </c>
      <c r="T23" s="9" t="str">
        <f>HYPERLINK("https://my.zakupki.prom.ua/cabinet/purchases/state_purchase/view/28013185")</f>
        <v>https://my.zakupki.prom.ua/cabinet/purchases/state_purchase/view/28013185</v>
      </c>
      <c r="U23" s="1" t="s">
        <v>34</v>
      </c>
      <c r="V23" s="4">
        <v>0</v>
      </c>
      <c r="W23" s="1"/>
      <c r="X23" s="1" t="s">
        <v>68</v>
      </c>
      <c r="Y23" s="7">
        <v>103143.86</v>
      </c>
      <c r="Z23" s="1" t="s">
        <v>35</v>
      </c>
      <c r="AA23" s="1" t="s">
        <v>36</v>
      </c>
      <c r="AB23" s="1"/>
      <c r="AC23" s="1"/>
      <c r="AD23" s="1" t="s">
        <v>150</v>
      </c>
    </row>
    <row r="24" spans="1:30" ht="38.25">
      <c r="A24" s="4">
        <v>20</v>
      </c>
      <c r="B24" s="1" t="s">
        <v>151</v>
      </c>
      <c r="C24" s="5" t="s">
        <v>152</v>
      </c>
      <c r="D24" s="1" t="s">
        <v>153</v>
      </c>
      <c r="E24" s="1" t="s">
        <v>31</v>
      </c>
      <c r="F24" s="6">
        <v>44371</v>
      </c>
      <c r="G24" s="6">
        <v>44383</v>
      </c>
      <c r="H24" s="6">
        <v>44384</v>
      </c>
      <c r="I24" s="4">
        <v>1</v>
      </c>
      <c r="J24" s="7">
        <v>2</v>
      </c>
      <c r="K24" s="7">
        <v>159600</v>
      </c>
      <c r="L24" s="7">
        <v>79800</v>
      </c>
      <c r="M24" s="7">
        <v>158800</v>
      </c>
      <c r="N24" s="7">
        <v>79400</v>
      </c>
      <c r="O24" s="8" t="s">
        <v>154</v>
      </c>
      <c r="P24" s="7">
        <v>800</v>
      </c>
      <c r="Q24" s="7">
        <v>0.5</v>
      </c>
      <c r="R24" s="1" t="s">
        <v>154</v>
      </c>
      <c r="S24" s="1" t="s">
        <v>67</v>
      </c>
      <c r="T24" s="9" t="str">
        <f>HYPERLINK("https://my.zakupki.prom.ua/cabinet/purchases/state_purchase/view/27742157")</f>
        <v>https://my.zakupki.prom.ua/cabinet/purchases/state_purchase/view/27742157</v>
      </c>
      <c r="U24" s="1" t="s">
        <v>34</v>
      </c>
      <c r="V24" s="4">
        <v>0</v>
      </c>
      <c r="W24" s="1"/>
      <c r="X24" s="1" t="s">
        <v>155</v>
      </c>
      <c r="Y24" s="7">
        <v>158800</v>
      </c>
      <c r="Z24" s="1" t="s">
        <v>35</v>
      </c>
      <c r="AA24" s="1" t="s">
        <v>36</v>
      </c>
      <c r="AB24" s="1"/>
      <c r="AC24" s="1"/>
      <c r="AD24" s="1" t="s">
        <v>156</v>
      </c>
    </row>
    <row r="25" spans="1:30" ht="38.25">
      <c r="A25" s="4">
        <v>21</v>
      </c>
      <c r="B25" s="1" t="s">
        <v>157</v>
      </c>
      <c r="C25" s="5" t="s">
        <v>64</v>
      </c>
      <c r="D25" s="1" t="s">
        <v>65</v>
      </c>
      <c r="E25" s="1" t="s">
        <v>31</v>
      </c>
      <c r="F25" s="6">
        <v>44306</v>
      </c>
      <c r="G25" s="6">
        <v>44316</v>
      </c>
      <c r="H25" s="6">
        <v>44328</v>
      </c>
      <c r="I25" s="4">
        <v>1</v>
      </c>
      <c r="J25" s="7">
        <v>7</v>
      </c>
      <c r="K25" s="7">
        <v>192762</v>
      </c>
      <c r="L25" s="7">
        <v>27537.428571428572</v>
      </c>
      <c r="M25" s="7">
        <v>189762</v>
      </c>
      <c r="N25" s="7">
        <v>27108.85714285714</v>
      </c>
      <c r="O25" s="8" t="s">
        <v>158</v>
      </c>
      <c r="P25" s="7">
        <v>3000</v>
      </c>
      <c r="Q25" s="7">
        <v>1.56</v>
      </c>
      <c r="R25" s="1" t="s">
        <v>158</v>
      </c>
      <c r="S25" s="1" t="s">
        <v>159</v>
      </c>
      <c r="T25" s="9" t="str">
        <f>HYPERLINK("https://my.zakupki.prom.ua/cabinet/purchases/state_purchase/view/25995091")</f>
        <v>https://my.zakupki.prom.ua/cabinet/purchases/state_purchase/view/25995091</v>
      </c>
      <c r="U25" s="1" t="s">
        <v>34</v>
      </c>
      <c r="V25" s="4">
        <v>0</v>
      </c>
      <c r="W25" s="1"/>
      <c r="X25" s="1" t="s">
        <v>160</v>
      </c>
      <c r="Y25" s="7">
        <v>189762</v>
      </c>
      <c r="Z25" s="1" t="s">
        <v>35</v>
      </c>
      <c r="AA25" s="1" t="s">
        <v>36</v>
      </c>
      <c r="AB25" s="1"/>
      <c r="AC25" s="1"/>
      <c r="AD25" s="1" t="s">
        <v>161</v>
      </c>
    </row>
    <row r="26" ht="12.75">
      <c r="A26" s="1" t="s">
        <v>162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dcterms:modified xsi:type="dcterms:W3CDTF">2021-11-02T15:07:28Z</dcterms:modified>
  <cp:category/>
  <cp:version/>
  <cp:contentType/>
  <cp:contentStatus/>
</cp:coreProperties>
</file>