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45"/>
  </bookViews>
  <sheets>
    <sheet name="Sheet" sheetId="1" r:id="rId1"/>
  </sheets>
  <definedNames>
    <definedName name="_xlnm._FilterDatabase" localSheetId="0" hidden="1">Sheet!$A$2:$K$31</definedName>
  </definedNames>
  <calcPr calcId="162913"/>
</workbook>
</file>

<file path=xl/calcChain.xml><?xml version="1.0" encoding="utf-8"?>
<calcChain xmlns="http://schemas.openxmlformats.org/spreadsheetml/2006/main">
  <c r="G31" i="1" l="1"/>
  <c r="A31" i="1"/>
  <c r="G30" i="1"/>
  <c r="A30" i="1"/>
  <c r="G29" i="1"/>
  <c r="A29" i="1"/>
  <c r="G28" i="1"/>
  <c r="A28" i="1"/>
  <c r="G27" i="1"/>
  <c r="A27" i="1"/>
  <c r="G26" i="1"/>
  <c r="A26" i="1"/>
  <c r="G25" i="1"/>
  <c r="A25" i="1"/>
  <c r="G24" i="1"/>
  <c r="A24" i="1"/>
  <c r="G23" i="1"/>
  <c r="A23" i="1"/>
  <c r="G22" i="1"/>
  <c r="A22" i="1"/>
  <c r="G21" i="1"/>
  <c r="A21" i="1"/>
  <c r="G20" i="1"/>
  <c r="A20" i="1"/>
  <c r="G19" i="1"/>
  <c r="A19" i="1"/>
  <c r="G18" i="1"/>
  <c r="A18" i="1"/>
  <c r="G17" i="1"/>
  <c r="A17" i="1"/>
  <c r="G16" i="1"/>
  <c r="A16" i="1"/>
  <c r="G15" i="1"/>
  <c r="A15" i="1"/>
  <c r="G14" i="1"/>
  <c r="A14" i="1"/>
  <c r="G13" i="1"/>
  <c r="A13" i="1"/>
  <c r="G12" i="1"/>
  <c r="A12" i="1"/>
  <c r="G11" i="1"/>
  <c r="A11" i="1"/>
  <c r="G10" i="1"/>
  <c r="A10" i="1"/>
  <c r="G9" i="1"/>
  <c r="A9" i="1"/>
  <c r="G8" i="1"/>
  <c r="A8" i="1"/>
  <c r="G7" i="1"/>
  <c r="A7" i="1"/>
  <c r="G6" i="1"/>
  <c r="A6" i="1"/>
  <c r="G5" i="1"/>
  <c r="A5" i="1"/>
  <c r="G4" i="1"/>
  <c r="A4" i="1"/>
  <c r="G3" i="1"/>
  <c r="A3" i="1"/>
</calcChain>
</file>

<file path=xl/sharedStrings.xml><?xml version="1.0" encoding="utf-8"?>
<sst xmlns="http://schemas.openxmlformats.org/spreadsheetml/2006/main" count="214" uniqueCount="110">
  <si>
    <t>13</t>
  </si>
  <si>
    <t xml:space="preserve">15880000-0 -  «Спеціальні продукти харчування, збагачені поживними речовинами» (Лікувальна суміш МD мил ФКУ-3) </t>
  </si>
  <si>
    <t xml:space="preserve">15880000-0 - Спеціальні продукти харчування, збагачені поживними речовинами. Суміш суха молочна  (від 0-6 міс.)
Суміш суха молочна  ( від 6 міс. до 12 міс.) </t>
  </si>
  <si>
    <t xml:space="preserve">15880000-0 - Спеціальні продукти харчування, збагачені поживними речовинами. Суміш суха молочна  (від 0-6 міс.)
Суміш суха молочна  ( від 6 міс. до 12 міс.) 
</t>
  </si>
  <si>
    <t xml:space="preserve">15880000-0 - Спеціальні продукти харчування, збагачені поживними речовинами. Суміш суха молочна  (від 0-6 міс.).
Суміш суха молочна  ( від 6 міс. до 12 міс.).
</t>
  </si>
  <si>
    <t xml:space="preserve">15880000-0 - Спеціальні продукти харчування, збагачені поживними речовинами. Суміш суха молочна  (від 0-6 міс.).
Суміш суха молочна  ( від 6 міс. до 12 міс.).
</t>
  </si>
  <si>
    <t>16</t>
  </si>
  <si>
    <t>1759701761</t>
  </si>
  <si>
    <t>2020/03/090</t>
  </si>
  <si>
    <t>21869802</t>
  </si>
  <si>
    <t>2308617325</t>
  </si>
  <si>
    <t>24455000-8- Дезинфекційні засоби. Засіб для антисептичної обробки рук, шкірних покривів Люмакс-Профі максі або еквівалент з дозатором.
Засіб для хірургічної та гігієнічної антисептики рук; швидкої дезінфекції поверхонь, інструментів, кувезів; рукавичок; ін’єкційних полів Еміталь-Протект максі або еквівалент з розпилювачем.
Засіб для дезінфекції поверхонь, санітарно-технічного устаткування; знезаражування виробів медичного призначення одноразового використання, медичних відходів Люмакс-Хлор лайт або еквівалент.
Засіб дезінфікуючий для гігієнічного миття та антисептичної обробки шкірних покривів, поверхонь Маносепт або еквівалент з дозатором.
Хлорний таблетований засіб Саніліт або еквівалент.</t>
  </si>
  <si>
    <t>25021641</t>
  </si>
  <si>
    <t>2953524895</t>
  </si>
  <si>
    <t xml:space="preserve">30230000-0 - Комп’ютерне обладнання. Багатофункціональній пристрій. Персональні комп’ютери. </t>
  </si>
  <si>
    <t>3130905355</t>
  </si>
  <si>
    <t>31348357</t>
  </si>
  <si>
    <t>31816235</t>
  </si>
  <si>
    <t>3187707384</t>
  </si>
  <si>
    <t>32653295</t>
  </si>
  <si>
    <t xml:space="preserve">33120000-7 - Системи реєстрації медичної інформації  та дослідне обладнання» (33123200-0 Електрокардіограф) </t>
  </si>
  <si>
    <t>33120000-7 - Системи реєстрації медичної інформації та дослідне обладнання. 33121500-9 - Електрокардіографи.</t>
  </si>
  <si>
    <t xml:space="preserve">33124131-2 Індикаторні смужки. Тест-система для визначення тропоніну I, КК-МВ, міоглобіну CITO TEST® Cardio Combo. Тест-система для визначення для визначення HBsAg гепатиту В. Тест-система для визначення антитіл до гепатиту С. SECRET® - тест-смужка для визначення вагітності. Тест-смужки для загального аналізу сечі UrineRS. </t>
  </si>
  <si>
    <t>33140000-3  Медичні матеріали. Серветка спиртова  (100 шт/уп). Серветки марлеві медичні, 5х5см  №2</t>
  </si>
  <si>
    <t>33140000-3  Медичні матеріали. Серветка спиртова  (100 шт/уп). Серветки марлеві медичні, 5х5см  №2.</t>
  </si>
  <si>
    <t>33140000-3 Медичні матеріали. Шпатель ЛОР. Ємкість для сечі, 60 мл. Ємкість для сечі, 90 мл. Ємкість для мокроти.</t>
  </si>
  <si>
    <t xml:space="preserve">33190000-8 - Медичне обладнання та вироби медичного призначення різні. Ростомір дитячий (настільний)., Апарат для вимірювання кров’яного тиску., Спалювач голок та деструктор шприців., Бактерицидний рециркулятор ORBB 15х2.
</t>
  </si>
  <si>
    <t>33190000-8 - Медичне обладнання та вироби медичного призначення різні. Система забору капілярної крові для гематологічних досліджень.</t>
  </si>
  <si>
    <t xml:space="preserve">33192000-2 - Меблі медичного призначення. Стіл пеленальний. Стіл для внутрішньовенних ін’єкцій. Кушетка процедурна.
</t>
  </si>
  <si>
    <t>33192000-2 Меблі медичного призначення. Стіл для приладів. Стіл лабораторний (однотумбовий). Шафа для реактивів. Шафа медична. Столик маніпуляційний мод. СМ-1 (пересувний, 1 стільниця, 2 полиці). Ширма двохсекційна Ш-2.</t>
  </si>
  <si>
    <t>33600000-6 – «Фармацевтична продукція», АРАНЕСП, МІРЦЕРА.</t>
  </si>
  <si>
    <t>33600000-6 – «Фармацевтична продукція», Туберкулін/ Tuberculin.</t>
  </si>
  <si>
    <t>33600000-6 – «Фармацевтична продукція». АРАНЕСП / Darbepoetin alfa.</t>
  </si>
  <si>
    <t xml:space="preserve">33600000-6 – «Фармацевтична продукція». Спліт-вакцина для профілактики грипу інактивована рідка / Influenza, inactivated, split virus or surface antigen.
</t>
  </si>
  <si>
    <t xml:space="preserve">33600000-6 – Фармацевтична продукція. АРАНЕСП / Darbepoetin alfa. МІРЦЕРА / Methoxy polyethylene glycol-epoetin beta. </t>
  </si>
  <si>
    <t xml:space="preserve">33696500-0  -  Лабораторні реактиви. Глікогемоглобін Набір контролей
 Глікогемоглобін Набір реагентів
Розчин для очистки, фасування: 50мл
</t>
  </si>
  <si>
    <t xml:space="preserve">33696500-0  -  Лабораторні реактиви. Ділюент, 20 л. Лізуючий реагент, 1 л. Очищуючий розчин, 1 л. Гіпохлоритний Очищуючий Реагент, 1 л. Калібратор глюкози 10 ммоль/л-5мл . Буфер фосфатний для аналізаторів Ексан,5фл/уп. Мембрана глюкозооксидазна MG-1 для аналізатора глюкози , 5 шт/уп. Розчин ізотонічний фасування: 20л. Розчин лізуючий, фасування 500 мл. Очищуючий реагент, 20 л
Набір промивного розчину, 12 х 17 мл. Ферментний очищуючий розчин, 100 мл. Тест-смужки для загального аналізу сечі для аналізаторів  DiruiH – 100 (100 шт/уп). Трубка силіконова до аналізатора глюкози. Наконечник 5-10 мкл, 1000 шт. Наконечник 50-200 мкл, 1000 шт
Наконечник 100-1000 мкл, 500 шт. Мікропробірка типу  Eppendorf ПП 1,5 мл.,  з  пробкою та градуюванням.
</t>
  </si>
  <si>
    <t>33696500-0  -  Лабораторні реактиви. Контроль гематологічний Diacon 3 норма, DN35002-SET для Abacus 3 CT - система закритого типу</t>
  </si>
  <si>
    <t>3416112436</t>
  </si>
  <si>
    <t>3427811659</t>
  </si>
  <si>
    <t>3550502015</t>
  </si>
  <si>
    <t>38430000-8 Детектори та аналізатори. Аналізатор сечі.</t>
  </si>
  <si>
    <t>38677809</t>
  </si>
  <si>
    <t>39204954</t>
  </si>
  <si>
    <t>39273420</t>
  </si>
  <si>
    <t>41436140</t>
  </si>
  <si>
    <t>42/20</t>
  </si>
  <si>
    <t>43504395</t>
  </si>
  <si>
    <t>45421145-2 Монтаж ролет. Послуги по встановленню захисних ролет.</t>
  </si>
  <si>
    <t>«33140000-3 Медичні матеріали» Шприц 1,0  Шприц 2,0    Шприц 20,0
Система інфузійна для вливання інфузійних розчинів (з металевою голкою)</t>
  </si>
  <si>
    <t xml:space="preserve">«33182100-0»- Дефібрилятори. Дефібрилятор - монітор. </t>
  </si>
  <si>
    <t>«33190000-8 - Медичне обладнання та вироби медичного призначення різні» Пробірка 6,0 мл.</t>
  </si>
  <si>
    <t>«33700000-7 — Засоби особистої гігієни» (Підгузки для дорослих, Підгузник для дітей, Калоприймачі, Сечоприймачі)</t>
  </si>
  <si>
    <t>ЄДРПОУ переможця</t>
  </si>
  <si>
    <t>Ідентифікатор закупівлі</t>
  </si>
  <si>
    <t>В-224/20</t>
  </si>
  <si>
    <t>Відкриті торги</t>
  </si>
  <si>
    <t>ДБН А.2.2-3:2014 Код ДК 021:2015: 45000000-7 - Будівельні роботи та поточний ремонт (Поточний ремонт каналізації підвалу стояків та пожежних гідрантів КНП “ДЦПМСД № 5” ДМР).</t>
  </si>
  <si>
    <t>Номер договору</t>
  </si>
  <si>
    <t>Посилання на редукціон</t>
  </si>
  <si>
    <t>Предмет закупівлі</t>
  </si>
  <si>
    <t>Статус</t>
  </si>
  <si>
    <t>Сума укладеного договору</t>
  </si>
  <si>
    <t>ТОВ "БАДМ-Б"</t>
  </si>
  <si>
    <t>ТОВ "БаДМ"</t>
  </si>
  <si>
    <t>ТОВ "ЗДОРОВЕ МАЙБУТНЄ"</t>
  </si>
  <si>
    <t>ТОВ "ЛЕДУМ"</t>
  </si>
  <si>
    <t>ТОВ "УКРСТРОЙДНІПРО"</t>
  </si>
  <si>
    <t>ТОВ БИО-ТЕХНОЛОГИИ</t>
  </si>
  <si>
    <t>ТОВ ВЕТО</t>
  </si>
  <si>
    <t>ТОВ ТОРГОВИЙ ДІМ «ПРОМТРЕЙД»</t>
  </si>
  <si>
    <t>ТОВ ЮР-ТВІН</t>
  </si>
  <si>
    <t>Тип процедури</t>
  </si>
  <si>
    <t>Товариство з обмеженою відповідальністю ВИРОБНИЧА ФІРМА «СЕРВІС»</t>
  </si>
  <si>
    <t>Узагальнена назва закупівлі</t>
  </si>
  <si>
    <t>Укладення договору з:</t>
  </si>
  <si>
    <t>ФОП "БОРОДІН ВАДИМ ІГОРОВИЧ
"</t>
  </si>
  <si>
    <t>ФОП "КОВИЛОВА ІРИНА МИКОЛАЇВНА"</t>
  </si>
  <si>
    <t>ФОП Гребенюк  Тетяна Іванівна</t>
  </si>
  <si>
    <t>ФОП Курачевський П.О.</t>
  </si>
  <si>
    <t>ФОП ЛУПИКОВ ВЛАДИСЛАВ СЕРГІЙОВИЧ</t>
  </si>
  <si>
    <t>ФОП Мошура І.Г.</t>
  </si>
  <si>
    <t>ФОП ПИВОВАР СТАНІСЛАВ ЮРІЙОВИЧ</t>
  </si>
  <si>
    <t>Фактичний переможець</t>
  </si>
  <si>
    <t>ЧЕРНИШОВА ГАЛИНА ІВАНІВНА</t>
  </si>
  <si>
    <t>завершено</t>
  </si>
  <si>
    <t>№ 11</t>
  </si>
  <si>
    <t>№ 17</t>
  </si>
  <si>
    <t xml:space="preserve">№ 2 </t>
  </si>
  <si>
    <t>№ 23</t>
  </si>
  <si>
    <t>№ 28</t>
  </si>
  <si>
    <t>№ 3</t>
  </si>
  <si>
    <t>№ 35</t>
  </si>
  <si>
    <t>№ 36</t>
  </si>
  <si>
    <t>№ 38</t>
  </si>
  <si>
    <t>№ 4</t>
  </si>
  <si>
    <t>№ 41</t>
  </si>
  <si>
    <t>№ 42</t>
  </si>
  <si>
    <t>№ 56</t>
  </si>
  <si>
    <t>№ 6</t>
  </si>
  <si>
    <t>№ 61</t>
  </si>
  <si>
    <t>№ 62</t>
  </si>
  <si>
    <t>№ 64</t>
  </si>
  <si>
    <t>№ 66</t>
  </si>
  <si>
    <t>№ 7</t>
  </si>
  <si>
    <t>№ 71</t>
  </si>
  <si>
    <t>№ 81</t>
  </si>
  <si>
    <t>№ 83</t>
  </si>
  <si>
    <t>№ 84</t>
  </si>
  <si>
    <t>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</si>
</sst>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64" fontId="1" fillId="0" borderId="0" xfId="0" applyNumberFormat="1" applyFont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ki.prom.ua/remote/dispatcher/state_purchase_view/20628376" TargetMode="External"/><Relationship Id="rId18" Type="http://schemas.openxmlformats.org/officeDocument/2006/relationships/hyperlink" Target="https://my.zakupki.prom.ua/remote/dispatcher/state_purchase_view/16811356" TargetMode="External"/><Relationship Id="rId26" Type="http://schemas.openxmlformats.org/officeDocument/2006/relationships/hyperlink" Target="https://auction.openprocurement.org/tenders/5c3137674e364bf3aff2d778bf581905" TargetMode="External"/><Relationship Id="rId39" Type="http://schemas.openxmlformats.org/officeDocument/2006/relationships/hyperlink" Target="https://auction.openprocurement.org/tenders/c8dd3287f1c249d482bd4537a6668f88" TargetMode="External"/><Relationship Id="rId21" Type="http://schemas.openxmlformats.org/officeDocument/2006/relationships/hyperlink" Target="https://my.zakupki.prom.ua/remote/dispatcher/state_purchase_view/19344183" TargetMode="External"/><Relationship Id="rId34" Type="http://schemas.openxmlformats.org/officeDocument/2006/relationships/hyperlink" Target="https://auction.openprocurement.org/tenders/b0109c4beea94ed88b1319f27e83c92c" TargetMode="External"/><Relationship Id="rId42" Type="http://schemas.openxmlformats.org/officeDocument/2006/relationships/hyperlink" Target="https://auction.openprocurement.org/tenders/0f6d2c1bfff647b08172e5f7df706c5d" TargetMode="External"/><Relationship Id="rId47" Type="http://schemas.openxmlformats.org/officeDocument/2006/relationships/hyperlink" Target="https://auction.openprocurement.org/tenders/da1f6f0d3ccd47f6b116bb71f3c39955" TargetMode="External"/><Relationship Id="rId50" Type="http://schemas.openxmlformats.org/officeDocument/2006/relationships/hyperlink" Target="https://auction.openprocurement.org/tenders/85f3c8240b3c48bb8cf99f1e282e9e9c" TargetMode="External"/><Relationship Id="rId55" Type="http://schemas.openxmlformats.org/officeDocument/2006/relationships/hyperlink" Target="https://my.zakupki.prom.ua/remote/dispatcher/state_purchase_view/14596204" TargetMode="External"/><Relationship Id="rId7" Type="http://schemas.openxmlformats.org/officeDocument/2006/relationships/hyperlink" Target="https://my.zakupki.prom.ua/remote/dispatcher/state_purchase_view/21374048" TargetMode="External"/><Relationship Id="rId12" Type="http://schemas.openxmlformats.org/officeDocument/2006/relationships/hyperlink" Target="https://my.zakupki.prom.ua/remote/dispatcher/state_purchase_view/19216106" TargetMode="External"/><Relationship Id="rId17" Type="http://schemas.openxmlformats.org/officeDocument/2006/relationships/hyperlink" Target="https://my.zakupki.prom.ua/remote/dispatcher/state_purchase_view/21473708" TargetMode="External"/><Relationship Id="rId25" Type="http://schemas.openxmlformats.org/officeDocument/2006/relationships/hyperlink" Target="https://my.zakupki.prom.ua/remote/dispatcher/state_purchase_view/14839155" TargetMode="External"/><Relationship Id="rId33" Type="http://schemas.openxmlformats.org/officeDocument/2006/relationships/hyperlink" Target="https://auction.openprocurement.org/tenders/ac69af0c48ef4f4aba37d3e09aace535" TargetMode="External"/><Relationship Id="rId38" Type="http://schemas.openxmlformats.org/officeDocument/2006/relationships/hyperlink" Target="https://auction.openprocurement.org/tenders/86cd54168ae940e5a29efb5f4f0e8be7" TargetMode="External"/><Relationship Id="rId46" Type="http://schemas.openxmlformats.org/officeDocument/2006/relationships/hyperlink" Target="https://auction.openprocurement.org/tenders/70aeb79b01284e53acd23cd854b30bc6" TargetMode="External"/><Relationship Id="rId2" Type="http://schemas.openxmlformats.org/officeDocument/2006/relationships/hyperlink" Target="https://my.zakupki.prom.ua/remote/dispatcher/state_purchase_view/16063369" TargetMode="External"/><Relationship Id="rId16" Type="http://schemas.openxmlformats.org/officeDocument/2006/relationships/hyperlink" Target="https://my.zakupki.prom.ua/remote/dispatcher/state_purchase_view/19910018" TargetMode="External"/><Relationship Id="rId20" Type="http://schemas.openxmlformats.org/officeDocument/2006/relationships/hyperlink" Target="https://my.zakupki.prom.ua/remote/dispatcher/state_purchase_view/18329085" TargetMode="External"/><Relationship Id="rId29" Type="http://schemas.openxmlformats.org/officeDocument/2006/relationships/hyperlink" Target="https://auction.openprocurement.org/tenders/767dcc171db4465a85381eb6425f245b" TargetMode="External"/><Relationship Id="rId41" Type="http://schemas.openxmlformats.org/officeDocument/2006/relationships/hyperlink" Target="https://auction.openprocurement.org/tenders/228b95930e2c4a899cb317d8aa12c286" TargetMode="External"/><Relationship Id="rId54" Type="http://schemas.openxmlformats.org/officeDocument/2006/relationships/hyperlink" Target="https://auction.openprocurement.org/tenders/bcf49af724b14b0fa4c07a23b9b4101e" TargetMode="External"/><Relationship Id="rId1" Type="http://schemas.openxmlformats.org/officeDocument/2006/relationships/hyperlink" Target="https://my.zakupki.prom.ua/remote/dispatcher/state_purchase_view/15487188" TargetMode="External"/><Relationship Id="rId6" Type="http://schemas.openxmlformats.org/officeDocument/2006/relationships/hyperlink" Target="https://my.zakupki.prom.ua/remote/dispatcher/state_purchase_view/19458684" TargetMode="External"/><Relationship Id="rId11" Type="http://schemas.openxmlformats.org/officeDocument/2006/relationships/hyperlink" Target="https://my.zakupki.prom.ua/remote/dispatcher/state_purchase_view/16533061" TargetMode="External"/><Relationship Id="rId24" Type="http://schemas.openxmlformats.org/officeDocument/2006/relationships/hyperlink" Target="https://my.zakupki.prom.ua/remote/dispatcher/state_purchase_view/21327730" TargetMode="External"/><Relationship Id="rId32" Type="http://schemas.openxmlformats.org/officeDocument/2006/relationships/hyperlink" Target="https://auction.openprocurement.org/tenders/c81a25e330a94e6e9f61f8ad20e61b9e" TargetMode="External"/><Relationship Id="rId37" Type="http://schemas.openxmlformats.org/officeDocument/2006/relationships/hyperlink" Target="https://auction.openprocurement.org/tenders/76d15c3865d646fc803a1246aa838e7e" TargetMode="External"/><Relationship Id="rId40" Type="http://schemas.openxmlformats.org/officeDocument/2006/relationships/hyperlink" Target="https://auction.openprocurement.org/tenders/a042af6808d9438181e93f85e1836f0c" TargetMode="External"/><Relationship Id="rId45" Type="http://schemas.openxmlformats.org/officeDocument/2006/relationships/hyperlink" Target="https://auction.openprocurement.org/tenders/a474d9ec68ce4328a03c1ea1ecd4d405" TargetMode="External"/><Relationship Id="rId53" Type="http://schemas.openxmlformats.org/officeDocument/2006/relationships/hyperlink" Target="https://auction.openprocurement.org/tenders/03045c49f8914c14bf1aff7c08da9663" TargetMode="External"/><Relationship Id="rId58" Type="http://schemas.openxmlformats.org/officeDocument/2006/relationships/hyperlink" Target="https://my.zakupki.prom.ua/remote/dispatcher/state_purchase_view/14621378" TargetMode="External"/><Relationship Id="rId5" Type="http://schemas.openxmlformats.org/officeDocument/2006/relationships/hyperlink" Target="https://my.zakupki.prom.ua/remote/dispatcher/state_purchase_view/15697795" TargetMode="External"/><Relationship Id="rId15" Type="http://schemas.openxmlformats.org/officeDocument/2006/relationships/hyperlink" Target="https://my.zakupki.prom.ua/remote/dispatcher/state_purchase_view/19457218" TargetMode="External"/><Relationship Id="rId23" Type="http://schemas.openxmlformats.org/officeDocument/2006/relationships/hyperlink" Target="https://my.zakupki.prom.ua/remote/dispatcher/state_purchase_view/19203158" TargetMode="External"/><Relationship Id="rId28" Type="http://schemas.openxmlformats.org/officeDocument/2006/relationships/hyperlink" Target="https://auction.openprocurement.org/tenders/fbddab6afc2e49a1beaddf18e407b561" TargetMode="External"/><Relationship Id="rId36" Type="http://schemas.openxmlformats.org/officeDocument/2006/relationships/hyperlink" Target="https://auction.openprocurement.org/tenders/7ef4466d4977475689daff667d8805f0" TargetMode="External"/><Relationship Id="rId49" Type="http://schemas.openxmlformats.org/officeDocument/2006/relationships/hyperlink" Target="https://auction.openprocurement.org/tenders/dbbed25ec2ac429f8743e3101828293d" TargetMode="External"/><Relationship Id="rId57" Type="http://schemas.openxmlformats.org/officeDocument/2006/relationships/hyperlink" Target="https://my.zakupki.prom.ua/remote/dispatcher/state_purchase_view/17614991" TargetMode="External"/><Relationship Id="rId10" Type="http://schemas.openxmlformats.org/officeDocument/2006/relationships/hyperlink" Target="https://my.zakupki.prom.ua/remote/dispatcher/state_purchase_view/17608779" TargetMode="External"/><Relationship Id="rId19" Type="http://schemas.openxmlformats.org/officeDocument/2006/relationships/hyperlink" Target="https://my.zakupki.prom.ua/remote/dispatcher/state_purchase_view/20265827" TargetMode="External"/><Relationship Id="rId31" Type="http://schemas.openxmlformats.org/officeDocument/2006/relationships/hyperlink" Target="https://auction.openprocurement.org/tenders/56c70f090351406f902ff7d11569b175" TargetMode="External"/><Relationship Id="rId44" Type="http://schemas.openxmlformats.org/officeDocument/2006/relationships/hyperlink" Target="https://auction.openprocurement.org/tenders/094c1d807e72472a9b1df831aaf922e4" TargetMode="External"/><Relationship Id="rId52" Type="http://schemas.openxmlformats.org/officeDocument/2006/relationships/hyperlink" Target="https://auction.openprocurement.org/tenders/9aeb9b49c7634614a1dbed17873ae822" TargetMode="External"/><Relationship Id="rId4" Type="http://schemas.openxmlformats.org/officeDocument/2006/relationships/hyperlink" Target="https://my.zakupki.prom.ua/remote/dispatcher/state_purchase_view/14710377" TargetMode="External"/><Relationship Id="rId9" Type="http://schemas.openxmlformats.org/officeDocument/2006/relationships/hyperlink" Target="https://my.zakupki.prom.ua/remote/dispatcher/state_purchase_view/18386631" TargetMode="External"/><Relationship Id="rId14" Type="http://schemas.openxmlformats.org/officeDocument/2006/relationships/hyperlink" Target="https://my.zakupki.prom.ua/remote/dispatcher/state_purchase_view/15827322" TargetMode="External"/><Relationship Id="rId22" Type="http://schemas.openxmlformats.org/officeDocument/2006/relationships/hyperlink" Target="https://my.zakupki.prom.ua/remote/dispatcher/state_purchase_view/14895333" TargetMode="External"/><Relationship Id="rId27" Type="http://schemas.openxmlformats.org/officeDocument/2006/relationships/hyperlink" Target="https://auction.openprocurement.org/tenders/0053bb80e8bf417cade04c0ecc9a9d16" TargetMode="External"/><Relationship Id="rId30" Type="http://schemas.openxmlformats.org/officeDocument/2006/relationships/hyperlink" Target="https://auction.openprocurement.org/tenders/60564173335c423e9c827409fb800a1a" TargetMode="External"/><Relationship Id="rId35" Type="http://schemas.openxmlformats.org/officeDocument/2006/relationships/hyperlink" Target="https://auction.openprocurement.org/tenders/35d1bb999ac042408d85b85f600f39ef" TargetMode="External"/><Relationship Id="rId43" Type="http://schemas.openxmlformats.org/officeDocument/2006/relationships/hyperlink" Target="https://auction.openprocurement.org/tenders/e97d50aa6e5648afa96162963a11358b" TargetMode="External"/><Relationship Id="rId48" Type="http://schemas.openxmlformats.org/officeDocument/2006/relationships/hyperlink" Target="https://auction.openprocurement.org/tenders/220892050fe2462ea1eb5b22171163fd" TargetMode="External"/><Relationship Id="rId56" Type="http://schemas.openxmlformats.org/officeDocument/2006/relationships/hyperlink" Target="https://my.zakupki.prom.ua/remote/dispatcher/state_purchase_view/14627427" TargetMode="External"/><Relationship Id="rId8" Type="http://schemas.openxmlformats.org/officeDocument/2006/relationships/hyperlink" Target="https://my.zakupki.prom.ua/remote/dispatcher/state_purchase_view/15675664" TargetMode="External"/><Relationship Id="rId51" Type="http://schemas.openxmlformats.org/officeDocument/2006/relationships/hyperlink" Target="https://auction.openprocurement.org/tenders/e1183f6e1127423584ddd724dc53ff58" TargetMode="External"/><Relationship Id="rId3" Type="http://schemas.openxmlformats.org/officeDocument/2006/relationships/hyperlink" Target="https://my.zakupki.prom.ua/remote/dispatcher/state_purchase_view/1773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pane ySplit="2" topLeftCell="A3" activePane="bottomLeft" state="frozen"/>
      <selection pane="bottomLeft" activeCell="L1" sqref="L1:Q1048576"/>
    </sheetView>
  </sheetViews>
  <sheetFormatPr defaultColWidth="11.42578125" defaultRowHeight="15" x14ac:dyDescent="0.25"/>
  <cols>
    <col min="1" max="1" width="23.140625" customWidth="1"/>
    <col min="2" max="2" width="33.140625" customWidth="1"/>
    <col min="3" max="3" width="35"/>
    <col min="4" max="4" width="14.7109375" customWidth="1"/>
    <col min="5" max="5" width="20"/>
    <col min="6" max="6" width="15"/>
    <col min="7" max="8" width="10"/>
    <col min="9" max="9" width="14.42578125" customWidth="1"/>
    <col min="10" max="10" width="12.7109375" customWidth="1"/>
    <col min="11" max="11" width="15"/>
  </cols>
  <sheetData>
    <row r="1" spans="1:11" ht="15.75" thickBot="1" x14ac:dyDescent="0.3"/>
    <row r="2" spans="1:11" ht="39.75" thickBot="1" x14ac:dyDescent="0.3">
      <c r="A2" s="3" t="s">
        <v>54</v>
      </c>
      <c r="B2" s="3" t="s">
        <v>74</v>
      </c>
      <c r="C2" s="3" t="s">
        <v>60</v>
      </c>
      <c r="D2" s="3" t="s">
        <v>72</v>
      </c>
      <c r="E2" s="3" t="s">
        <v>83</v>
      </c>
      <c r="F2" s="3" t="s">
        <v>53</v>
      </c>
      <c r="G2" s="3" t="s">
        <v>59</v>
      </c>
      <c r="H2" s="3" t="s">
        <v>75</v>
      </c>
      <c r="I2" s="3" t="s">
        <v>61</v>
      </c>
      <c r="J2" s="3" t="s">
        <v>58</v>
      </c>
      <c r="K2" s="3" t="s">
        <v>62</v>
      </c>
    </row>
    <row r="3" spans="1:11" x14ac:dyDescent="0.25">
      <c r="A3" s="2" t="str">
        <f>HYPERLINK("https://my.zakupki.prom.ua/remote/dispatcher/state_purchase_view/14596204", "UA-2020-01-17-002886-c")</f>
        <v>UA-2020-01-17-002886-c</v>
      </c>
      <c r="B3" s="1" t="s">
        <v>37</v>
      </c>
      <c r="C3" s="1" t="s">
        <v>37</v>
      </c>
      <c r="D3" s="1" t="s">
        <v>56</v>
      </c>
      <c r="E3" s="1" t="s">
        <v>79</v>
      </c>
      <c r="F3" s="1" t="s">
        <v>13</v>
      </c>
      <c r="G3" s="2" t="str">
        <f>HYPERLINK("https://auction.openprocurement.org/tenders/5c3137674e364bf3aff2d778bf581905")</f>
        <v>https://auction.openprocurement.org/tenders/5c3137674e364bf3aff2d778bf581905</v>
      </c>
      <c r="H3" s="4">
        <v>43879</v>
      </c>
      <c r="I3" s="1" t="s">
        <v>85</v>
      </c>
      <c r="J3" s="1" t="s">
        <v>88</v>
      </c>
      <c r="K3" s="5">
        <v>50737.5</v>
      </c>
    </row>
    <row r="4" spans="1:11" x14ac:dyDescent="0.25">
      <c r="A4" s="2" t="str">
        <f>HYPERLINK("https://my.zakupki.prom.ua/remote/dispatcher/state_purchase_view/14627427", "UA-2020-01-20-003069-c")</f>
        <v>UA-2020-01-20-003069-c</v>
      </c>
      <c r="B4" s="1" t="s">
        <v>51</v>
      </c>
      <c r="C4" s="1" t="s">
        <v>51</v>
      </c>
      <c r="D4" s="1" t="s">
        <v>56</v>
      </c>
      <c r="E4" s="1" t="s">
        <v>66</v>
      </c>
      <c r="F4" s="1" t="s">
        <v>9</v>
      </c>
      <c r="G4" s="2" t="str">
        <f>HYPERLINK("https://auction.openprocurement.org/tenders/9aeb9b49c7634614a1dbed17873ae822")</f>
        <v>https://auction.openprocurement.org/tenders/9aeb9b49c7634614a1dbed17873ae822</v>
      </c>
      <c r="H4" s="4">
        <v>43882</v>
      </c>
      <c r="I4" s="1" t="s">
        <v>85</v>
      </c>
      <c r="J4" s="1" t="s">
        <v>95</v>
      </c>
      <c r="K4" s="5">
        <v>2928.59</v>
      </c>
    </row>
    <row r="5" spans="1:11" x14ac:dyDescent="0.25">
      <c r="A5" s="2" t="str">
        <f>HYPERLINK("https://my.zakupki.prom.ua/remote/dispatcher/state_purchase_view/17614991", "UA-2020-07-02-007161-a")</f>
        <v>UA-2020-07-02-007161-a</v>
      </c>
      <c r="B5" s="1" t="s">
        <v>22</v>
      </c>
      <c r="C5" s="1" t="s">
        <v>22</v>
      </c>
      <c r="D5" s="1" t="s">
        <v>56</v>
      </c>
      <c r="E5" s="1" t="s">
        <v>70</v>
      </c>
      <c r="F5" s="1" t="s">
        <v>47</v>
      </c>
      <c r="G5" s="2" t="str">
        <f>HYPERLINK("https://auction.openprocurement.org/tenders/03045c49f8914c14bf1aff7c08da9663")</f>
        <v>https://auction.openprocurement.org/tenders/03045c49f8914c14bf1aff7c08da9663</v>
      </c>
      <c r="H5" s="4">
        <v>44044</v>
      </c>
      <c r="I5" s="1" t="s">
        <v>85</v>
      </c>
      <c r="J5" s="1" t="s">
        <v>92</v>
      </c>
      <c r="K5" s="5">
        <v>129437.9</v>
      </c>
    </row>
    <row r="6" spans="1:11" x14ac:dyDescent="0.25">
      <c r="A6" s="2" t="str">
        <f>HYPERLINK("https://my.zakupki.prom.ua/remote/dispatcher/state_purchase_view/14621378", "UA-2020-01-20-002249-c")</f>
        <v>UA-2020-01-20-002249-c</v>
      </c>
      <c r="B6" s="1" t="s">
        <v>49</v>
      </c>
      <c r="C6" s="1" t="s">
        <v>49</v>
      </c>
      <c r="D6" s="1" t="s">
        <v>56</v>
      </c>
      <c r="E6" s="1" t="s">
        <v>78</v>
      </c>
      <c r="F6" s="1" t="s">
        <v>18</v>
      </c>
      <c r="G6" s="2" t="str">
        <f>HYPERLINK("https://auction.openprocurement.org/tenders/bcf49af724b14b0fa4c07a23b9b4101e")</f>
        <v>https://auction.openprocurement.org/tenders/bcf49af724b14b0fa4c07a23b9b4101e</v>
      </c>
      <c r="H6" s="4">
        <v>43882</v>
      </c>
      <c r="I6" s="1" t="s">
        <v>85</v>
      </c>
      <c r="J6" s="1" t="s">
        <v>99</v>
      </c>
      <c r="K6" s="5">
        <v>31140.1</v>
      </c>
    </row>
    <row r="7" spans="1:11" x14ac:dyDescent="0.25">
      <c r="A7" s="2" t="str">
        <f>HYPERLINK("https://my.zakupki.prom.ua/remote/dispatcher/state_purchase_view/19344183", "UA-2020-09-17-000920-a")</f>
        <v>UA-2020-09-17-000920-a</v>
      </c>
      <c r="B7" s="1" t="s">
        <v>20</v>
      </c>
      <c r="C7" s="1" t="s">
        <v>20</v>
      </c>
      <c r="D7" s="1" t="s">
        <v>56</v>
      </c>
      <c r="E7" s="1" t="s">
        <v>70</v>
      </c>
      <c r="F7" s="1" t="s">
        <v>47</v>
      </c>
      <c r="G7" s="2" t="str">
        <f>HYPERLINK("https://auction.openprocurement.org/tenders/094c1d807e72472a9b1df831aaf922e4")</f>
        <v>https://auction.openprocurement.org/tenders/094c1d807e72472a9b1df831aaf922e4</v>
      </c>
      <c r="H7" s="4">
        <v>44127</v>
      </c>
      <c r="I7" s="1" t="s">
        <v>85</v>
      </c>
      <c r="J7" s="1" t="s">
        <v>100</v>
      </c>
      <c r="K7" s="5">
        <v>299100</v>
      </c>
    </row>
    <row r="8" spans="1:11" x14ac:dyDescent="0.25">
      <c r="A8" s="2" t="str">
        <f>HYPERLINK("https://my.zakupki.prom.ua/remote/dispatcher/state_purchase_view/14895333", "UA-2020-01-28-003003-b")</f>
        <v>UA-2020-01-28-003003-b</v>
      </c>
      <c r="B8" s="1" t="s">
        <v>30</v>
      </c>
      <c r="C8" s="1" t="s">
        <v>30</v>
      </c>
      <c r="D8" s="1" t="s">
        <v>56</v>
      </c>
      <c r="E8" s="1" t="s">
        <v>63</v>
      </c>
      <c r="F8" s="1" t="s">
        <v>44</v>
      </c>
      <c r="G8" s="2" t="str">
        <f>HYPERLINK("https://auction.openprocurement.org/tenders/a474d9ec68ce4328a03c1ea1ecd4d405")</f>
        <v>https://auction.openprocurement.org/tenders/a474d9ec68ce4328a03c1ea1ecd4d405</v>
      </c>
      <c r="H8" s="4">
        <v>43889</v>
      </c>
      <c r="I8" s="1" t="s">
        <v>85</v>
      </c>
      <c r="J8" s="1" t="s">
        <v>104</v>
      </c>
      <c r="K8" s="5">
        <v>470062.58</v>
      </c>
    </row>
    <row r="9" spans="1:11" x14ac:dyDescent="0.25">
      <c r="A9" s="2" t="str">
        <f>HYPERLINK("https://my.zakupki.prom.ua/remote/dispatcher/state_purchase_view/18329085", "UA-2020-08-05-004710-a")</f>
        <v>UA-2020-08-05-004710-a</v>
      </c>
      <c r="B9" s="1" t="s">
        <v>34</v>
      </c>
      <c r="C9" s="1" t="s">
        <v>34</v>
      </c>
      <c r="D9" s="1" t="s">
        <v>56</v>
      </c>
      <c r="E9" s="1" t="s">
        <v>64</v>
      </c>
      <c r="F9" s="1" t="s">
        <v>17</v>
      </c>
      <c r="G9" s="2" t="str">
        <f>HYPERLINK("https://auction.openprocurement.org/tenders/0f6d2c1bfff647b08172e5f7df706c5d")</f>
        <v>https://auction.openprocurement.org/tenders/0f6d2c1bfff647b08172e5f7df706c5d</v>
      </c>
      <c r="H9" s="4">
        <v>44085</v>
      </c>
      <c r="I9" s="1" t="s">
        <v>85</v>
      </c>
      <c r="J9" s="1" t="s">
        <v>96</v>
      </c>
      <c r="K9" s="5">
        <v>186162.81</v>
      </c>
    </row>
    <row r="10" spans="1:11" x14ac:dyDescent="0.25">
      <c r="A10" s="2" t="str">
        <f>HYPERLINK("https://my.zakupki.prom.ua/remote/dispatcher/state_purchase_view/14839155", "UA-2020-01-27-000514-b")</f>
        <v>UA-2020-01-27-000514-b</v>
      </c>
      <c r="B10" s="1" t="s">
        <v>28</v>
      </c>
      <c r="C10" s="1" t="s">
        <v>28</v>
      </c>
      <c r="D10" s="1" t="s">
        <v>56</v>
      </c>
      <c r="E10" s="1" t="s">
        <v>81</v>
      </c>
      <c r="F10" s="1" t="s">
        <v>15</v>
      </c>
      <c r="G10" s="2" t="str">
        <f>HYPERLINK("https://auction.openprocurement.org/tenders/e97d50aa6e5648afa96162963a11358b")</f>
        <v>https://auction.openprocurement.org/tenders/e97d50aa6e5648afa96162963a11358b</v>
      </c>
      <c r="H10" s="4">
        <v>43896</v>
      </c>
      <c r="I10" s="1" t="s">
        <v>85</v>
      </c>
      <c r="J10" s="1" t="s">
        <v>109</v>
      </c>
      <c r="K10" s="5">
        <v>100000</v>
      </c>
    </row>
    <row r="11" spans="1:11" x14ac:dyDescent="0.25">
      <c r="A11" s="2" t="str">
        <f>HYPERLINK("https://my.zakupki.prom.ua/remote/dispatcher/state_purchase_view/16811356", "UA-2020-05-22-001812-c")</f>
        <v>UA-2020-05-22-001812-c</v>
      </c>
      <c r="B11" s="1" t="s">
        <v>35</v>
      </c>
      <c r="C11" s="1" t="s">
        <v>35</v>
      </c>
      <c r="D11" s="1" t="s">
        <v>56</v>
      </c>
      <c r="E11" s="1" t="s">
        <v>70</v>
      </c>
      <c r="F11" s="1" t="s">
        <v>47</v>
      </c>
      <c r="G11" s="2" t="str">
        <f>HYPERLINK("https://auction.openprocurement.org/tenders/220892050fe2462ea1eb5b22171163fd")</f>
        <v>https://auction.openprocurement.org/tenders/220892050fe2462ea1eb5b22171163fd</v>
      </c>
      <c r="H11" s="4">
        <v>44011</v>
      </c>
      <c r="I11" s="1" t="s">
        <v>85</v>
      </c>
      <c r="J11" s="1" t="s">
        <v>90</v>
      </c>
      <c r="K11" s="5">
        <v>67105.05</v>
      </c>
    </row>
    <row r="12" spans="1:11" x14ac:dyDescent="0.25">
      <c r="A12" s="2" t="str">
        <f>HYPERLINK("https://my.zakupki.prom.ua/remote/dispatcher/state_purchase_view/20265827", "UA-2020-10-20-002701-a")</f>
        <v>UA-2020-10-20-002701-a</v>
      </c>
      <c r="B12" s="1" t="s">
        <v>24</v>
      </c>
      <c r="C12" s="1" t="s">
        <v>23</v>
      </c>
      <c r="D12" s="1" t="s">
        <v>56</v>
      </c>
      <c r="E12" s="1" t="s">
        <v>77</v>
      </c>
      <c r="F12" s="1" t="s">
        <v>10</v>
      </c>
      <c r="G12" s="2" t="str">
        <f>HYPERLINK("https://auction.openprocurement.org/tenders/dbbed25ec2ac429f8743e3101828293d")</f>
        <v>https://auction.openprocurement.org/tenders/dbbed25ec2ac429f8743e3101828293d</v>
      </c>
      <c r="H12" s="4">
        <v>44157</v>
      </c>
      <c r="I12" s="1" t="s">
        <v>85</v>
      </c>
      <c r="J12" s="1" t="s">
        <v>103</v>
      </c>
      <c r="K12" s="5">
        <v>25120</v>
      </c>
    </row>
    <row r="13" spans="1:11" x14ac:dyDescent="0.25">
      <c r="A13" s="2" t="str">
        <f>HYPERLINK("https://my.zakupki.prom.ua/remote/dispatcher/state_purchase_view/19910018", "UA-2020-10-07-007843-a")</f>
        <v>UA-2020-10-07-007843-a</v>
      </c>
      <c r="B13" s="1" t="s">
        <v>32</v>
      </c>
      <c r="C13" s="1" t="s">
        <v>32</v>
      </c>
      <c r="D13" s="1" t="s">
        <v>56</v>
      </c>
      <c r="E13" s="1" t="s">
        <v>64</v>
      </c>
      <c r="F13" s="1" t="s">
        <v>17</v>
      </c>
      <c r="G13" s="2" t="str">
        <f>HYPERLINK("https://auction.openprocurement.org/tenders/70aeb79b01284e53acd23cd854b30bc6")</f>
        <v>https://auction.openprocurement.org/tenders/70aeb79b01284e53acd23cd854b30bc6</v>
      </c>
      <c r="H13" s="4">
        <v>44144</v>
      </c>
      <c r="I13" s="1" t="s">
        <v>85</v>
      </c>
      <c r="J13" s="1" t="s">
        <v>102</v>
      </c>
      <c r="K13" s="5">
        <v>48003.9</v>
      </c>
    </row>
    <row r="14" spans="1:11" x14ac:dyDescent="0.25">
      <c r="A14" s="2" t="str">
        <f>HYPERLINK("https://my.zakupki.prom.ua/remote/dispatcher/state_purchase_view/21473708", "UA-2020-11-26-005004-b")</f>
        <v>UA-2020-11-26-005004-b</v>
      </c>
      <c r="B14" s="1" t="s">
        <v>14</v>
      </c>
      <c r="C14" s="1" t="s">
        <v>14</v>
      </c>
      <c r="D14" s="1" t="s">
        <v>56</v>
      </c>
      <c r="E14" s="1" t="s">
        <v>73</v>
      </c>
      <c r="F14" s="1" t="s">
        <v>12</v>
      </c>
      <c r="G14" s="2" t="str">
        <f>HYPERLINK("https://auction.openprocurement.org/tenders/da1f6f0d3ccd47f6b116bb71f3c39955")</f>
        <v>https://auction.openprocurement.org/tenders/da1f6f0d3ccd47f6b116bb71f3c39955</v>
      </c>
      <c r="H14" s="4">
        <v>44192</v>
      </c>
      <c r="I14" s="1" t="s">
        <v>85</v>
      </c>
      <c r="J14" s="1" t="s">
        <v>108</v>
      </c>
      <c r="K14" s="5">
        <v>282240</v>
      </c>
    </row>
    <row r="15" spans="1:11" x14ac:dyDescent="0.25">
      <c r="A15" s="2" t="str">
        <f>HYPERLINK("https://my.zakupki.prom.ua/remote/dispatcher/state_purchase_view/19203158", "UA-2020-09-11-004650-b")</f>
        <v>UA-2020-09-11-004650-b</v>
      </c>
      <c r="B15" s="1" t="s">
        <v>48</v>
      </c>
      <c r="C15" s="1" t="s">
        <v>48</v>
      </c>
      <c r="D15" s="1" t="s">
        <v>56</v>
      </c>
      <c r="E15" s="1" t="s">
        <v>69</v>
      </c>
      <c r="F15" s="1" t="s">
        <v>19</v>
      </c>
      <c r="G15" s="2" t="str">
        <f>HYPERLINK("https://auction.openprocurement.org/tenders/85f3c8240b3c48bb8cf99f1e282e9e9c")</f>
        <v>https://auction.openprocurement.org/tenders/85f3c8240b3c48bb8cf99f1e282e9e9c</v>
      </c>
      <c r="H15" s="4">
        <v>44115</v>
      </c>
      <c r="I15" s="1" t="s">
        <v>85</v>
      </c>
      <c r="J15" s="1" t="s">
        <v>55</v>
      </c>
      <c r="K15" s="5">
        <v>173984.81</v>
      </c>
    </row>
    <row r="16" spans="1:11" x14ac:dyDescent="0.25">
      <c r="A16" s="2" t="str">
        <f>HYPERLINK("https://my.zakupki.prom.ua/remote/dispatcher/state_purchase_view/21327730", "UA-2020-11-23-005435-c")</f>
        <v>UA-2020-11-23-005435-c</v>
      </c>
      <c r="B16" s="1" t="s">
        <v>33</v>
      </c>
      <c r="C16" s="1" t="s">
        <v>33</v>
      </c>
      <c r="D16" s="1" t="s">
        <v>56</v>
      </c>
      <c r="E16" s="1" t="s">
        <v>64</v>
      </c>
      <c r="F16" s="1" t="s">
        <v>17</v>
      </c>
      <c r="G16" s="2" t="str">
        <f>HYPERLINK("https://auction.openprocurement.org/tenders/e1183f6e1127423584ddd724dc53ff58")</f>
        <v>https://auction.openprocurement.org/tenders/e1183f6e1127423584ddd724dc53ff58</v>
      </c>
      <c r="H16" s="4">
        <v>44187</v>
      </c>
      <c r="I16" s="1" t="s">
        <v>85</v>
      </c>
      <c r="J16" s="1" t="s">
        <v>106</v>
      </c>
      <c r="K16" s="5">
        <v>30525</v>
      </c>
    </row>
    <row r="17" spans="1:11" x14ac:dyDescent="0.25">
      <c r="A17" s="2" t="str">
        <f>HYPERLINK("https://my.zakupki.prom.ua/remote/dispatcher/state_purchase_view/17608779", "UA-2020-07-02-004988-a")</f>
        <v>UA-2020-07-02-004988-a</v>
      </c>
      <c r="B17" s="1" t="s">
        <v>25</v>
      </c>
      <c r="C17" s="1" t="s">
        <v>25</v>
      </c>
      <c r="D17" s="1" t="s">
        <v>56</v>
      </c>
      <c r="E17" s="1" t="s">
        <v>84</v>
      </c>
      <c r="F17" s="1" t="s">
        <v>7</v>
      </c>
      <c r="G17" s="2" t="str">
        <f>HYPERLINK("https://auction.openprocurement.org/tenders/c8dd3287f1c249d482bd4537a6668f88")</f>
        <v>https://auction.openprocurement.org/tenders/c8dd3287f1c249d482bd4537a6668f88</v>
      </c>
      <c r="H17" s="4">
        <v>44045</v>
      </c>
      <c r="I17" s="1" t="s">
        <v>85</v>
      </c>
      <c r="J17" s="1" t="s">
        <v>93</v>
      </c>
      <c r="K17" s="5">
        <v>130806</v>
      </c>
    </row>
    <row r="18" spans="1:11" x14ac:dyDescent="0.25">
      <c r="A18" s="2" t="str">
        <f>HYPERLINK("https://my.zakupki.prom.ua/remote/dispatcher/state_purchase_view/18386631", "UA-2020-08-07-002147-a")</f>
        <v>UA-2020-08-07-002147-a</v>
      </c>
      <c r="B18" s="1" t="s">
        <v>11</v>
      </c>
      <c r="C18" s="1" t="s">
        <v>11</v>
      </c>
      <c r="D18" s="1" t="s">
        <v>56</v>
      </c>
      <c r="E18" s="1" t="s">
        <v>70</v>
      </c>
      <c r="F18" s="1" t="s">
        <v>47</v>
      </c>
      <c r="G18" s="2" t="str">
        <f>HYPERLINK("https://auction.openprocurement.org/tenders/86cd54168ae940e5a29efb5f4f0e8be7")</f>
        <v>https://auction.openprocurement.org/tenders/86cd54168ae940e5a29efb5f4f0e8be7</v>
      </c>
      <c r="H18" s="4">
        <v>44089</v>
      </c>
      <c r="I18" s="1" t="s">
        <v>85</v>
      </c>
      <c r="J18" s="1" t="s">
        <v>97</v>
      </c>
      <c r="K18" s="5">
        <v>306300</v>
      </c>
    </row>
    <row r="19" spans="1:11" x14ac:dyDescent="0.25">
      <c r="A19" s="2" t="str">
        <f>HYPERLINK("https://my.zakupki.prom.ua/remote/dispatcher/state_purchase_view/15675664", "UA-2020-03-10-001504-a")</f>
        <v>UA-2020-03-10-001504-a</v>
      </c>
      <c r="B19" s="1" t="s">
        <v>1</v>
      </c>
      <c r="C19" s="1" t="s">
        <v>1</v>
      </c>
      <c r="D19" s="1" t="s">
        <v>56</v>
      </c>
      <c r="E19" s="1" t="s">
        <v>65</v>
      </c>
      <c r="F19" s="1" t="s">
        <v>43</v>
      </c>
      <c r="G19" s="2" t="str">
        <f>HYPERLINK("https://auction.openprocurement.org/tenders/76d15c3865d646fc803a1246aa838e7e")</f>
        <v>https://auction.openprocurement.org/tenders/76d15c3865d646fc803a1246aa838e7e</v>
      </c>
      <c r="H19" s="4">
        <v>43928</v>
      </c>
      <c r="I19" s="1" t="s">
        <v>85</v>
      </c>
      <c r="J19" s="1" t="s">
        <v>8</v>
      </c>
      <c r="K19" s="5">
        <v>512373.6</v>
      </c>
    </row>
    <row r="20" spans="1:11" x14ac:dyDescent="0.25">
      <c r="A20" s="2" t="str">
        <f>HYPERLINK("https://my.zakupki.prom.ua/remote/dispatcher/state_purchase_view/21374048", "UA-2020-11-24-005672-c")</f>
        <v>UA-2020-11-24-005672-c</v>
      </c>
      <c r="B20" s="1" t="s">
        <v>21</v>
      </c>
      <c r="C20" s="1" t="s">
        <v>21</v>
      </c>
      <c r="D20" s="1" t="s">
        <v>56</v>
      </c>
      <c r="E20" s="1" t="s">
        <v>68</v>
      </c>
      <c r="F20" s="1" t="s">
        <v>42</v>
      </c>
      <c r="G20" s="2" t="str">
        <f>HYPERLINK("https://auction.openprocurement.org/tenders/7ef4466d4977475689daff667d8805f0")</f>
        <v>https://auction.openprocurement.org/tenders/7ef4466d4977475689daff667d8805f0</v>
      </c>
      <c r="H20" s="4">
        <v>44192</v>
      </c>
      <c r="I20" s="1" t="s">
        <v>85</v>
      </c>
      <c r="J20" s="1" t="s">
        <v>107</v>
      </c>
      <c r="K20" s="5">
        <v>499500</v>
      </c>
    </row>
    <row r="21" spans="1:11" x14ac:dyDescent="0.25">
      <c r="A21" s="2" t="str">
        <f>HYPERLINK("https://my.zakupki.prom.ua/remote/dispatcher/state_purchase_view/19458684", "UA-2020-09-21-011647-b")</f>
        <v>UA-2020-09-21-011647-b</v>
      </c>
      <c r="B21" s="1" t="s">
        <v>50</v>
      </c>
      <c r="C21" s="1" t="s">
        <v>50</v>
      </c>
      <c r="D21" s="1" t="s">
        <v>56</v>
      </c>
      <c r="E21" s="1" t="s">
        <v>70</v>
      </c>
      <c r="F21" s="1" t="s">
        <v>47</v>
      </c>
      <c r="G21" s="2" t="str">
        <f>HYPERLINK("https://auction.openprocurement.org/tenders/35d1bb999ac042408d85b85f600f39ef")</f>
        <v>https://auction.openprocurement.org/tenders/35d1bb999ac042408d85b85f600f39ef</v>
      </c>
      <c r="H21" s="4">
        <v>44136</v>
      </c>
      <c r="I21" s="1" t="s">
        <v>85</v>
      </c>
      <c r="J21" s="1" t="s">
        <v>101</v>
      </c>
      <c r="K21" s="5">
        <v>135625</v>
      </c>
    </row>
    <row r="22" spans="1:11" x14ac:dyDescent="0.25">
      <c r="A22" s="2" t="str">
        <f>HYPERLINK("https://my.zakupki.prom.ua/remote/dispatcher/state_purchase_view/15697795", "UA-2020-03-11-001918-b")</f>
        <v>UA-2020-03-11-001918-b</v>
      </c>
      <c r="B22" s="1" t="s">
        <v>52</v>
      </c>
      <c r="C22" s="1" t="s">
        <v>52</v>
      </c>
      <c r="D22" s="1" t="s">
        <v>56</v>
      </c>
      <c r="E22" s="1" t="s">
        <v>76</v>
      </c>
      <c r="F22" s="1" t="s">
        <v>38</v>
      </c>
      <c r="G22" s="2" t="str">
        <f>HYPERLINK("https://auction.openprocurement.org/tenders/b0109c4beea94ed88b1319f27e83c92c")</f>
        <v>https://auction.openprocurement.org/tenders/b0109c4beea94ed88b1319f27e83c92c</v>
      </c>
      <c r="H22" s="4">
        <v>43933</v>
      </c>
      <c r="I22" s="1" t="s">
        <v>85</v>
      </c>
      <c r="J22" s="1" t="s">
        <v>0</v>
      </c>
      <c r="K22" s="5">
        <v>510981.04</v>
      </c>
    </row>
    <row r="23" spans="1:11" x14ac:dyDescent="0.25">
      <c r="A23" s="2" t="str">
        <f>HYPERLINK("https://my.zakupki.prom.ua/remote/dispatcher/state_purchase_view/14710377", "UA-2020-01-22-001932-b")</f>
        <v>UA-2020-01-22-001932-b</v>
      </c>
      <c r="B23" s="1" t="s">
        <v>26</v>
      </c>
      <c r="C23" s="1" t="s">
        <v>26</v>
      </c>
      <c r="D23" s="1" t="s">
        <v>56</v>
      </c>
      <c r="E23" s="1" t="s">
        <v>80</v>
      </c>
      <c r="F23" s="1" t="s">
        <v>40</v>
      </c>
      <c r="G23" s="2" t="str">
        <f>HYPERLINK("https://auction.openprocurement.org/tenders/ac69af0c48ef4f4aba37d3e09aace535")</f>
        <v>https://auction.openprocurement.org/tenders/ac69af0c48ef4f4aba37d3e09aace535</v>
      </c>
      <c r="H23" s="4">
        <v>43886</v>
      </c>
      <c r="I23" s="1" t="s">
        <v>85</v>
      </c>
      <c r="J23" s="1" t="s">
        <v>91</v>
      </c>
      <c r="K23" s="5">
        <v>85322.92</v>
      </c>
    </row>
    <row r="24" spans="1:11" x14ac:dyDescent="0.25">
      <c r="A24" s="2" t="str">
        <f>HYPERLINK("https://my.zakupki.prom.ua/remote/dispatcher/state_purchase_view/17731479", "UA-2020-07-08-003931-c")</f>
        <v>UA-2020-07-08-003931-c</v>
      </c>
      <c r="B24" s="1" t="s">
        <v>5</v>
      </c>
      <c r="C24" s="1" t="s">
        <v>4</v>
      </c>
      <c r="D24" s="1" t="s">
        <v>56</v>
      </c>
      <c r="E24" s="1" t="s">
        <v>71</v>
      </c>
      <c r="F24" s="1" t="s">
        <v>16</v>
      </c>
      <c r="G24" s="2" t="str">
        <f>HYPERLINK("https://auction.openprocurement.org/tenders/c81a25e330a94e6e9f61f8ad20e61b9e")</f>
        <v>https://auction.openprocurement.org/tenders/c81a25e330a94e6e9f61f8ad20e61b9e</v>
      </c>
      <c r="H24" s="4">
        <v>44064</v>
      </c>
      <c r="I24" s="1" t="s">
        <v>85</v>
      </c>
      <c r="J24" s="1" t="s">
        <v>94</v>
      </c>
      <c r="K24" s="5">
        <v>7506.6</v>
      </c>
    </row>
    <row r="25" spans="1:11" x14ac:dyDescent="0.25">
      <c r="A25" s="2" t="str">
        <f>HYPERLINK("https://my.zakupki.prom.ua/remote/dispatcher/state_purchase_view/16063369", "UA-2020-04-01-001744-b")</f>
        <v>UA-2020-04-01-001744-b</v>
      </c>
      <c r="B25" s="1" t="s">
        <v>2</v>
      </c>
      <c r="C25" s="1" t="s">
        <v>3</v>
      </c>
      <c r="D25" s="1" t="s">
        <v>56</v>
      </c>
      <c r="E25" s="1" t="s">
        <v>71</v>
      </c>
      <c r="F25" s="1" t="s">
        <v>16</v>
      </c>
      <c r="G25" s="2" t="str">
        <f>HYPERLINK("https://auction.openprocurement.org/tenders/228b95930e2c4a899cb317d8aa12c286")</f>
        <v>https://auction.openprocurement.org/tenders/228b95930e2c4a899cb317d8aa12c286</v>
      </c>
      <c r="H25" s="4">
        <v>43953</v>
      </c>
      <c r="I25" s="1" t="s">
        <v>85</v>
      </c>
      <c r="J25" s="1" t="s">
        <v>87</v>
      </c>
      <c r="K25" s="5">
        <v>8586.42</v>
      </c>
    </row>
    <row r="26" spans="1:11" x14ac:dyDescent="0.25">
      <c r="A26" s="2" t="str">
        <f>HYPERLINK("https://my.zakupki.prom.ua/remote/dispatcher/state_purchase_view/15487188", "UA-2020-02-26-001269-c")</f>
        <v>UA-2020-02-26-001269-c</v>
      </c>
      <c r="B26" s="1" t="s">
        <v>31</v>
      </c>
      <c r="C26" s="1" t="s">
        <v>31</v>
      </c>
      <c r="D26" s="1" t="s">
        <v>56</v>
      </c>
      <c r="E26" s="1" t="s">
        <v>63</v>
      </c>
      <c r="F26" s="1" t="s">
        <v>44</v>
      </c>
      <c r="G26" s="2" t="str">
        <f>HYPERLINK("https://auction.openprocurement.org/tenders/a042af6808d9438181e93f85e1836f0c")</f>
        <v>https://auction.openprocurement.org/tenders/a042af6808d9438181e93f85e1836f0c</v>
      </c>
      <c r="H26" s="4">
        <v>43918</v>
      </c>
      <c r="I26" s="1" t="s">
        <v>85</v>
      </c>
      <c r="J26" s="1" t="s">
        <v>86</v>
      </c>
      <c r="K26" s="5">
        <v>419815.02</v>
      </c>
    </row>
    <row r="27" spans="1:11" x14ac:dyDescent="0.25">
      <c r="A27" s="2" t="str">
        <f>HYPERLINK("https://my.zakupki.prom.ua/remote/dispatcher/state_purchase_view/19216106", "UA-2020-09-11-009434-b")</f>
        <v>UA-2020-09-11-009434-b</v>
      </c>
      <c r="B27" s="1" t="s">
        <v>27</v>
      </c>
      <c r="C27" s="1" t="s">
        <v>27</v>
      </c>
      <c r="D27" s="1" t="s">
        <v>56</v>
      </c>
      <c r="E27" s="1" t="s">
        <v>84</v>
      </c>
      <c r="F27" s="1" t="s">
        <v>7</v>
      </c>
      <c r="G27" s="2" t="str">
        <f>HYPERLINK("https://auction.openprocurement.org/tenders/767dcc171db4465a85381eb6425f245b")</f>
        <v>https://auction.openprocurement.org/tenders/767dcc171db4465a85381eb6425f245b</v>
      </c>
      <c r="H27" s="4">
        <v>44115</v>
      </c>
      <c r="I27" s="1" t="s">
        <v>85</v>
      </c>
      <c r="J27" s="1" t="s">
        <v>98</v>
      </c>
      <c r="K27" s="5">
        <v>26700</v>
      </c>
    </row>
    <row r="28" spans="1:11" x14ac:dyDescent="0.25">
      <c r="A28" s="2" t="str">
        <f>HYPERLINK("https://my.zakupki.prom.ua/remote/dispatcher/state_purchase_view/20628376", "UA-2020-10-30-005032-c")</f>
        <v>UA-2020-10-30-005032-c</v>
      </c>
      <c r="B28" s="1" t="s">
        <v>29</v>
      </c>
      <c r="C28" s="1" t="s">
        <v>29</v>
      </c>
      <c r="D28" s="1" t="s">
        <v>56</v>
      </c>
      <c r="E28" s="1" t="s">
        <v>70</v>
      </c>
      <c r="F28" s="1" t="s">
        <v>47</v>
      </c>
      <c r="G28" s="2" t="str">
        <f>HYPERLINK("https://auction.openprocurement.org/tenders/0053bb80e8bf417cade04c0ecc9a9d16")</f>
        <v>https://auction.openprocurement.org/tenders/0053bb80e8bf417cade04c0ecc9a9d16</v>
      </c>
      <c r="H28" s="4">
        <v>44169</v>
      </c>
      <c r="I28" s="1" t="s">
        <v>85</v>
      </c>
      <c r="J28" s="1" t="s">
        <v>105</v>
      </c>
      <c r="K28" s="5">
        <v>228684</v>
      </c>
    </row>
    <row r="29" spans="1:11" x14ac:dyDescent="0.25">
      <c r="A29" s="2" t="str">
        <f>HYPERLINK("https://my.zakupki.prom.ua/remote/dispatcher/state_purchase_view/15827322", "UA-2020-03-18-001261-b")</f>
        <v>UA-2020-03-18-001261-b</v>
      </c>
      <c r="B29" s="1" t="s">
        <v>36</v>
      </c>
      <c r="C29" s="1" t="s">
        <v>36</v>
      </c>
      <c r="D29" s="1" t="s">
        <v>56</v>
      </c>
      <c r="E29" s="1" t="s">
        <v>77</v>
      </c>
      <c r="F29" s="1" t="s">
        <v>10</v>
      </c>
      <c r="G29" s="2" t="str">
        <f>HYPERLINK("https://auction.openprocurement.org/tenders/60564173335c423e9c827409fb800a1a")</f>
        <v>https://auction.openprocurement.org/tenders/60564173335c423e9c827409fb800a1a</v>
      </c>
      <c r="H29" s="4">
        <v>43939</v>
      </c>
      <c r="I29" s="1" t="s">
        <v>85</v>
      </c>
      <c r="J29" s="1" t="s">
        <v>6</v>
      </c>
      <c r="K29" s="5">
        <v>219037.03</v>
      </c>
    </row>
    <row r="30" spans="1:11" x14ac:dyDescent="0.25">
      <c r="A30" s="2" t="str">
        <f>HYPERLINK("https://my.zakupki.prom.ua/remote/dispatcher/state_purchase_view/19457218", "UA-2020-09-21-011252-b")</f>
        <v>UA-2020-09-21-011252-b</v>
      </c>
      <c r="B30" s="1" t="s">
        <v>41</v>
      </c>
      <c r="C30" s="1" t="s">
        <v>41</v>
      </c>
      <c r="D30" s="1" t="s">
        <v>56</v>
      </c>
      <c r="E30" s="1" t="s">
        <v>82</v>
      </c>
      <c r="F30" s="1" t="s">
        <v>39</v>
      </c>
      <c r="G30" s="2" t="str">
        <f>HYPERLINK("https://auction.openprocurement.org/tenders/56c70f090351406f902ff7d11569b175")</f>
        <v>https://auction.openprocurement.org/tenders/56c70f090351406f902ff7d11569b175</v>
      </c>
      <c r="H30" s="4">
        <v>44131</v>
      </c>
      <c r="I30" s="1" t="s">
        <v>85</v>
      </c>
      <c r="J30" s="1" t="s">
        <v>46</v>
      </c>
      <c r="K30" s="5">
        <v>99400</v>
      </c>
    </row>
    <row r="31" spans="1:11" x14ac:dyDescent="0.25">
      <c r="A31" s="2" t="str">
        <f>HYPERLINK("https://my.zakupki.prom.ua/remote/dispatcher/state_purchase_view/16533061", "UA-2020-05-04-001922-b")</f>
        <v>UA-2020-05-04-001922-b</v>
      </c>
      <c r="B31" s="1" t="s">
        <v>57</v>
      </c>
      <c r="C31" s="1" t="s">
        <v>57</v>
      </c>
      <c r="D31" s="1" t="s">
        <v>56</v>
      </c>
      <c r="E31" s="1" t="s">
        <v>67</v>
      </c>
      <c r="F31" s="1" t="s">
        <v>45</v>
      </c>
      <c r="G31" s="2" t="str">
        <f>HYPERLINK("https://auction.openprocurement.org/tenders/fbddab6afc2e49a1beaddf18e407b561")</f>
        <v>https://auction.openprocurement.org/tenders/fbddab6afc2e49a1beaddf18e407b561</v>
      </c>
      <c r="H31" s="4">
        <v>43987</v>
      </c>
      <c r="I31" s="1" t="s">
        <v>85</v>
      </c>
      <c r="J31" s="1" t="s">
        <v>89</v>
      </c>
      <c r="K31" s="5">
        <v>372274</v>
      </c>
    </row>
  </sheetData>
  <autoFilter ref="A2:K31"/>
  <hyperlinks>
    <hyperlink ref="A26" r:id="rId1" display="https://my.zakupki.prom.ua/remote/dispatcher/state_purchase_view/15487188"/>
    <hyperlink ref="A25" r:id="rId2" display="https://my.zakupki.prom.ua/remote/dispatcher/state_purchase_view/16063369"/>
    <hyperlink ref="A24" r:id="rId3" display="https://my.zakupki.prom.ua/remote/dispatcher/state_purchase_view/17731479"/>
    <hyperlink ref="A23" r:id="rId4" display="https://my.zakupki.prom.ua/remote/dispatcher/state_purchase_view/14710377"/>
    <hyperlink ref="A22" r:id="rId5" display="https://my.zakupki.prom.ua/remote/dispatcher/state_purchase_view/15697795"/>
    <hyperlink ref="A21" r:id="rId6" display="https://my.zakupki.prom.ua/remote/dispatcher/state_purchase_view/19458684"/>
    <hyperlink ref="A20" r:id="rId7" display="https://my.zakupki.prom.ua/remote/dispatcher/state_purchase_view/21374048"/>
    <hyperlink ref="A19" r:id="rId8" display="https://my.zakupki.prom.ua/remote/dispatcher/state_purchase_view/15675664"/>
    <hyperlink ref="A18" r:id="rId9" display="https://my.zakupki.prom.ua/remote/dispatcher/state_purchase_view/18386631"/>
    <hyperlink ref="A17" r:id="rId10" display="https://my.zakupki.prom.ua/remote/dispatcher/state_purchase_view/17608779"/>
    <hyperlink ref="A31" r:id="rId11" display="https://my.zakupki.prom.ua/remote/dispatcher/state_purchase_view/16533061"/>
    <hyperlink ref="A27" r:id="rId12" display="https://my.zakupki.prom.ua/remote/dispatcher/state_purchase_view/19216106"/>
    <hyperlink ref="A28" r:id="rId13" display="https://my.zakupki.prom.ua/remote/dispatcher/state_purchase_view/20628376"/>
    <hyperlink ref="A29" r:id="rId14" display="https://my.zakupki.prom.ua/remote/dispatcher/state_purchase_view/15827322"/>
    <hyperlink ref="A30" r:id="rId15" display="https://my.zakupki.prom.ua/remote/dispatcher/state_purchase_view/19457218"/>
    <hyperlink ref="A13" r:id="rId16" display="https://my.zakupki.prom.ua/remote/dispatcher/state_purchase_view/19910018"/>
    <hyperlink ref="A14" r:id="rId17" display="https://my.zakupki.prom.ua/remote/dispatcher/state_purchase_view/21473708"/>
    <hyperlink ref="A11" r:id="rId18" display="https://my.zakupki.prom.ua/remote/dispatcher/state_purchase_view/16811356"/>
    <hyperlink ref="A12" r:id="rId19" display="https://my.zakupki.prom.ua/remote/dispatcher/state_purchase_view/20265827"/>
    <hyperlink ref="A9" r:id="rId20" display="https://my.zakupki.prom.ua/remote/dispatcher/state_purchase_view/18329085"/>
    <hyperlink ref="A7" r:id="rId21" display="https://my.zakupki.prom.ua/remote/dispatcher/state_purchase_view/19344183"/>
    <hyperlink ref="A8" r:id="rId22" display="https://my.zakupki.prom.ua/remote/dispatcher/state_purchase_view/14895333"/>
    <hyperlink ref="A15" r:id="rId23" display="https://my.zakupki.prom.ua/remote/dispatcher/state_purchase_view/19203158"/>
    <hyperlink ref="A16" r:id="rId24" display="https://my.zakupki.prom.ua/remote/dispatcher/state_purchase_view/21327730"/>
    <hyperlink ref="A10" r:id="rId25" display="https://my.zakupki.prom.ua/remote/dispatcher/state_purchase_view/14839155"/>
    <hyperlink ref="G3" r:id="rId26" display="https://auction.openprocurement.org/tenders/5c3137674e364bf3aff2d778bf581905"/>
    <hyperlink ref="G28" r:id="rId27" display="https://auction.openprocurement.org/tenders/0053bb80e8bf417cade04c0ecc9a9d16"/>
    <hyperlink ref="G31" r:id="rId28" display="https://auction.openprocurement.org/tenders/fbddab6afc2e49a1beaddf18e407b561"/>
    <hyperlink ref="G27" r:id="rId29" display="https://auction.openprocurement.org/tenders/767dcc171db4465a85381eb6425f245b"/>
    <hyperlink ref="G29" r:id="rId30" display="https://auction.openprocurement.org/tenders/60564173335c423e9c827409fb800a1a"/>
    <hyperlink ref="G30" r:id="rId31" display="https://auction.openprocurement.org/tenders/56c70f090351406f902ff7d11569b175"/>
    <hyperlink ref="G24" r:id="rId32" display="https://auction.openprocurement.org/tenders/c81a25e330a94e6e9f61f8ad20e61b9e"/>
    <hyperlink ref="G23" r:id="rId33" display="https://auction.openprocurement.org/tenders/ac69af0c48ef4f4aba37d3e09aace535"/>
    <hyperlink ref="G22" r:id="rId34" display="https://auction.openprocurement.org/tenders/b0109c4beea94ed88b1319f27e83c92c"/>
    <hyperlink ref="G21" r:id="rId35" display="https://auction.openprocurement.org/tenders/35d1bb999ac042408d85b85f600f39ef"/>
    <hyperlink ref="G20" r:id="rId36" display="https://auction.openprocurement.org/tenders/7ef4466d4977475689daff667d8805f0"/>
    <hyperlink ref="G19" r:id="rId37" display="https://auction.openprocurement.org/tenders/76d15c3865d646fc803a1246aa838e7e"/>
    <hyperlink ref="G18" r:id="rId38" display="https://auction.openprocurement.org/tenders/86cd54168ae940e5a29efb5f4f0e8be7"/>
    <hyperlink ref="G17" r:id="rId39" display="https://auction.openprocurement.org/tenders/c8dd3287f1c249d482bd4537a6668f88"/>
    <hyperlink ref="G26" r:id="rId40" display="https://auction.openprocurement.org/tenders/a042af6808d9438181e93f85e1836f0c"/>
    <hyperlink ref="G25" r:id="rId41" display="https://auction.openprocurement.org/tenders/228b95930e2c4a899cb317d8aa12c286"/>
    <hyperlink ref="G9" r:id="rId42" display="https://auction.openprocurement.org/tenders/0f6d2c1bfff647b08172e5f7df706c5d"/>
    <hyperlink ref="G10" r:id="rId43" display="https://auction.openprocurement.org/tenders/e97d50aa6e5648afa96162963a11358b"/>
    <hyperlink ref="G7" r:id="rId44" display="https://auction.openprocurement.org/tenders/094c1d807e72472a9b1df831aaf922e4"/>
    <hyperlink ref="G8" r:id="rId45" display="https://auction.openprocurement.org/tenders/a474d9ec68ce4328a03c1ea1ecd4d405"/>
    <hyperlink ref="G13" r:id="rId46" display="https://auction.openprocurement.org/tenders/70aeb79b01284e53acd23cd854b30bc6"/>
    <hyperlink ref="G14" r:id="rId47" display="https://auction.openprocurement.org/tenders/da1f6f0d3ccd47f6b116bb71f3c39955"/>
    <hyperlink ref="G11" r:id="rId48" display="https://auction.openprocurement.org/tenders/220892050fe2462ea1eb5b22171163fd"/>
    <hyperlink ref="G12" r:id="rId49" display="https://auction.openprocurement.org/tenders/dbbed25ec2ac429f8743e3101828293d"/>
    <hyperlink ref="G15" r:id="rId50" display="https://auction.openprocurement.org/tenders/85f3c8240b3c48bb8cf99f1e282e9e9c"/>
    <hyperlink ref="G16" r:id="rId51" display="https://auction.openprocurement.org/tenders/e1183f6e1127423584ddd724dc53ff58"/>
    <hyperlink ref="G4" r:id="rId52" display="https://auction.openprocurement.org/tenders/9aeb9b49c7634614a1dbed17873ae822"/>
    <hyperlink ref="G5" r:id="rId53" display="https://auction.openprocurement.org/tenders/03045c49f8914c14bf1aff7c08da9663"/>
    <hyperlink ref="G6" r:id="rId54" display="https://auction.openprocurement.org/tenders/bcf49af724b14b0fa4c07a23b9b4101e"/>
    <hyperlink ref="A3" r:id="rId55" display="https://my.zakupki.prom.ua/remote/dispatcher/state_purchase_view/14596204"/>
    <hyperlink ref="A4" r:id="rId56" display="https://my.zakupki.prom.ua/remote/dispatcher/state_purchase_view/14627427"/>
    <hyperlink ref="A5" r:id="rId57" display="https://my.zakupki.prom.ua/remote/dispatcher/state_purchase_view/17614991"/>
    <hyperlink ref="A6" r:id="rId58" display="https://my.zakupki.prom.ua/remote/dispatcher/state_purchase_view/14621378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Пользователь Windows</cp:lastModifiedBy>
  <dcterms:created xsi:type="dcterms:W3CDTF">2021-01-15T10:36:45Z</dcterms:created>
  <dcterms:modified xsi:type="dcterms:W3CDTF">2021-01-15T08:46:50Z</dcterms:modified>
  <cp:category/>
</cp:coreProperties>
</file>