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75" i="1"/>
  <c r="G274"/>
  <c r="G273"/>
  <c r="G272"/>
  <c r="G271"/>
  <c r="G269"/>
  <c r="G268"/>
  <c r="G267"/>
  <c r="G266"/>
  <c r="G265"/>
  <c r="G264"/>
  <c r="G263"/>
  <c r="G262"/>
  <c r="G261"/>
  <c r="G203"/>
  <c r="G194"/>
  <c r="G191"/>
  <c r="G172"/>
  <c r="G242"/>
  <c r="G235"/>
  <c r="G202"/>
  <c r="G165"/>
  <c r="G159"/>
  <c r="G158"/>
  <c r="G150"/>
  <c r="G80"/>
  <c r="G124"/>
  <c r="G121"/>
  <c r="G111"/>
  <c r="G104"/>
  <c r="G103"/>
  <c r="G99"/>
  <c r="G94"/>
  <c r="G93"/>
  <c r="G92"/>
  <c r="G7"/>
</calcChain>
</file>

<file path=xl/sharedStrings.xml><?xml version="1.0" encoding="utf-8"?>
<sst xmlns="http://schemas.openxmlformats.org/spreadsheetml/2006/main" count="844" uniqueCount="599">
  <si>
    <t>Перелік укладених договорів</t>
  </si>
  <si>
    <t>КНП "КЛШМД" ДМР</t>
  </si>
  <si>
    <t>за 2021 рік</t>
  </si>
  <si>
    <t>№ з/п</t>
  </si>
  <si>
    <t>Предмет закупівлі</t>
  </si>
  <si>
    <t>Постачальник</t>
  </si>
  <si>
    <t>№ договору</t>
  </si>
  <si>
    <t>дата</t>
  </si>
  <si>
    <t>сума договору</t>
  </si>
  <si>
    <t>ТОВ АВЕРС КАНЦЕЛЯРІЯ</t>
  </si>
  <si>
    <t>БП-13</t>
  </si>
  <si>
    <t>ФОП Рибка Л.О.</t>
  </si>
  <si>
    <t>БП-12</t>
  </si>
  <si>
    <t>Аверс Канцелярія</t>
  </si>
  <si>
    <t>БП-41</t>
  </si>
  <si>
    <t>Фізична особа підприємець Сушина М.С.</t>
  </si>
  <si>
    <t>Т-14</t>
  </si>
  <si>
    <t>СТ "Святогор"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</si>
  <si>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</si>
  <si>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</si>
  <si>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</si>
  <si>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</si>
  <si>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</si>
  <si>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</si>
  <si>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</si>
  <si>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</si>
  <si>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</si>
  <si>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</si>
  <si>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</si>
  <si>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</si>
  <si>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</si>
  <si>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</si>
  <si>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</si>
  <si>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</si>
  <si>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ФОП Кривобок О.С.</t>
  </si>
  <si>
    <t>БП-47</t>
  </si>
  <si>
    <t>БП-48</t>
  </si>
  <si>
    <t>БП-49</t>
  </si>
  <si>
    <t>БП-61</t>
  </si>
  <si>
    <t>БП-62</t>
  </si>
  <si>
    <t>П-38</t>
  </si>
  <si>
    <t>БП-64</t>
  </si>
  <si>
    <t>БП-65</t>
  </si>
  <si>
    <t>БП-66</t>
  </si>
  <si>
    <t>БП-67</t>
  </si>
  <si>
    <t>БП-75</t>
  </si>
  <si>
    <t>ФОП Коваленко В.Л.</t>
  </si>
  <si>
    <t>БП-76</t>
  </si>
  <si>
    <t>ФОП Кузьменко В.В.</t>
  </si>
  <si>
    <t>БП-84</t>
  </si>
  <si>
    <t>БП-85</t>
  </si>
  <si>
    <t>ТОВ"Країна містобудування"</t>
  </si>
  <si>
    <t>БП-87</t>
  </si>
  <si>
    <t>ТОВ "Лізофарм Медікал"</t>
  </si>
  <si>
    <t>70001</t>
  </si>
  <si>
    <t>БП-88</t>
  </si>
  <si>
    <t>БП-90</t>
  </si>
  <si>
    <t>БП-91</t>
  </si>
  <si>
    <t>БП-93</t>
  </si>
  <si>
    <t>БП-95</t>
  </si>
  <si>
    <t>БП-94</t>
  </si>
  <si>
    <t>БП-92</t>
  </si>
  <si>
    <t>БП-99</t>
  </si>
  <si>
    <t>ФОП"Андрющенко М.С."</t>
  </si>
  <si>
    <t>БП-98</t>
  </si>
  <si>
    <t>БП-103</t>
  </si>
  <si>
    <t>ФОП "Єрмак Г.Р."</t>
  </si>
  <si>
    <t>Т-24</t>
  </si>
  <si>
    <t>БП-114</t>
  </si>
  <si>
    <t>БП-116</t>
  </si>
  <si>
    <t>БП-118</t>
  </si>
  <si>
    <t>БП-121</t>
  </si>
  <si>
    <t>БП-122</t>
  </si>
  <si>
    <t>БП-123</t>
  </si>
  <si>
    <t>БП-125</t>
  </si>
  <si>
    <t>БП-129</t>
  </si>
  <si>
    <t>БП-130</t>
  </si>
  <si>
    <t>БП-131</t>
  </si>
  <si>
    <t>папір офісний для друку А4</t>
  </si>
  <si>
    <t>медичні бланки та журнали</t>
  </si>
  <si>
    <t>канц. Папки</t>
  </si>
  <si>
    <t>протигаз ГП-7</t>
  </si>
  <si>
    <t>кондиціонери</t>
  </si>
  <si>
    <t>кут шліфмаш</t>
  </si>
  <si>
    <t>набор стамесок</t>
  </si>
  <si>
    <t>ізол.стрічка</t>
  </si>
  <si>
    <t>прожектор</t>
  </si>
  <si>
    <t>паяльник</t>
  </si>
  <si>
    <t>ланцюг</t>
  </si>
  <si>
    <t>мультиметр циф</t>
  </si>
  <si>
    <t>тример бенз</t>
  </si>
  <si>
    <t>кран кул.</t>
  </si>
  <si>
    <t>круг відріз</t>
  </si>
  <si>
    <t>герметик сіл</t>
  </si>
  <si>
    <t>пакети для сміття</t>
  </si>
  <si>
    <t>шурупи.дюбеля</t>
  </si>
  <si>
    <t>кухонне прил.</t>
  </si>
  <si>
    <t>відріз марлі</t>
  </si>
  <si>
    <t>клейонка підкл</t>
  </si>
  <si>
    <t>рукавички</t>
  </si>
  <si>
    <t>наматрацники</t>
  </si>
  <si>
    <t>тумби метал.зы столиком</t>
  </si>
  <si>
    <t>меблі та прспособи різні</t>
  </si>
  <si>
    <t>ліжко</t>
  </si>
  <si>
    <t>матраци</t>
  </si>
  <si>
    <t>ковролін</t>
  </si>
  <si>
    <t>медичні бланки -рецепти</t>
  </si>
  <si>
    <t>текстильні вироби</t>
  </si>
  <si>
    <t>жалюзі</t>
  </si>
  <si>
    <t>кріпильні деталі</t>
  </si>
  <si>
    <t>конструкційні матеріали</t>
  </si>
  <si>
    <t>мийні засоби</t>
  </si>
  <si>
    <t>вікна</t>
  </si>
  <si>
    <t>холодильники</t>
  </si>
  <si>
    <t>тканина латексна медична</t>
  </si>
  <si>
    <t>тканина прогумована</t>
  </si>
  <si>
    <t>щебінь.пісок.гравій</t>
  </si>
  <si>
    <t>електронне обладнання</t>
  </si>
  <si>
    <t>обогрівачі</t>
  </si>
  <si>
    <t>баласти для розрядних ламп</t>
  </si>
  <si>
    <t>сввітильники</t>
  </si>
  <si>
    <t>пластмасові вироби</t>
  </si>
  <si>
    <t>пропіленові полімери</t>
  </si>
  <si>
    <t>частини до світильників</t>
  </si>
  <si>
    <t>кухонне приладдя</t>
  </si>
  <si>
    <t>електричні проводи</t>
  </si>
  <si>
    <t>різальні інструменти</t>
  </si>
  <si>
    <t>приладдя для прибирання</t>
  </si>
  <si>
    <t>прилади для вимірювання.</t>
  </si>
  <si>
    <t>ТОВ "Медичний центр "М.Т.К.""</t>
  </si>
  <si>
    <t>20%(№134/19-ДН-БП)</t>
  </si>
  <si>
    <t>ФОП Гребенюк Т.І.</t>
  </si>
  <si>
    <t>20% (№Т-12 від 02.05.19)</t>
  </si>
  <si>
    <t>ФОП Ковилова І.М.</t>
  </si>
  <si>
    <t>20% (№Т-28 від 17.12.19)</t>
  </si>
  <si>
    <t>ДП ПАТ ДАК Ліки України аптека №9</t>
  </si>
  <si>
    <t>20% (№Т-2 від 11.03.19)</t>
  </si>
  <si>
    <t>ФОП Гребенюк І.Т.</t>
  </si>
  <si>
    <t>20% (№Т-25 від 24.09.19)</t>
  </si>
  <si>
    <t>ТОВ БАДМ-Б</t>
  </si>
  <si>
    <t>20% (№Т-19 від06.06.19)</t>
  </si>
  <si>
    <t>ТОВ Кріоген</t>
  </si>
  <si>
    <t>20%                     (№Ф31-01-2)</t>
  </si>
  <si>
    <t xml:space="preserve">ТОВ "Бадм-Б" </t>
  </si>
  <si>
    <t>БП-7</t>
  </si>
  <si>
    <t>ТОВ "ЛАБ-СЕРВІС"</t>
  </si>
  <si>
    <t>П-14</t>
  </si>
  <si>
    <t>Т-1</t>
  </si>
  <si>
    <t>Т-2</t>
  </si>
  <si>
    <t>П-15</t>
  </si>
  <si>
    <t>ФОП Єльнікова О.І.</t>
  </si>
  <si>
    <t>БП-15</t>
  </si>
  <si>
    <t>Т-3</t>
  </si>
  <si>
    <t>Т-5</t>
  </si>
  <si>
    <t>ТОВ "ПРОМТРЕЙД"</t>
  </si>
  <si>
    <t>П-36</t>
  </si>
  <si>
    <t>ТОВ Дансон Фарма</t>
  </si>
  <si>
    <t>Імунолог</t>
  </si>
  <si>
    <t>40</t>
  </si>
  <si>
    <t>ФОП Кондарєв О.А.</t>
  </si>
  <si>
    <t>П-17</t>
  </si>
  <si>
    <t>ФОП Гребенюк В.М.</t>
  </si>
  <si>
    <t>БП-22</t>
  </si>
  <si>
    <t>БП-21</t>
  </si>
  <si>
    <t>БП-23</t>
  </si>
  <si>
    <t>ТОВ Фірма Кріогенсервіс</t>
  </si>
  <si>
    <t>БП-24</t>
  </si>
  <si>
    <t>БП-27</t>
  </si>
  <si>
    <t>Т-6</t>
  </si>
  <si>
    <t>ФОП Богатир Д.Є.</t>
  </si>
  <si>
    <t>Т-7</t>
  </si>
  <si>
    <t>ТОВ Фірма "Кріогенсервіс"</t>
  </si>
  <si>
    <t>ДКР/1110/07</t>
  </si>
  <si>
    <t>ДКР/1593/07/15</t>
  </si>
  <si>
    <t>ДП ПАТ ДАК "Ліки України" аптека №9</t>
  </si>
  <si>
    <t>БП-39</t>
  </si>
  <si>
    <t>Т-10</t>
  </si>
  <si>
    <t>Т-13</t>
  </si>
  <si>
    <t>БП-45</t>
  </si>
  <si>
    <t>БП-46</t>
  </si>
  <si>
    <t>БП-52</t>
  </si>
  <si>
    <t>ТОВ Медичний МТК</t>
  </si>
  <si>
    <t>311/20-ДН-БП</t>
  </si>
  <si>
    <t>ТОВ Валанж-Фарм</t>
  </si>
  <si>
    <t>551</t>
  </si>
  <si>
    <t>Т-15</t>
  </si>
  <si>
    <t>ФОП ЄЛЬНИКОВА ОЛЬГА ІГОРІВНА</t>
  </si>
  <si>
    <t>БП-55</t>
  </si>
  <si>
    <t>ФОП Кулак Є.А.</t>
  </si>
  <si>
    <t>Т-17</t>
  </si>
  <si>
    <t>ФОП Гребенюк Б.В.</t>
  </si>
  <si>
    <t>Т-16</t>
  </si>
  <si>
    <t>ПП-1</t>
  </si>
  <si>
    <t>Т-19</t>
  </si>
  <si>
    <t>ФОП Козаренко М.С,</t>
  </si>
  <si>
    <t>Т-18</t>
  </si>
  <si>
    <t>ПП ТК "ПРАКСІС"</t>
  </si>
  <si>
    <t>2020/10/002</t>
  </si>
  <si>
    <t>ТОВ "Пріоритет-Л"</t>
  </si>
  <si>
    <t>Т-20</t>
  </si>
  <si>
    <t>ФОП Мельник І.В.</t>
  </si>
  <si>
    <t>2020/09/001</t>
  </si>
  <si>
    <t>Т-21</t>
  </si>
  <si>
    <t>Т-23</t>
  </si>
  <si>
    <t>ТОВ"Медуа"</t>
  </si>
  <si>
    <t>89</t>
  </si>
  <si>
    <t>ФОП"Мельник І.В."</t>
  </si>
  <si>
    <t>2020/12/002</t>
  </si>
  <si>
    <t>ФОП"Трембач"</t>
  </si>
  <si>
    <t>БП-102</t>
  </si>
  <si>
    <t>ТОВ"Компанія БІКО"</t>
  </si>
  <si>
    <t>БП-108</t>
  </si>
  <si>
    <t>ТОВ НВП"Стандарт"</t>
  </si>
  <si>
    <t>БП-109</t>
  </si>
  <si>
    <t>БП-110</t>
  </si>
  <si>
    <t>БП-112</t>
  </si>
  <si>
    <t>БП-113</t>
  </si>
  <si>
    <t>Т-27</t>
  </si>
  <si>
    <t>ФОП"Бабенкова С.А."</t>
  </si>
  <si>
    <t>7356</t>
  </si>
  <si>
    <t>ФОП Борчашвілі В.Я.</t>
  </si>
  <si>
    <t>БП-119</t>
  </si>
  <si>
    <t>Т-28</t>
  </si>
  <si>
    <t>розчини</t>
  </si>
  <si>
    <t>вир.мед.призн.</t>
  </si>
  <si>
    <t>плівка</t>
  </si>
  <si>
    <t>наркотики</t>
  </si>
  <si>
    <t>лаб.реактиви</t>
  </si>
  <si>
    <t>лік.зас.різні</t>
  </si>
  <si>
    <t>кисень медичний рідкий</t>
  </si>
  <si>
    <t>сельтавір</t>
  </si>
  <si>
    <t>детектори</t>
  </si>
  <si>
    <t>міастенія</t>
  </si>
  <si>
    <t>епілепсія</t>
  </si>
  <si>
    <t>фіксаж, проявник</t>
  </si>
  <si>
    <t>лік.зас.для реанімації</t>
  </si>
  <si>
    <t>гінекологічні набори</t>
  </si>
  <si>
    <t>Алергени</t>
  </si>
  <si>
    <t>рулони</t>
  </si>
  <si>
    <t>смужки</t>
  </si>
  <si>
    <t>перчатки</t>
  </si>
  <si>
    <t>розчин дилюента</t>
  </si>
  <si>
    <t>гемоглобин</t>
  </si>
  <si>
    <t>кисень</t>
  </si>
  <si>
    <t>наркотичні зас.</t>
  </si>
  <si>
    <t>лік. Засоби</t>
  </si>
  <si>
    <t>релаксанти</t>
  </si>
  <si>
    <t>анестетики</t>
  </si>
  <si>
    <t>маски</t>
  </si>
  <si>
    <t>пробірки</t>
  </si>
  <si>
    <t>газетний папір</t>
  </si>
  <si>
    <t>антирабічна вакцина</t>
  </si>
  <si>
    <t>детектори та аналізатори</t>
  </si>
  <si>
    <t>фотохімікати</t>
  </si>
  <si>
    <t>реактиви</t>
  </si>
  <si>
    <t>вакцина проти гепатиту</t>
  </si>
  <si>
    <t>плівка рентген</t>
  </si>
  <si>
    <t>дезінф.засоби</t>
  </si>
  <si>
    <t>обладн.для анестез та реанімації</t>
  </si>
  <si>
    <t>медичні вироби</t>
  </si>
  <si>
    <t>лікарські засоби різні</t>
  </si>
  <si>
    <t>вакцина проти грипу</t>
  </si>
  <si>
    <t>пульсоксиметри</t>
  </si>
  <si>
    <t>скляний посуд лаборат.призн</t>
  </si>
  <si>
    <t>лабораторні реактиви</t>
  </si>
  <si>
    <t>комбінезони</t>
  </si>
  <si>
    <t>півмаски фільтрувальні</t>
  </si>
  <si>
    <t>респіратори</t>
  </si>
  <si>
    <t>медичні матеріали</t>
  </si>
  <si>
    <t>дезінфекційні засоби</t>
  </si>
  <si>
    <t>маски кисневі</t>
  </si>
  <si>
    <t>екстракт дубіл.речовин</t>
  </si>
  <si>
    <t>крупи</t>
  </si>
  <si>
    <t>БП-31</t>
  </si>
  <si>
    <t>картопля</t>
  </si>
  <si>
    <t>БП-32</t>
  </si>
  <si>
    <t>олія</t>
  </si>
  <si>
    <t>БП-33</t>
  </si>
  <si>
    <t>макаронні вироби</t>
  </si>
  <si>
    <t>БП-34</t>
  </si>
  <si>
    <t>цукор</t>
  </si>
  <si>
    <t>БП-35</t>
  </si>
  <si>
    <t>масло вершк.</t>
  </si>
  <si>
    <t>БП-36</t>
  </si>
  <si>
    <t>горох</t>
  </si>
  <si>
    <t>БП-37</t>
  </si>
  <si>
    <t>овочі свіжі</t>
  </si>
  <si>
    <t>БП-38</t>
  </si>
  <si>
    <t>м'ясо</t>
  </si>
  <si>
    <t>ТОВ Еко-Фуд</t>
  </si>
  <si>
    <t>20% (Т-11)</t>
  </si>
  <si>
    <t>хлеб</t>
  </si>
  <si>
    <t>ТОВ "Дніпровський хлібокомбінат №5"</t>
  </si>
  <si>
    <t>П-1</t>
  </si>
  <si>
    <t>молоко та вершки</t>
  </si>
  <si>
    <t>ТОВ ВВ-Профіт</t>
  </si>
  <si>
    <t>П-2</t>
  </si>
  <si>
    <t>сири</t>
  </si>
  <si>
    <t>П-3</t>
  </si>
  <si>
    <t>кефір, сметана</t>
  </si>
  <si>
    <t>П-4</t>
  </si>
  <si>
    <t>м'ясні консерви</t>
  </si>
  <si>
    <t>П-5</t>
  </si>
  <si>
    <t>П-6</t>
  </si>
  <si>
    <t>П-7</t>
  </si>
  <si>
    <t>масло вершкове</t>
  </si>
  <si>
    <t>П-8</t>
  </si>
  <si>
    <t>П-9</t>
  </si>
  <si>
    <t>печиво цукрове</t>
  </si>
  <si>
    <t>П-10</t>
  </si>
  <si>
    <t>риба</t>
  </si>
  <si>
    <t>П-11</t>
  </si>
  <si>
    <t>сухофрукти</t>
  </si>
  <si>
    <t>П-12</t>
  </si>
  <si>
    <t>яйця курячі</t>
  </si>
  <si>
    <t>П-13</t>
  </si>
  <si>
    <t>крупи дод.зак.</t>
  </si>
  <si>
    <t>П-16</t>
  </si>
  <si>
    <t>картошка</t>
  </si>
  <si>
    <t>П-18</t>
  </si>
  <si>
    <t>П-19</t>
  </si>
  <si>
    <t>манка</t>
  </si>
  <si>
    <t>П-20</t>
  </si>
  <si>
    <t>П-21</t>
  </si>
  <si>
    <t>макароні</t>
  </si>
  <si>
    <t>П-22</t>
  </si>
  <si>
    <t>П-23</t>
  </si>
  <si>
    <t>П-24</t>
  </si>
  <si>
    <t>П-25</t>
  </si>
  <si>
    <t>П-26</t>
  </si>
  <si>
    <t>обробл. фрукти</t>
  </si>
  <si>
    <t>П-27</t>
  </si>
  <si>
    <t>П-28</t>
  </si>
  <si>
    <t>сік</t>
  </si>
  <si>
    <t>П-29</t>
  </si>
  <si>
    <t>мясні консер.</t>
  </si>
  <si>
    <t>ТОВ "АЛАН"</t>
  </si>
  <si>
    <t>П-30</t>
  </si>
  <si>
    <t>П-31</t>
  </si>
  <si>
    <t>П-32</t>
  </si>
  <si>
    <t>масло</t>
  </si>
  <si>
    <t>П-33</t>
  </si>
  <si>
    <t>П-34</t>
  </si>
  <si>
    <t>чай</t>
  </si>
  <si>
    <t>П-35</t>
  </si>
  <si>
    <t>Т-9</t>
  </si>
  <si>
    <t>хліб</t>
  </si>
  <si>
    <t>4636</t>
  </si>
  <si>
    <t>продуктові набори</t>
  </si>
  <si>
    <t>БП-124</t>
  </si>
  <si>
    <t>сіль</t>
  </si>
  <si>
    <t>БП-126</t>
  </si>
  <si>
    <t>охоронні послуги</t>
  </si>
  <si>
    <t>ТОВ КОЛЬЧУГА ПЛЮС</t>
  </si>
  <si>
    <t>20% (Т-8 від 01.04.2019)</t>
  </si>
  <si>
    <t>АТП</t>
  </si>
  <si>
    <t>КП "Автопідпр.сан.транспорту" ДМР</t>
  </si>
  <si>
    <t>юр.послуги</t>
  </si>
  <si>
    <t>ТОВ Мустанг</t>
  </si>
  <si>
    <t>картриджи</t>
  </si>
  <si>
    <t>ПП Козирєв Ю.М.</t>
  </si>
  <si>
    <t>БП-1</t>
  </si>
  <si>
    <t>очистка води</t>
  </si>
  <si>
    <t>ТОВ Аквілегія</t>
  </si>
  <si>
    <t>БП-2</t>
  </si>
  <si>
    <t>интернет</t>
  </si>
  <si>
    <t xml:space="preserve">ТОВ Метроком </t>
  </si>
  <si>
    <t>1701/1</t>
  </si>
  <si>
    <t>лифты</t>
  </si>
  <si>
    <t>ФОП Хлебас П.В.</t>
  </si>
  <si>
    <t>автоклавы</t>
  </si>
  <si>
    <t>ФОП Хоменко С.О.</t>
  </si>
  <si>
    <t>БП-3</t>
  </si>
  <si>
    <t>тестування пз</t>
  </si>
  <si>
    <t>ТОВ ЦІАТ</t>
  </si>
  <si>
    <t>20ДН</t>
  </si>
  <si>
    <t>інтер.лок.мережі</t>
  </si>
  <si>
    <t>ТОВ НВП ПК-СЕРВІС</t>
  </si>
  <si>
    <t>БП-6</t>
  </si>
  <si>
    <t>ремонт гастроскопу</t>
  </si>
  <si>
    <t>ФОП Єрохін Д.В.</t>
  </si>
  <si>
    <t>02</t>
  </si>
  <si>
    <t>03</t>
  </si>
  <si>
    <t>пот.ремонт палати №912</t>
  </si>
  <si>
    <t>ТОВ АП АГРОЕКСПО</t>
  </si>
  <si>
    <t>2301/20</t>
  </si>
  <si>
    <t>ремонт шафи</t>
  </si>
  <si>
    <t>ТОВ ВКФ Медина</t>
  </si>
  <si>
    <t>БП-8</t>
  </si>
  <si>
    <t>прання білизни</t>
  </si>
  <si>
    <t>ФОП Міхайлова В.В.</t>
  </si>
  <si>
    <t>БП-9</t>
  </si>
  <si>
    <t>мед.віходи біопс.матеріал</t>
  </si>
  <si>
    <t>ТОВ Екологічні переробні технології</t>
  </si>
  <si>
    <t>169/20НВ-Б</t>
  </si>
  <si>
    <t>ТОВ АЛЬФА СФЕРА ОХОРОНА</t>
  </si>
  <si>
    <t>24/02-1</t>
  </si>
  <si>
    <t>то пож.кранів</t>
  </si>
  <si>
    <t>ТОВ ДСПП</t>
  </si>
  <si>
    <t>ДН-07-КК</t>
  </si>
  <si>
    <t>віходи кат.В шприци</t>
  </si>
  <si>
    <t>209/20НВ-Б</t>
  </si>
  <si>
    <t>програмне забезп.</t>
  </si>
  <si>
    <t>ФОП Красуля</t>
  </si>
  <si>
    <t>00007</t>
  </si>
  <si>
    <t>7 центр</t>
  </si>
  <si>
    <t>КНП "ДЦПМСД №7" ДМР</t>
  </si>
  <si>
    <t>309/20-2240</t>
  </si>
  <si>
    <t>медстатистика</t>
  </si>
  <si>
    <t>ПП "Медінфосервіс"</t>
  </si>
  <si>
    <t>БП-16</t>
  </si>
  <si>
    <t>БП-17</t>
  </si>
  <si>
    <t>310/20-2240</t>
  </si>
  <si>
    <t>Т-4</t>
  </si>
  <si>
    <t>ТОВ Метроком</t>
  </si>
  <si>
    <t>0604/1</t>
  </si>
  <si>
    <t>ТОВАРИСТВО З ОБМЕЖЕНОЮ ВІДПОВІДАЛЬНІСТЮ "АЛЬФА СФЕРА ОХОРОНА"</t>
  </si>
  <si>
    <t>01/04-1</t>
  </si>
  <si>
    <t>юридичні послуги</t>
  </si>
  <si>
    <t>ТОВ СЮК МУСТАНГ</t>
  </si>
  <si>
    <t>дератизація</t>
  </si>
  <si>
    <t>КП Дезінфекція ДОР</t>
  </si>
  <si>
    <t>БП-29</t>
  </si>
  <si>
    <t>то ліфтів</t>
  </si>
  <si>
    <t>то автоклавів</t>
  </si>
  <si>
    <t>БП-30</t>
  </si>
  <si>
    <t>Т-8</t>
  </si>
  <si>
    <t>атп</t>
  </si>
  <si>
    <t>КП "АСТ" ДМР</t>
  </si>
  <si>
    <t>вимір.кратності повітрообміну</t>
  </si>
  <si>
    <t>ТОВ "ВКФ "Медина"</t>
  </si>
  <si>
    <t>т/о рентген</t>
  </si>
  <si>
    <t>ТОВ "Укрмедтехніка"</t>
  </si>
  <si>
    <t>діагностика алергенів</t>
  </si>
  <si>
    <t>ФОП Тригуб А.В.</t>
  </si>
  <si>
    <t>повірка</t>
  </si>
  <si>
    <t>ДП Дніпростандартметрологія</t>
  </si>
  <si>
    <t>06-0/11711</t>
  </si>
  <si>
    <t xml:space="preserve">послуги програм.забезп </t>
  </si>
  <si>
    <t>ЦІАТ</t>
  </si>
  <si>
    <t>тестування прог.забезпеч</t>
  </si>
  <si>
    <t>ФОП Красуля Ю.С.</t>
  </si>
  <si>
    <t>інтернет посл.</t>
  </si>
  <si>
    <t>ПАТ Укртелеком</t>
  </si>
  <si>
    <t>82711</t>
  </si>
  <si>
    <t>телеф.зв'язок</t>
  </si>
  <si>
    <t>82710</t>
  </si>
  <si>
    <t>т/о дизель-генератора</t>
  </si>
  <si>
    <t>ТОВ ДАРЕКС-ЕНЕРГО</t>
  </si>
  <si>
    <t>БП-40</t>
  </si>
  <si>
    <t>прочищення димоходу</t>
  </si>
  <si>
    <t>ПП "Валентина Сервіс"</t>
  </si>
  <si>
    <t>20</t>
  </si>
  <si>
    <t>БП-26</t>
  </si>
  <si>
    <t>поточ.р-т сходових маршів</t>
  </si>
  <si>
    <t>БП-42</t>
  </si>
  <si>
    <t>покривання підлоги</t>
  </si>
  <si>
    <t>БП-43</t>
  </si>
  <si>
    <t>ДН-28-КК</t>
  </si>
  <si>
    <t>техничне.обслуг</t>
  </si>
  <si>
    <t>0207/1</t>
  </si>
  <si>
    <t>т/о копіров.техн</t>
  </si>
  <si>
    <t>БП-44</t>
  </si>
  <si>
    <t>страхові посл</t>
  </si>
  <si>
    <t>ПАТ "УПСК"</t>
  </si>
  <si>
    <t>ОПН-006/1788/012620</t>
  </si>
  <si>
    <t>поточ.ремонт стін</t>
  </si>
  <si>
    <t>БП-50</t>
  </si>
  <si>
    <t>поточ.ремонт сходових маршів</t>
  </si>
  <si>
    <t>БП-51</t>
  </si>
  <si>
    <t>т/о газопроводу</t>
  </si>
  <si>
    <t>АТ Дніпрогаз</t>
  </si>
  <si>
    <t>38А491-2560-20</t>
  </si>
  <si>
    <t>т/о ліфтів</t>
  </si>
  <si>
    <t>36</t>
  </si>
  <si>
    <t>громадська безпека</t>
  </si>
  <si>
    <t>П-37</t>
  </si>
  <si>
    <t>ремонт та тех.обслугов.</t>
  </si>
  <si>
    <t>ремонт ліфту</t>
  </si>
  <si>
    <t>34</t>
  </si>
  <si>
    <t>фарбування пандусів</t>
  </si>
  <si>
    <t>ТОВ АП "АГРОЕКСПО"</t>
  </si>
  <si>
    <t>БП-56</t>
  </si>
  <si>
    <t>р-т генератору до комп.томог</t>
  </si>
  <si>
    <t>ТОВ"Статус Медексперт Інжиніринг"</t>
  </si>
  <si>
    <t>3/У-08/20</t>
  </si>
  <si>
    <t>т/о водоочис. станції</t>
  </si>
  <si>
    <t>ТОВ "Аквілегія"</t>
  </si>
  <si>
    <t>57</t>
  </si>
  <si>
    <t>38А491-4406-20</t>
  </si>
  <si>
    <t>86</t>
  </si>
  <si>
    <t>посл з прибирання та вивез.сміття</t>
  </si>
  <si>
    <t>ТОВ "Союз-Гарантія Партнер "</t>
  </si>
  <si>
    <t>БП-63</t>
  </si>
  <si>
    <t>вимощення хірург.корпусу</t>
  </si>
  <si>
    <t>БП-79</t>
  </si>
  <si>
    <t>БП-81</t>
  </si>
  <si>
    <t>779/20НВ</t>
  </si>
  <si>
    <t>ПРаТ"СК"УНІПОЛІС"</t>
  </si>
  <si>
    <t>41/7869/333</t>
  </si>
  <si>
    <t xml:space="preserve">віходи кат.В </t>
  </si>
  <si>
    <t>778/20НВ</t>
  </si>
  <si>
    <t>потпч.р-т приміщень№ 141.142</t>
  </si>
  <si>
    <t>БП-83</t>
  </si>
  <si>
    <t>ТОВ"Трейд-Сервіс ГК"</t>
  </si>
  <si>
    <t>62</t>
  </si>
  <si>
    <t>аварій.р-т фасаду хірург.корп</t>
  </si>
  <si>
    <t>БП-86</t>
  </si>
  <si>
    <t>Т-22</t>
  </si>
  <si>
    <t>носії особ ключів</t>
  </si>
  <si>
    <t>61</t>
  </si>
  <si>
    <t>р-т відсмоктувача</t>
  </si>
  <si>
    <t>ТОВ"ЛАБ-СЕРВІС"</t>
  </si>
  <si>
    <t>БП-96</t>
  </si>
  <si>
    <t>програмне забесп."Каштан"</t>
  </si>
  <si>
    <t>ТОВ"СІЕТ ХОЛДІНГ"</t>
  </si>
  <si>
    <t>ПП-2</t>
  </si>
  <si>
    <t>т/о вогнегасників</t>
  </si>
  <si>
    <t>Дніпропетровське спеціалізоване протипожежне підприємство</t>
  </si>
  <si>
    <t>ДН-94-ПЗ</t>
  </si>
  <si>
    <t>послуги землеустрію</t>
  </si>
  <si>
    <t>ФОП"Серба О.В."</t>
  </si>
  <si>
    <t>БП-101</t>
  </si>
  <si>
    <t>підвищ.кадрів</t>
  </si>
  <si>
    <t>ТОВ"Центр економічної освіти"</t>
  </si>
  <si>
    <t>БП-97</t>
  </si>
  <si>
    <t>поточ.р-т покрівлі складу</t>
  </si>
  <si>
    <t>БП-100</t>
  </si>
  <si>
    <t>встанов.генератору до КТ</t>
  </si>
  <si>
    <t>04/У-11/20</t>
  </si>
  <si>
    <t>перевстановл.прогр.забесп.доКТ</t>
  </si>
  <si>
    <t>05/У-11/20</t>
  </si>
  <si>
    <t>пошив наматрацн-в</t>
  </si>
  <si>
    <t>БП-104</t>
  </si>
  <si>
    <t>пот.р-т приміщ.під КТ</t>
  </si>
  <si>
    <t>ТОВ"Центріногруп"</t>
  </si>
  <si>
    <t>БП-107</t>
  </si>
  <si>
    <t>поточ р-т паркану</t>
  </si>
  <si>
    <t>Т-25</t>
  </si>
  <si>
    <t>поточ р-т системи опалення</t>
  </si>
  <si>
    <t>Т-26</t>
  </si>
  <si>
    <t>поточ р-т напівпідвалу</t>
  </si>
  <si>
    <t>БП-111</t>
  </si>
  <si>
    <t>р-т автоклава</t>
  </si>
  <si>
    <t>ТОВ НВП Екоенерго-Оргхім</t>
  </si>
  <si>
    <t>1825</t>
  </si>
  <si>
    <t>пот.р-т заміна електропроводки</t>
  </si>
  <si>
    <t>БП-115</t>
  </si>
  <si>
    <t>консультаційні послуги</t>
  </si>
  <si>
    <t>ФОП Черняєв Д,А,</t>
  </si>
  <si>
    <t>1512/1</t>
  </si>
  <si>
    <t>ПАТ УСК Княжа Вієнна Іншуранс Груп</t>
  </si>
  <si>
    <t>04/02-1</t>
  </si>
  <si>
    <t>техн.обсл. вимірюв.приладів</t>
  </si>
  <si>
    <t>теплова енергія</t>
  </si>
  <si>
    <t>КП "ТЕПЛОЕНЕРГО" ДМР</t>
  </si>
  <si>
    <t>070011</t>
  </si>
  <si>
    <t xml:space="preserve">ДП "ПІВНІЧТЕПЛОМЕРЕЖА" </t>
  </si>
  <si>
    <t>191</t>
  </si>
  <si>
    <t>309/20-2270</t>
  </si>
  <si>
    <t>310/20-2270</t>
  </si>
  <si>
    <t>стоки</t>
  </si>
  <si>
    <t>КП "Дніпроводоканал"</t>
  </si>
  <si>
    <t>2339С</t>
  </si>
  <si>
    <t>вода</t>
  </si>
  <si>
    <t>2339В</t>
  </si>
  <si>
    <t>ел.енергія</t>
  </si>
  <si>
    <t>ТОВ "ДНІПРОВСЬКІ ЕНЕРГЕТИЧНІ ПОСЛУГИ"</t>
  </si>
  <si>
    <t>004004/2020</t>
  </si>
  <si>
    <t>розп.ел.енергії</t>
  </si>
  <si>
    <t>ТОВ ДТЕК ДНІПРО.ЕЛЕКТРОМЕР.</t>
  </si>
  <si>
    <t>4-04/09</t>
  </si>
  <si>
    <t>Розподіл природного газу</t>
  </si>
  <si>
    <t>ПАТ "Дніпрогаз"</t>
  </si>
  <si>
    <t>№42АВ491-11581-18</t>
  </si>
  <si>
    <t>постачання прир.газу</t>
  </si>
  <si>
    <t>ТОВ ДНІПРОПЕТРОВСЬКГАЗ ЗБУТ</t>
  </si>
  <si>
    <t>№41SB497-660-20</t>
  </si>
  <si>
    <t>вивіз мусора</t>
  </si>
  <si>
    <t>КП Жилсервіс-2 ДМР</t>
  </si>
  <si>
    <t>М/52/01/2020</t>
  </si>
  <si>
    <t>М/163/04/2020</t>
  </si>
  <si>
    <t>ТОВ Екологія -Д</t>
  </si>
  <si>
    <t>М/52/06/2020</t>
  </si>
  <si>
    <t>цив.захист</t>
  </si>
  <si>
    <t>навч.метод.центр.цив.захисту та бжд дніпр.обл.</t>
  </si>
  <si>
    <t>алергология</t>
  </si>
  <si>
    <t>ДЗ ДМА МОЗУ</t>
  </si>
  <si>
    <t>ДП ДНКК"Моноліт"ДПАТ</t>
  </si>
  <si>
    <t>БП-127</t>
  </si>
  <si>
    <t>БП-128</t>
  </si>
  <si>
    <t>відеоларингоскопи</t>
  </si>
  <si>
    <t>ТОВ Медсераісгруп</t>
  </si>
  <si>
    <t>БП-120</t>
  </si>
  <si>
    <t>кисневий концентратор</t>
  </si>
  <si>
    <t>ТОВ"БИО-ТЕХНОЛОГИИ"</t>
  </si>
  <si>
    <t>БП-106</t>
  </si>
  <si>
    <t>ТОВ"Медсервісгруп"</t>
  </si>
  <si>
    <t>БП-105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</si>
</sst>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dd\.mm\.yy;@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9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wrapText="1"/>
    </xf>
    <xf numFmtId="49" fontId="6" fillId="2" borderId="6" xfId="1" applyNumberFormat="1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wrapText="1"/>
    </xf>
    <xf numFmtId="4" fontId="5" fillId="2" borderId="7" xfId="1" applyNumberFormat="1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wrapText="1"/>
    </xf>
    <xf numFmtId="49" fontId="6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wrapText="1"/>
    </xf>
    <xf numFmtId="4" fontId="6" fillId="2" borderId="5" xfId="1" applyNumberFormat="1" applyFont="1" applyFill="1" applyBorder="1" applyAlignment="1">
      <alignment horizontal="center" vertical="center"/>
    </xf>
    <xf numFmtId="0" fontId="5" fillId="2" borderId="6" xfId="1" applyNumberFormat="1" applyFont="1" applyFill="1" applyBorder="1" applyAlignment="1">
      <alignment horizontal="left"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164" fontId="5" fillId="2" borderId="6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wrapText="1"/>
    </xf>
    <xf numFmtId="164" fontId="6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wrapText="1"/>
    </xf>
    <xf numFmtId="4" fontId="6" fillId="2" borderId="1" xfId="1" applyNumberFormat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left" wrapText="1"/>
    </xf>
    <xf numFmtId="49" fontId="6" fillId="2" borderId="1" xfId="1" applyNumberFormat="1" applyFont="1" applyFill="1" applyBorder="1" applyAlignment="1">
      <alignment horizontal="center" wrapText="1"/>
    </xf>
    <xf numFmtId="14" fontId="6" fillId="2" borderId="1" xfId="1" applyNumberFormat="1" applyFont="1" applyFill="1" applyBorder="1" applyAlignment="1">
      <alignment horizontal="left" wrapText="1"/>
    </xf>
    <xf numFmtId="4" fontId="6" fillId="2" borderId="2" xfId="1" applyNumberFormat="1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left" vertical="center" wrapText="1"/>
    </xf>
    <xf numFmtId="14" fontId="6" fillId="2" borderId="1" xfId="1" applyNumberFormat="1" applyFont="1" applyFill="1" applyBorder="1" applyAlignment="1">
      <alignment horizontal="left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/>
    </xf>
    <xf numFmtId="4" fontId="6" fillId="2" borderId="5" xfId="1" applyNumberFormat="1" applyFont="1" applyFill="1" applyBorder="1" applyAlignment="1">
      <alignment horizontal="center" wrapText="1"/>
    </xf>
    <xf numFmtId="0" fontId="6" fillId="2" borderId="6" xfId="1" applyFont="1" applyFill="1" applyBorder="1" applyAlignment="1">
      <alignment horizontal="left" wrapText="1"/>
    </xf>
    <xf numFmtId="49" fontId="6" fillId="2" borderId="6" xfId="1" applyNumberFormat="1" applyFont="1" applyFill="1" applyBorder="1" applyAlignment="1">
      <alignment horizontal="center" wrapText="1"/>
    </xf>
    <xf numFmtId="14" fontId="6" fillId="2" borderId="6" xfId="1" applyNumberFormat="1" applyFont="1" applyFill="1" applyBorder="1" applyAlignment="1">
      <alignment horizontal="left" wrapText="1"/>
    </xf>
    <xf numFmtId="0" fontId="6" fillId="2" borderId="6" xfId="1" applyFont="1" applyFill="1" applyBorder="1" applyAlignment="1">
      <alignment horizontal="center" vertical="center" wrapText="1"/>
    </xf>
    <xf numFmtId="4" fontId="5" fillId="2" borderId="6" xfId="1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/>
    </xf>
    <xf numFmtId="0" fontId="6" fillId="2" borderId="1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/>
    </xf>
    <xf numFmtId="49" fontId="6" fillId="2" borderId="1" xfId="1" applyNumberFormat="1" applyFont="1" applyFill="1" applyBorder="1" applyAlignment="1">
      <alignment horizontal="center"/>
    </xf>
    <xf numFmtId="49" fontId="6" fillId="2" borderId="6" xfId="1" applyNumberFormat="1" applyFont="1" applyFill="1" applyBorder="1" applyAlignment="1">
      <alignment horizontal="center"/>
    </xf>
    <xf numFmtId="164" fontId="6" fillId="2" borderId="6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vertical="center" wrapText="1"/>
    </xf>
    <xf numFmtId="49" fontId="5" fillId="2" borderId="6" xfId="1" applyNumberFormat="1" applyFont="1" applyFill="1" applyBorder="1" applyAlignment="1">
      <alignment horizontal="center" wrapText="1"/>
    </xf>
    <xf numFmtId="164" fontId="5" fillId="2" borderId="6" xfId="1" applyNumberFormat="1" applyFont="1" applyFill="1" applyBorder="1" applyAlignment="1">
      <alignment horizontal="center" wrapText="1"/>
    </xf>
    <xf numFmtId="4" fontId="5" fillId="2" borderId="1" xfId="1" applyNumberFormat="1" applyFont="1" applyFill="1" applyBorder="1" applyAlignment="1">
      <alignment horizontal="center"/>
    </xf>
    <xf numFmtId="4" fontId="5" fillId="2" borderId="0" xfId="1" applyNumberFormat="1" applyFont="1" applyFill="1" applyBorder="1" applyAlignment="1">
      <alignment horizontal="right"/>
    </xf>
    <xf numFmtId="0" fontId="5" fillId="2" borderId="1" xfId="1" applyNumberFormat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vertical="top" wrapText="1"/>
    </xf>
    <xf numFmtId="49" fontId="5" fillId="2" borderId="1" xfId="1" applyNumberFormat="1" applyFont="1" applyFill="1" applyBorder="1" applyAlignment="1">
      <alignment horizontal="center"/>
    </xf>
    <xf numFmtId="0" fontId="5" fillId="2" borderId="6" xfId="1" applyNumberFormat="1" applyFont="1" applyFill="1" applyBorder="1" applyAlignment="1">
      <alignment wrapText="1"/>
    </xf>
    <xf numFmtId="0" fontId="5" fillId="2" borderId="6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5" fillId="2" borderId="5" xfId="1" applyNumberFormat="1" applyFont="1" applyFill="1" applyBorder="1" applyAlignment="1">
      <alignment horizontal="left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164" fontId="6" fillId="2" borderId="5" xfId="1" applyNumberFormat="1" applyFont="1" applyFill="1" applyBorder="1" applyAlignment="1">
      <alignment horizontal="center" vertical="center" wrapText="1"/>
    </xf>
    <xf numFmtId="4" fontId="6" fillId="2" borderId="0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left" vertical="center" wrapText="1"/>
    </xf>
    <xf numFmtId="49" fontId="5" fillId="2" borderId="7" xfId="1" applyNumberFormat="1" applyFont="1" applyFill="1" applyBorder="1" applyAlignment="1">
      <alignment horizontal="center"/>
    </xf>
    <xf numFmtId="164" fontId="5" fillId="2" borderId="7" xfId="1" applyNumberFormat="1" applyFont="1" applyFill="1" applyBorder="1" applyAlignment="1">
      <alignment horizontal="center"/>
    </xf>
    <xf numFmtId="0" fontId="0" fillId="2" borderId="0" xfId="0" applyFill="1"/>
    <xf numFmtId="0" fontId="8" fillId="2" borderId="1" xfId="1" applyFont="1" applyFill="1" applyBorder="1" applyAlignment="1">
      <alignment horizontal="center" vertical="center" wrapText="1"/>
    </xf>
    <xf numFmtId="0" fontId="0" fillId="0" borderId="0" xfId="0" applyFont="1"/>
    <xf numFmtId="0" fontId="7" fillId="2" borderId="1" xfId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/>
    </xf>
    <xf numFmtId="2" fontId="6" fillId="2" borderId="1" xfId="1" applyNumberFormat="1" applyFont="1" applyFill="1" applyBorder="1" applyAlignment="1">
      <alignment horizontal="center" vertical="center"/>
    </xf>
    <xf numFmtId="2" fontId="6" fillId="2" borderId="1" xfId="1" applyNumberFormat="1" applyFont="1" applyFill="1" applyBorder="1" applyAlignment="1">
      <alignment horizontal="center"/>
    </xf>
    <xf numFmtId="0" fontId="6" fillId="2" borderId="1" xfId="1" applyNumberFormat="1" applyFont="1" applyFill="1" applyBorder="1" applyAlignment="1">
      <alignment horizontal="center"/>
    </xf>
    <xf numFmtId="2" fontId="6" fillId="2" borderId="7" xfId="1" applyNumberFormat="1" applyFont="1" applyFill="1" applyBorder="1" applyAlignment="1">
      <alignment horizontal="center"/>
    </xf>
    <xf numFmtId="0" fontId="0" fillId="0" borderId="0" xfId="0" applyBorder="1"/>
    <xf numFmtId="0" fontId="9" fillId="2" borderId="1" xfId="1" applyFont="1" applyFill="1" applyBorder="1" applyAlignment="1">
      <alignment wrapText="1"/>
    </xf>
    <xf numFmtId="49" fontId="9" fillId="2" borderId="1" xfId="1" applyNumberFormat="1" applyFont="1" applyFill="1" applyBorder="1" applyAlignment="1">
      <alignment horizontal="center" wrapText="1"/>
    </xf>
    <xf numFmtId="164" fontId="9" fillId="2" borderId="1" xfId="1" applyNumberFormat="1" applyFont="1" applyFill="1" applyBorder="1" applyAlignment="1">
      <alignment horizontal="center" wrapText="1"/>
    </xf>
    <xf numFmtId="2" fontId="9" fillId="2" borderId="1" xfId="1" applyNumberFormat="1" applyFont="1" applyFill="1" applyBorder="1" applyAlignment="1">
      <alignment horizontal="center" wrapText="1"/>
    </xf>
    <xf numFmtId="4" fontId="9" fillId="2" borderId="1" xfId="1" applyNumberFormat="1" applyFont="1" applyFill="1" applyBorder="1" applyAlignment="1">
      <alignment horizontal="center" wrapText="1"/>
    </xf>
    <xf numFmtId="165" fontId="6" fillId="2" borderId="7" xfId="1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39"/>
  <sheetViews>
    <sheetView tabSelected="1" topLeftCell="A54" workbookViewId="0">
      <selection activeCell="J65" sqref="J65"/>
    </sheetView>
  </sheetViews>
  <sheetFormatPr defaultRowHeight="15"/>
  <cols>
    <col min="2" max="2" width="6.42578125" customWidth="1"/>
    <col min="3" max="3" width="14.28515625" customWidth="1"/>
    <col min="4" max="4" width="34.7109375" customWidth="1"/>
    <col min="5" max="5" width="11.140625" customWidth="1"/>
    <col min="7" max="7" width="14.42578125" customWidth="1"/>
  </cols>
  <sheetData>
    <row r="2" spans="2:7" ht="15.75">
      <c r="B2" s="2"/>
      <c r="C2" s="3"/>
      <c r="D2" s="5" t="s">
        <v>0</v>
      </c>
      <c r="E2" s="3"/>
      <c r="F2" s="3"/>
      <c r="G2" s="4"/>
    </row>
    <row r="3" spans="2:7" ht="15.75">
      <c r="D3" s="6" t="s">
        <v>1</v>
      </c>
    </row>
    <row r="4" spans="2:7" ht="15.75">
      <c r="B4" s="2"/>
      <c r="C4" s="3"/>
      <c r="D4" s="5" t="s">
        <v>2</v>
      </c>
      <c r="E4" s="3"/>
      <c r="F4" s="3"/>
      <c r="G4" s="4"/>
    </row>
    <row r="5" spans="2:7" ht="26.25">
      <c r="B5" s="7" t="s">
        <v>3</v>
      </c>
      <c r="C5" s="8" t="s">
        <v>4</v>
      </c>
      <c r="D5" s="9" t="s">
        <v>5</v>
      </c>
      <c r="E5" s="11" t="s">
        <v>6</v>
      </c>
      <c r="F5" s="9" t="s">
        <v>7</v>
      </c>
      <c r="G5" s="35" t="s">
        <v>8</v>
      </c>
    </row>
    <row r="6" spans="2:7" ht="25.5">
      <c r="B6" s="10">
        <v>1</v>
      </c>
      <c r="C6" s="12" t="s">
        <v>78</v>
      </c>
      <c r="D6" s="13" t="s">
        <v>9</v>
      </c>
      <c r="E6" s="14" t="s">
        <v>10</v>
      </c>
      <c r="F6" s="15">
        <v>43886</v>
      </c>
      <c r="G6" s="16">
        <v>28860</v>
      </c>
    </row>
    <row r="7" spans="2:7" ht="25.5">
      <c r="B7" s="10">
        <v>2</v>
      </c>
      <c r="C7" s="12" t="s">
        <v>79</v>
      </c>
      <c r="D7" s="17" t="s">
        <v>11</v>
      </c>
      <c r="E7" s="14" t="s">
        <v>12</v>
      </c>
      <c r="F7" s="15">
        <v>43886</v>
      </c>
      <c r="G7" s="16">
        <f>39745+10000</f>
        <v>49745</v>
      </c>
    </row>
    <row r="8" spans="2:7">
      <c r="B8" s="10">
        <v>3</v>
      </c>
      <c r="C8" s="18" t="s">
        <v>80</v>
      </c>
      <c r="D8" s="19" t="s">
        <v>13</v>
      </c>
      <c r="E8" s="14" t="s">
        <v>14</v>
      </c>
      <c r="F8" s="15">
        <v>43992</v>
      </c>
      <c r="G8" s="20">
        <v>344.06</v>
      </c>
    </row>
    <row r="9" spans="2:7" ht="18.75" customHeight="1">
      <c r="B9" s="10">
        <v>4</v>
      </c>
      <c r="C9" s="18" t="s">
        <v>81</v>
      </c>
      <c r="D9" s="19" t="s">
        <v>15</v>
      </c>
      <c r="E9" s="14" t="s">
        <v>16</v>
      </c>
      <c r="F9" s="15">
        <v>44057</v>
      </c>
      <c r="G9" s="21">
        <v>248000</v>
      </c>
    </row>
    <row r="10" spans="2:7">
      <c r="B10" s="10">
        <v>5</v>
      </c>
      <c r="C10" s="22" t="s">
        <v>82</v>
      </c>
      <c r="D10" s="23" t="s">
        <v>17</v>
      </c>
      <c r="E10" s="24" t="s">
        <v>18</v>
      </c>
      <c r="F10" s="25">
        <v>44022</v>
      </c>
      <c r="G10" s="26">
        <v>17970</v>
      </c>
    </row>
    <row r="11" spans="2:7">
      <c r="B11" s="10">
        <v>6</v>
      </c>
      <c r="C11" s="22" t="s">
        <v>83</v>
      </c>
      <c r="D11" s="23" t="s">
        <v>17</v>
      </c>
      <c r="E11" s="24" t="s">
        <v>19</v>
      </c>
      <c r="F11" s="25">
        <v>44032</v>
      </c>
      <c r="G11" s="26">
        <v>8898</v>
      </c>
    </row>
    <row r="12" spans="2:7">
      <c r="B12" s="10">
        <v>7</v>
      </c>
      <c r="C12" s="22" t="s">
        <v>84</v>
      </c>
      <c r="D12" s="23" t="s">
        <v>17</v>
      </c>
      <c r="E12" s="24" t="s">
        <v>20</v>
      </c>
      <c r="F12" s="25">
        <v>44032</v>
      </c>
      <c r="G12" s="26">
        <v>7141.09</v>
      </c>
    </row>
    <row r="13" spans="2:7">
      <c r="B13" s="10">
        <v>8</v>
      </c>
      <c r="C13" s="22" t="s">
        <v>85</v>
      </c>
      <c r="D13" s="23" t="s">
        <v>17</v>
      </c>
      <c r="E13" s="24" t="s">
        <v>21</v>
      </c>
      <c r="F13" s="25">
        <v>44032</v>
      </c>
      <c r="G13" s="26">
        <v>2063.3000000000002</v>
      </c>
    </row>
    <row r="14" spans="2:7">
      <c r="B14" s="10">
        <v>9</v>
      </c>
      <c r="C14" s="22" t="s">
        <v>86</v>
      </c>
      <c r="D14" s="23" t="s">
        <v>17</v>
      </c>
      <c r="E14" s="24" t="s">
        <v>22</v>
      </c>
      <c r="F14" s="25">
        <v>44032</v>
      </c>
      <c r="G14" s="26">
        <v>1032.3</v>
      </c>
    </row>
    <row r="15" spans="2:7" ht="25.5">
      <c r="B15" s="10">
        <v>10</v>
      </c>
      <c r="C15" s="22" t="s">
        <v>128</v>
      </c>
      <c r="D15" s="23" t="s">
        <v>17</v>
      </c>
      <c r="E15" s="24" t="s">
        <v>23</v>
      </c>
      <c r="F15" s="25">
        <v>44032</v>
      </c>
      <c r="G15" s="26">
        <v>612.4</v>
      </c>
    </row>
    <row r="16" spans="2:7">
      <c r="B16" s="10">
        <v>11</v>
      </c>
      <c r="C16" s="22" t="s">
        <v>87</v>
      </c>
      <c r="D16" s="23" t="s">
        <v>17</v>
      </c>
      <c r="E16" s="24" t="s">
        <v>24</v>
      </c>
      <c r="F16" s="25">
        <v>44032</v>
      </c>
      <c r="G16" s="26">
        <v>1540.15</v>
      </c>
    </row>
    <row r="17" spans="2:7">
      <c r="B17" s="10">
        <v>12</v>
      </c>
      <c r="C17" s="22" t="s">
        <v>88</v>
      </c>
      <c r="D17" s="23" t="s">
        <v>17</v>
      </c>
      <c r="E17" s="24" t="s">
        <v>25</v>
      </c>
      <c r="F17" s="25">
        <v>44032</v>
      </c>
      <c r="G17" s="26">
        <v>397.2</v>
      </c>
    </row>
    <row r="18" spans="2:7" ht="16.5" customHeight="1">
      <c r="B18" s="10">
        <v>13</v>
      </c>
      <c r="C18" s="22" t="s">
        <v>89</v>
      </c>
      <c r="D18" s="23" t="s">
        <v>17</v>
      </c>
      <c r="E18" s="24" t="s">
        <v>26</v>
      </c>
      <c r="F18" s="25">
        <v>44032</v>
      </c>
      <c r="G18" s="26">
        <v>341.7</v>
      </c>
    </row>
    <row r="19" spans="2:7">
      <c r="B19" s="10">
        <v>14</v>
      </c>
      <c r="C19" s="22" t="s">
        <v>90</v>
      </c>
      <c r="D19" s="23" t="s">
        <v>17</v>
      </c>
      <c r="E19" s="24" t="s">
        <v>27</v>
      </c>
      <c r="F19" s="25">
        <v>44032</v>
      </c>
      <c r="G19" s="26">
        <v>6747.44</v>
      </c>
    </row>
    <row r="20" spans="2:7">
      <c r="B20" s="10">
        <v>15</v>
      </c>
      <c r="C20" s="22" t="s">
        <v>91</v>
      </c>
      <c r="D20" s="23" t="s">
        <v>17</v>
      </c>
      <c r="E20" s="24" t="s">
        <v>28</v>
      </c>
      <c r="F20" s="25">
        <v>44034</v>
      </c>
      <c r="G20" s="26">
        <v>2131.5</v>
      </c>
    </row>
    <row r="21" spans="2:7">
      <c r="B21" s="10">
        <v>16</v>
      </c>
      <c r="C21" s="22" t="s">
        <v>92</v>
      </c>
      <c r="D21" s="23" t="s">
        <v>17</v>
      </c>
      <c r="E21" s="24" t="s">
        <v>29</v>
      </c>
      <c r="F21" s="25">
        <v>44034</v>
      </c>
      <c r="G21" s="26">
        <v>1200</v>
      </c>
    </row>
    <row r="22" spans="2:7">
      <c r="B22" s="10">
        <v>17</v>
      </c>
      <c r="C22" s="22" t="s">
        <v>93</v>
      </c>
      <c r="D22" s="23" t="s">
        <v>17</v>
      </c>
      <c r="E22" s="24" t="s">
        <v>30</v>
      </c>
      <c r="F22" s="25">
        <v>44034</v>
      </c>
      <c r="G22" s="26">
        <v>825.3</v>
      </c>
    </row>
    <row r="23" spans="2:7" ht="15.75" customHeight="1">
      <c r="B23" s="10">
        <v>18</v>
      </c>
      <c r="C23" s="22" t="s">
        <v>94</v>
      </c>
      <c r="D23" s="23" t="s">
        <v>17</v>
      </c>
      <c r="E23" s="24" t="s">
        <v>31</v>
      </c>
      <c r="F23" s="25">
        <v>44034</v>
      </c>
      <c r="G23" s="26">
        <v>247</v>
      </c>
    </row>
    <row r="24" spans="2:7">
      <c r="B24" s="10">
        <v>19</v>
      </c>
      <c r="C24" s="22" t="s">
        <v>95</v>
      </c>
      <c r="D24" s="23" t="s">
        <v>17</v>
      </c>
      <c r="E24" s="24" t="s">
        <v>32</v>
      </c>
      <c r="F24" s="25">
        <v>44034</v>
      </c>
      <c r="G24" s="26">
        <v>598</v>
      </c>
    </row>
    <row r="25" spans="2:7">
      <c r="B25" s="10">
        <v>20</v>
      </c>
      <c r="C25" s="22" t="s">
        <v>96</v>
      </c>
      <c r="D25" s="23" t="s">
        <v>17</v>
      </c>
      <c r="E25" s="24" t="s">
        <v>33</v>
      </c>
      <c r="F25" s="25">
        <v>44034</v>
      </c>
      <c r="G25" s="26">
        <v>2368.75</v>
      </c>
    </row>
    <row r="26" spans="2:7">
      <c r="B26" s="10">
        <v>21</v>
      </c>
      <c r="C26" s="22" t="s">
        <v>97</v>
      </c>
      <c r="D26" s="27" t="s">
        <v>34</v>
      </c>
      <c r="E26" s="24" t="s">
        <v>35</v>
      </c>
      <c r="F26" s="25">
        <v>44039</v>
      </c>
      <c r="G26" s="26">
        <v>45600</v>
      </c>
    </row>
    <row r="27" spans="2:7">
      <c r="B27" s="10">
        <v>22</v>
      </c>
      <c r="C27" s="22" t="s">
        <v>98</v>
      </c>
      <c r="D27" s="27" t="s">
        <v>34</v>
      </c>
      <c r="E27" s="24" t="s">
        <v>36</v>
      </c>
      <c r="F27" s="25">
        <v>44039</v>
      </c>
      <c r="G27" s="26">
        <v>49345</v>
      </c>
    </row>
    <row r="28" spans="2:7">
      <c r="B28" s="10">
        <v>23</v>
      </c>
      <c r="C28" s="22" t="s">
        <v>99</v>
      </c>
      <c r="D28" s="27" t="s">
        <v>34</v>
      </c>
      <c r="E28" s="24" t="s">
        <v>37</v>
      </c>
      <c r="F28" s="25">
        <v>44042</v>
      </c>
      <c r="G28" s="26">
        <v>49875</v>
      </c>
    </row>
    <row r="29" spans="2:7">
      <c r="B29" s="10">
        <v>24</v>
      </c>
      <c r="C29" s="22" t="s">
        <v>100</v>
      </c>
      <c r="D29" s="27" t="s">
        <v>34</v>
      </c>
      <c r="E29" s="24" t="s">
        <v>38</v>
      </c>
      <c r="F29" s="25">
        <v>44103</v>
      </c>
      <c r="G29" s="21">
        <v>49790</v>
      </c>
    </row>
    <row r="30" spans="2:7" ht="24.75" customHeight="1">
      <c r="B30" s="10">
        <v>25</v>
      </c>
      <c r="C30" s="22" t="s">
        <v>101</v>
      </c>
      <c r="D30" s="27" t="s">
        <v>34</v>
      </c>
      <c r="E30" s="24" t="s">
        <v>39</v>
      </c>
      <c r="F30" s="25">
        <v>44103</v>
      </c>
      <c r="G30" s="21">
        <v>47600</v>
      </c>
    </row>
    <row r="31" spans="2:7" ht="25.5">
      <c r="B31" s="10">
        <v>26</v>
      </c>
      <c r="C31" s="22" t="s">
        <v>102</v>
      </c>
      <c r="D31" s="27" t="s">
        <v>34</v>
      </c>
      <c r="E31" s="24" t="s">
        <v>40</v>
      </c>
      <c r="F31" s="25">
        <v>44132</v>
      </c>
      <c r="G31" s="21">
        <v>141500</v>
      </c>
    </row>
    <row r="32" spans="2:7">
      <c r="B32" s="10">
        <v>27</v>
      </c>
      <c r="C32" s="22" t="s">
        <v>103</v>
      </c>
      <c r="D32" s="27" t="s">
        <v>34</v>
      </c>
      <c r="E32" s="24" t="s">
        <v>41</v>
      </c>
      <c r="F32" s="25">
        <v>44110</v>
      </c>
      <c r="G32" s="28">
        <v>49500</v>
      </c>
    </row>
    <row r="33" spans="2:7" ht="25.5">
      <c r="B33" s="10">
        <v>28</v>
      </c>
      <c r="C33" s="22" t="s">
        <v>101</v>
      </c>
      <c r="D33" s="27" t="s">
        <v>34</v>
      </c>
      <c r="E33" s="24" t="s">
        <v>42</v>
      </c>
      <c r="F33" s="25">
        <v>44110</v>
      </c>
      <c r="G33" s="21">
        <v>49920</v>
      </c>
    </row>
    <row r="34" spans="2:7">
      <c r="B34" s="10">
        <v>29</v>
      </c>
      <c r="C34" s="22" t="s">
        <v>104</v>
      </c>
      <c r="D34" s="27" t="s">
        <v>34</v>
      </c>
      <c r="E34" s="24" t="s">
        <v>43</v>
      </c>
      <c r="F34" s="25">
        <v>44110</v>
      </c>
      <c r="G34" s="21">
        <v>49980</v>
      </c>
    </row>
    <row r="35" spans="2:7">
      <c r="B35" s="10">
        <v>30</v>
      </c>
      <c r="C35" s="22" t="s">
        <v>105</v>
      </c>
      <c r="D35" s="27" t="s">
        <v>34</v>
      </c>
      <c r="E35" s="24" t="s">
        <v>44</v>
      </c>
      <c r="F35" s="25">
        <v>44110</v>
      </c>
      <c r="G35" s="21">
        <v>49998.9</v>
      </c>
    </row>
    <row r="36" spans="2:7" ht="25.5">
      <c r="B36" s="10">
        <v>31</v>
      </c>
      <c r="C36" s="12" t="s">
        <v>106</v>
      </c>
      <c r="D36" s="17" t="s">
        <v>11</v>
      </c>
      <c r="E36" s="14" t="s">
        <v>45</v>
      </c>
      <c r="F36" s="15">
        <v>44117</v>
      </c>
      <c r="G36" s="21">
        <v>9000</v>
      </c>
    </row>
    <row r="37" spans="2:7" ht="25.5">
      <c r="B37" s="10">
        <v>32</v>
      </c>
      <c r="C37" s="12" t="s">
        <v>107</v>
      </c>
      <c r="D37" s="29" t="s">
        <v>46</v>
      </c>
      <c r="E37" s="14" t="s">
        <v>47</v>
      </c>
      <c r="F37" s="15">
        <v>44119</v>
      </c>
      <c r="G37" s="28">
        <v>49840</v>
      </c>
    </row>
    <row r="38" spans="2:7">
      <c r="B38" s="10">
        <v>33</v>
      </c>
      <c r="C38" s="22" t="s">
        <v>108</v>
      </c>
      <c r="D38" s="27" t="s">
        <v>48</v>
      </c>
      <c r="E38" s="24" t="s">
        <v>49</v>
      </c>
      <c r="F38" s="25">
        <v>44140</v>
      </c>
      <c r="G38" s="21">
        <v>47204.92</v>
      </c>
    </row>
    <row r="39" spans="2:7">
      <c r="B39" s="10">
        <v>34</v>
      </c>
      <c r="C39" s="12" t="s">
        <v>109</v>
      </c>
      <c r="D39" s="27" t="s">
        <v>48</v>
      </c>
      <c r="E39" s="24" t="s">
        <v>50</v>
      </c>
      <c r="F39" s="25">
        <v>44140</v>
      </c>
      <c r="G39" s="21">
        <v>22081.42</v>
      </c>
    </row>
    <row r="40" spans="2:7" ht="25.5">
      <c r="B40" s="34">
        <v>35</v>
      </c>
      <c r="C40" s="12" t="s">
        <v>110</v>
      </c>
      <c r="D40" s="13" t="s">
        <v>51</v>
      </c>
      <c r="E40" s="14" t="s">
        <v>52</v>
      </c>
      <c r="F40" s="15">
        <v>44144</v>
      </c>
      <c r="G40" s="21">
        <v>47137.440000000002</v>
      </c>
    </row>
    <row r="41" spans="2:7">
      <c r="B41" s="34">
        <v>36</v>
      </c>
      <c r="C41" s="22" t="s">
        <v>111</v>
      </c>
      <c r="D41" s="27" t="s">
        <v>53</v>
      </c>
      <c r="E41" s="24" t="s">
        <v>54</v>
      </c>
      <c r="F41" s="25">
        <v>44147</v>
      </c>
      <c r="G41" s="21">
        <v>299991.59999999998</v>
      </c>
    </row>
    <row r="42" spans="2:7">
      <c r="B42" s="34">
        <v>37</v>
      </c>
      <c r="C42" s="22" t="s">
        <v>112</v>
      </c>
      <c r="D42" s="13" t="s">
        <v>51</v>
      </c>
      <c r="E42" s="30" t="s">
        <v>55</v>
      </c>
      <c r="F42" s="31">
        <v>44146</v>
      </c>
      <c r="G42" s="21">
        <v>49662.74</v>
      </c>
    </row>
    <row r="43" spans="2:7">
      <c r="B43" s="34">
        <v>38</v>
      </c>
      <c r="C43" s="22" t="s">
        <v>113</v>
      </c>
      <c r="D43" s="27" t="s">
        <v>48</v>
      </c>
      <c r="E43" s="24" t="s">
        <v>56</v>
      </c>
      <c r="F43" s="25">
        <v>44158</v>
      </c>
      <c r="G43" s="21">
        <v>49950</v>
      </c>
    </row>
    <row r="44" spans="2:7">
      <c r="B44" s="34">
        <v>39</v>
      </c>
      <c r="C44" s="22" t="s">
        <v>113</v>
      </c>
      <c r="D44" s="27" t="s">
        <v>48</v>
      </c>
      <c r="E44" s="24" t="s">
        <v>57</v>
      </c>
      <c r="F44" s="25">
        <v>44158</v>
      </c>
      <c r="G44" s="21">
        <v>49950</v>
      </c>
    </row>
    <row r="45" spans="2:7">
      <c r="B45" s="34">
        <v>40</v>
      </c>
      <c r="C45" s="22" t="s">
        <v>113</v>
      </c>
      <c r="D45" s="27" t="s">
        <v>48</v>
      </c>
      <c r="E45" s="24" t="s">
        <v>58</v>
      </c>
      <c r="F45" s="25">
        <v>44159</v>
      </c>
      <c r="G45" s="21">
        <v>27750</v>
      </c>
    </row>
    <row r="46" spans="2:7" ht="26.25" customHeight="1">
      <c r="B46" s="10">
        <v>41</v>
      </c>
      <c r="C46" s="36" t="s">
        <v>114</v>
      </c>
      <c r="D46" s="27" t="s">
        <v>48</v>
      </c>
      <c r="E46" s="24" t="s">
        <v>59</v>
      </c>
      <c r="F46" s="25">
        <v>44160</v>
      </c>
      <c r="G46" s="21">
        <v>49995</v>
      </c>
    </row>
    <row r="47" spans="2:7" ht="25.5">
      <c r="B47" s="10">
        <v>42</v>
      </c>
      <c r="C47" s="36" t="s">
        <v>115</v>
      </c>
      <c r="D47" s="27" t="s">
        <v>48</v>
      </c>
      <c r="E47" s="24" t="s">
        <v>60</v>
      </c>
      <c r="F47" s="25">
        <v>44160</v>
      </c>
      <c r="G47" s="21">
        <v>49838.46</v>
      </c>
    </row>
    <row r="48" spans="2:7">
      <c r="B48" s="10">
        <v>43</v>
      </c>
      <c r="C48" s="36" t="s">
        <v>113</v>
      </c>
      <c r="D48" s="27" t="s">
        <v>48</v>
      </c>
      <c r="E48" s="24" t="s">
        <v>61</v>
      </c>
      <c r="F48" s="25">
        <v>44162</v>
      </c>
      <c r="G48" s="28">
        <v>49950</v>
      </c>
    </row>
    <row r="49" spans="2:7" ht="21.75" customHeight="1">
      <c r="B49" s="10">
        <v>44</v>
      </c>
      <c r="C49" s="36" t="s">
        <v>116</v>
      </c>
      <c r="D49" s="13" t="s">
        <v>51</v>
      </c>
      <c r="E49" s="30" t="s">
        <v>62</v>
      </c>
      <c r="F49" s="31">
        <v>44166</v>
      </c>
      <c r="G49" s="21">
        <v>49087.43</v>
      </c>
    </row>
    <row r="50" spans="2:7" ht="24.75" customHeight="1">
      <c r="B50" s="10">
        <v>45</v>
      </c>
      <c r="C50" s="36" t="s">
        <v>117</v>
      </c>
      <c r="D50" s="32" t="s">
        <v>63</v>
      </c>
      <c r="E50" s="30" t="s">
        <v>64</v>
      </c>
      <c r="F50" s="31">
        <v>44167</v>
      </c>
      <c r="G50" s="21">
        <v>9250</v>
      </c>
    </row>
    <row r="51" spans="2:7" ht="25.5">
      <c r="B51" s="10">
        <v>46</v>
      </c>
      <c r="C51" s="37" t="s">
        <v>106</v>
      </c>
      <c r="D51" s="17" t="s">
        <v>11</v>
      </c>
      <c r="E51" s="30" t="s">
        <v>65</v>
      </c>
      <c r="F51" s="31">
        <v>44172</v>
      </c>
      <c r="G51" s="21">
        <v>1494</v>
      </c>
    </row>
    <row r="52" spans="2:7">
      <c r="B52" s="10">
        <v>47</v>
      </c>
      <c r="C52" s="38" t="s">
        <v>81</v>
      </c>
      <c r="D52" s="23" t="s">
        <v>66</v>
      </c>
      <c r="E52" s="24" t="s">
        <v>67</v>
      </c>
      <c r="F52" s="15">
        <v>44173</v>
      </c>
      <c r="G52" s="21">
        <v>246400</v>
      </c>
    </row>
    <row r="53" spans="2:7">
      <c r="B53" s="10">
        <v>48</v>
      </c>
      <c r="C53" s="36" t="s">
        <v>118</v>
      </c>
      <c r="D53" s="27" t="s">
        <v>48</v>
      </c>
      <c r="E53" s="24" t="s">
        <v>68</v>
      </c>
      <c r="F53" s="15">
        <v>44183</v>
      </c>
      <c r="G53" s="21">
        <v>45960</v>
      </c>
    </row>
    <row r="54" spans="2:7" ht="25.5">
      <c r="B54" s="10">
        <v>49</v>
      </c>
      <c r="C54" s="36" t="s">
        <v>119</v>
      </c>
      <c r="D54" s="27" t="s">
        <v>48</v>
      </c>
      <c r="E54" s="24" t="s">
        <v>69</v>
      </c>
      <c r="F54" s="33">
        <v>44188</v>
      </c>
      <c r="G54" s="21">
        <v>48896</v>
      </c>
    </row>
    <row r="55" spans="2:7">
      <c r="B55" s="10">
        <v>50</v>
      </c>
      <c r="C55" s="36" t="s">
        <v>120</v>
      </c>
      <c r="D55" s="27" t="s">
        <v>48</v>
      </c>
      <c r="E55" s="24" t="s">
        <v>70</v>
      </c>
      <c r="F55" s="33">
        <v>44188</v>
      </c>
      <c r="G55" s="21">
        <v>48279</v>
      </c>
    </row>
    <row r="56" spans="2:7" ht="25.5">
      <c r="B56" s="10">
        <v>51</v>
      </c>
      <c r="C56" s="36" t="s">
        <v>121</v>
      </c>
      <c r="D56" s="27" t="s">
        <v>48</v>
      </c>
      <c r="E56" s="24" t="s">
        <v>71</v>
      </c>
      <c r="F56" s="33">
        <v>44189</v>
      </c>
      <c r="G56" s="21">
        <v>49858.25</v>
      </c>
    </row>
    <row r="57" spans="2:7" ht="25.5">
      <c r="B57" s="10">
        <v>52</v>
      </c>
      <c r="C57" s="36" t="s">
        <v>122</v>
      </c>
      <c r="D57" s="27" t="s">
        <v>48</v>
      </c>
      <c r="E57" s="24" t="s">
        <v>72</v>
      </c>
      <c r="F57" s="33">
        <v>44189</v>
      </c>
      <c r="G57" s="21">
        <v>49996.75</v>
      </c>
    </row>
    <row r="58" spans="2:7" ht="25.5">
      <c r="B58" s="10">
        <v>53</v>
      </c>
      <c r="C58" s="36" t="s">
        <v>123</v>
      </c>
      <c r="D58" s="27" t="s">
        <v>48</v>
      </c>
      <c r="E58" s="24" t="s">
        <v>73</v>
      </c>
      <c r="F58" s="33">
        <v>44189</v>
      </c>
      <c r="G58" s="21">
        <v>49577</v>
      </c>
    </row>
    <row r="59" spans="2:7" ht="25.5">
      <c r="B59" s="10">
        <v>54</v>
      </c>
      <c r="C59" s="36" t="s">
        <v>124</v>
      </c>
      <c r="D59" s="27" t="s">
        <v>48</v>
      </c>
      <c r="E59" s="24" t="s">
        <v>74</v>
      </c>
      <c r="F59" s="33">
        <v>44189</v>
      </c>
      <c r="G59" s="21">
        <v>33622</v>
      </c>
    </row>
    <row r="60" spans="2:7" ht="25.5">
      <c r="B60" s="10">
        <v>55</v>
      </c>
      <c r="C60" s="36" t="s">
        <v>125</v>
      </c>
      <c r="D60" s="27" t="s">
        <v>48</v>
      </c>
      <c r="E60" s="24" t="s">
        <v>75</v>
      </c>
      <c r="F60" s="33">
        <v>44193</v>
      </c>
      <c r="G60" s="21">
        <v>23016</v>
      </c>
    </row>
    <row r="61" spans="2:7" ht="25.5">
      <c r="B61" s="10">
        <v>56</v>
      </c>
      <c r="C61" s="36" t="s">
        <v>126</v>
      </c>
      <c r="D61" s="27" t="s">
        <v>48</v>
      </c>
      <c r="E61" s="24" t="s">
        <v>76</v>
      </c>
      <c r="F61" s="33">
        <v>44193</v>
      </c>
      <c r="G61" s="21">
        <v>14580</v>
      </c>
    </row>
    <row r="62" spans="2:7" ht="25.5">
      <c r="B62" s="10">
        <v>57</v>
      </c>
      <c r="C62" s="36" t="s">
        <v>127</v>
      </c>
      <c r="D62" s="27" t="s">
        <v>48</v>
      </c>
      <c r="E62" s="24" t="s">
        <v>77</v>
      </c>
      <c r="F62" s="33">
        <v>44195</v>
      </c>
      <c r="G62" s="21">
        <v>13980</v>
      </c>
    </row>
    <row r="63" spans="2:7" ht="26.25">
      <c r="B63" s="1">
        <v>58</v>
      </c>
      <c r="C63" s="22" t="s">
        <v>223</v>
      </c>
      <c r="D63" s="27" t="s">
        <v>129</v>
      </c>
      <c r="E63" s="39" t="s">
        <v>130</v>
      </c>
      <c r="F63" s="97">
        <v>43830</v>
      </c>
      <c r="G63" s="40">
        <v>69997.100000000006</v>
      </c>
    </row>
    <row r="64" spans="2:7" ht="26.25">
      <c r="B64" s="1">
        <v>59</v>
      </c>
      <c r="C64" s="41" t="s">
        <v>224</v>
      </c>
      <c r="D64" s="42" t="s">
        <v>131</v>
      </c>
      <c r="E64" s="39" t="s">
        <v>132</v>
      </c>
      <c r="F64" s="97">
        <v>43830</v>
      </c>
      <c r="G64" s="40">
        <v>146145.03</v>
      </c>
    </row>
    <row r="65" spans="2:7" ht="26.25">
      <c r="B65" s="1">
        <v>60</v>
      </c>
      <c r="C65" s="22" t="s">
        <v>225</v>
      </c>
      <c r="D65" s="27" t="s">
        <v>133</v>
      </c>
      <c r="E65" s="43" t="s">
        <v>134</v>
      </c>
      <c r="F65" s="97">
        <v>43830</v>
      </c>
      <c r="G65" s="40">
        <v>17880</v>
      </c>
    </row>
    <row r="66" spans="2:7" ht="26.25">
      <c r="B66" s="1">
        <v>61</v>
      </c>
      <c r="C66" s="22" t="s">
        <v>226</v>
      </c>
      <c r="D66" s="27" t="s">
        <v>135</v>
      </c>
      <c r="E66" s="43" t="s">
        <v>136</v>
      </c>
      <c r="F66" s="97">
        <v>43830</v>
      </c>
      <c r="G66" s="40">
        <v>277472.26</v>
      </c>
    </row>
    <row r="67" spans="2:7" ht="26.25">
      <c r="B67" s="1">
        <v>62</v>
      </c>
      <c r="C67" s="22" t="s">
        <v>227</v>
      </c>
      <c r="D67" s="27" t="s">
        <v>137</v>
      </c>
      <c r="E67" s="43" t="s">
        <v>138</v>
      </c>
      <c r="F67" s="97">
        <v>43830</v>
      </c>
      <c r="G67" s="40">
        <v>74304.460000000006</v>
      </c>
    </row>
    <row r="68" spans="2:7" ht="26.25">
      <c r="B68" s="1">
        <v>63</v>
      </c>
      <c r="C68" s="22" t="s">
        <v>228</v>
      </c>
      <c r="D68" s="27" t="s">
        <v>139</v>
      </c>
      <c r="E68" s="43" t="s">
        <v>140</v>
      </c>
      <c r="F68" s="97">
        <v>43830</v>
      </c>
      <c r="G68" s="40">
        <v>146748.38</v>
      </c>
    </row>
    <row r="69" spans="2:7" ht="25.5" customHeight="1">
      <c r="B69" s="1">
        <v>64</v>
      </c>
      <c r="C69" s="22" t="s">
        <v>229</v>
      </c>
      <c r="D69" s="27" t="s">
        <v>141</v>
      </c>
      <c r="E69" s="43" t="s">
        <v>142</v>
      </c>
      <c r="F69" s="33">
        <v>44196</v>
      </c>
      <c r="G69" s="40">
        <v>50974.83</v>
      </c>
    </row>
    <row r="70" spans="2:7">
      <c r="B70" s="1">
        <v>65</v>
      </c>
      <c r="C70" s="22" t="s">
        <v>230</v>
      </c>
      <c r="D70" s="27" t="s">
        <v>143</v>
      </c>
      <c r="E70" s="43" t="s">
        <v>144</v>
      </c>
      <c r="F70" s="44">
        <v>43867</v>
      </c>
      <c r="G70" s="40">
        <v>2904.58</v>
      </c>
    </row>
    <row r="71" spans="2:7">
      <c r="B71" s="1">
        <v>66</v>
      </c>
      <c r="C71" s="22" t="s">
        <v>231</v>
      </c>
      <c r="D71" s="27" t="s">
        <v>145</v>
      </c>
      <c r="E71" s="43" t="s">
        <v>146</v>
      </c>
      <c r="F71" s="44">
        <v>43893</v>
      </c>
      <c r="G71" s="40">
        <v>67089.03</v>
      </c>
    </row>
    <row r="72" spans="2:7">
      <c r="B72" s="1">
        <v>67</v>
      </c>
      <c r="C72" s="22" t="s">
        <v>232</v>
      </c>
      <c r="D72" s="27" t="s">
        <v>139</v>
      </c>
      <c r="E72" s="43" t="s">
        <v>147</v>
      </c>
      <c r="F72" s="44">
        <v>43902</v>
      </c>
      <c r="G72" s="45">
        <v>72531.360000000001</v>
      </c>
    </row>
    <row r="73" spans="2:7">
      <c r="B73" s="1">
        <v>68</v>
      </c>
      <c r="C73" s="22" t="s">
        <v>233</v>
      </c>
      <c r="D73" s="27" t="s">
        <v>139</v>
      </c>
      <c r="E73" s="43" t="s">
        <v>148</v>
      </c>
      <c r="F73" s="44">
        <v>43902</v>
      </c>
      <c r="G73" s="45">
        <v>34806.769999999997</v>
      </c>
    </row>
    <row r="74" spans="2:7" ht="26.25" customHeight="1">
      <c r="B74" s="1">
        <v>69</v>
      </c>
      <c r="C74" s="22" t="s">
        <v>229</v>
      </c>
      <c r="D74" s="46" t="s">
        <v>141</v>
      </c>
      <c r="E74" s="43" t="s">
        <v>149</v>
      </c>
      <c r="F74" s="47">
        <v>43900</v>
      </c>
      <c r="G74" s="40">
        <v>119840</v>
      </c>
    </row>
    <row r="75" spans="2:7" ht="25.5">
      <c r="B75" s="1">
        <v>70</v>
      </c>
      <c r="C75" s="22" t="s">
        <v>234</v>
      </c>
      <c r="D75" s="46" t="s">
        <v>150</v>
      </c>
      <c r="E75" s="48" t="s">
        <v>151</v>
      </c>
      <c r="F75" s="47">
        <v>43906</v>
      </c>
      <c r="G75" s="40">
        <v>25000</v>
      </c>
    </row>
    <row r="76" spans="2:7">
      <c r="B76" s="1">
        <v>71</v>
      </c>
      <c r="C76" s="22" t="s">
        <v>226</v>
      </c>
      <c r="D76" s="46" t="s">
        <v>135</v>
      </c>
      <c r="E76" s="43" t="s">
        <v>152</v>
      </c>
      <c r="F76" s="47">
        <v>43913</v>
      </c>
      <c r="G76" s="40">
        <v>85164</v>
      </c>
    </row>
    <row r="77" spans="2:7" ht="25.5">
      <c r="B77" s="1">
        <v>72</v>
      </c>
      <c r="C77" s="22" t="s">
        <v>235</v>
      </c>
      <c r="D77" s="27" t="s">
        <v>139</v>
      </c>
      <c r="E77" s="43" t="s">
        <v>153</v>
      </c>
      <c r="F77" s="44">
        <v>43927</v>
      </c>
      <c r="G77" s="40">
        <v>464337.65</v>
      </c>
    </row>
    <row r="78" spans="2:7" ht="25.5">
      <c r="B78" s="1">
        <v>73</v>
      </c>
      <c r="C78" s="22" t="s">
        <v>236</v>
      </c>
      <c r="D78" s="27" t="s">
        <v>154</v>
      </c>
      <c r="E78" s="43" t="s">
        <v>155</v>
      </c>
      <c r="F78" s="44">
        <v>44028</v>
      </c>
      <c r="G78" s="40">
        <v>58929.18</v>
      </c>
    </row>
    <row r="79" spans="2:7">
      <c r="B79" s="1">
        <v>74</v>
      </c>
      <c r="C79" s="22" t="s">
        <v>237</v>
      </c>
      <c r="D79" s="27" t="s">
        <v>156</v>
      </c>
      <c r="E79" s="43" t="s">
        <v>18</v>
      </c>
      <c r="F79" s="44">
        <v>44029</v>
      </c>
      <c r="G79" s="40">
        <v>800000</v>
      </c>
    </row>
    <row r="80" spans="2:7">
      <c r="B80" s="1">
        <v>75</v>
      </c>
      <c r="C80" s="22" t="s">
        <v>237</v>
      </c>
      <c r="D80" s="27" t="s">
        <v>157</v>
      </c>
      <c r="E80" s="43" t="s">
        <v>158</v>
      </c>
      <c r="F80" s="44">
        <v>44029</v>
      </c>
      <c r="G80" s="40">
        <f>200000-177.5</f>
        <v>199822.5</v>
      </c>
    </row>
    <row r="81" spans="2:7">
      <c r="B81" s="1">
        <v>76</v>
      </c>
      <c r="C81" s="22" t="s">
        <v>231</v>
      </c>
      <c r="D81" s="46" t="s">
        <v>159</v>
      </c>
      <c r="E81" s="43" t="s">
        <v>160</v>
      </c>
      <c r="F81" s="47">
        <v>43913</v>
      </c>
      <c r="G81" s="40">
        <v>86622.33</v>
      </c>
    </row>
    <row r="82" spans="2:7">
      <c r="B82" s="1">
        <v>77</v>
      </c>
      <c r="C82" s="22" t="s">
        <v>225</v>
      </c>
      <c r="D82" s="46" t="s">
        <v>161</v>
      </c>
      <c r="E82" s="43" t="s">
        <v>162</v>
      </c>
      <c r="F82" s="47">
        <v>43914</v>
      </c>
      <c r="G82" s="40">
        <v>131781</v>
      </c>
    </row>
    <row r="83" spans="2:7">
      <c r="B83" s="1">
        <v>78</v>
      </c>
      <c r="C83" s="22" t="s">
        <v>238</v>
      </c>
      <c r="D83" s="46" t="s">
        <v>161</v>
      </c>
      <c r="E83" s="43" t="s">
        <v>163</v>
      </c>
      <c r="F83" s="47">
        <v>43914</v>
      </c>
      <c r="G83" s="40">
        <v>42694.07</v>
      </c>
    </row>
    <row r="84" spans="2:7">
      <c r="B84" s="1">
        <v>79</v>
      </c>
      <c r="C84" s="22" t="s">
        <v>239</v>
      </c>
      <c r="D84" s="46" t="s">
        <v>161</v>
      </c>
      <c r="E84" s="43" t="s">
        <v>164</v>
      </c>
      <c r="F84" s="47">
        <v>43914</v>
      </c>
      <c r="G84" s="40">
        <v>14834.48</v>
      </c>
    </row>
    <row r="85" spans="2:7" ht="27.75" customHeight="1">
      <c r="B85" s="1">
        <v>80</v>
      </c>
      <c r="C85" s="22" t="s">
        <v>229</v>
      </c>
      <c r="D85" s="27" t="s">
        <v>165</v>
      </c>
      <c r="E85" s="43" t="s">
        <v>166</v>
      </c>
      <c r="F85" s="47">
        <v>43914</v>
      </c>
      <c r="G85" s="40">
        <v>79993.2</v>
      </c>
    </row>
    <row r="86" spans="2:7">
      <c r="B86" s="1">
        <v>81</v>
      </c>
      <c r="C86" s="22" t="s">
        <v>240</v>
      </c>
      <c r="D86" s="27" t="s">
        <v>48</v>
      </c>
      <c r="E86" s="43" t="s">
        <v>167</v>
      </c>
      <c r="F86" s="44">
        <v>43938</v>
      </c>
      <c r="G86" s="40">
        <v>14997.3</v>
      </c>
    </row>
    <row r="87" spans="2:7" ht="25.5">
      <c r="B87" s="1">
        <v>82</v>
      </c>
      <c r="C87" s="22" t="s">
        <v>241</v>
      </c>
      <c r="D87" s="27" t="s">
        <v>145</v>
      </c>
      <c r="E87" s="43" t="s">
        <v>168</v>
      </c>
      <c r="F87" s="44">
        <v>43945</v>
      </c>
      <c r="G87" s="40">
        <v>39951.660000000003</v>
      </c>
    </row>
    <row r="88" spans="2:7">
      <c r="B88" s="1">
        <v>83</v>
      </c>
      <c r="C88" s="22" t="s">
        <v>242</v>
      </c>
      <c r="D88" s="27" t="s">
        <v>169</v>
      </c>
      <c r="E88" s="43" t="s">
        <v>170</v>
      </c>
      <c r="F88" s="44">
        <v>43951</v>
      </c>
      <c r="G88" s="40">
        <v>75973.679999999993</v>
      </c>
    </row>
    <row r="89" spans="2:7">
      <c r="B89" s="1">
        <v>84</v>
      </c>
      <c r="C89" s="22" t="s">
        <v>243</v>
      </c>
      <c r="D89" s="27" t="s">
        <v>171</v>
      </c>
      <c r="E89" s="43" t="s">
        <v>172</v>
      </c>
      <c r="F89" s="44">
        <v>43884</v>
      </c>
      <c r="G89" s="40">
        <v>49994</v>
      </c>
    </row>
    <row r="90" spans="2:7">
      <c r="B90" s="1">
        <v>85</v>
      </c>
      <c r="C90" s="22" t="s">
        <v>243</v>
      </c>
      <c r="D90" s="27" t="s">
        <v>171</v>
      </c>
      <c r="E90" s="49" t="s">
        <v>173</v>
      </c>
      <c r="F90" s="44">
        <v>44015</v>
      </c>
      <c r="G90" s="40">
        <v>719040</v>
      </c>
    </row>
    <row r="91" spans="2:7">
      <c r="B91" s="1">
        <v>86</v>
      </c>
      <c r="C91" s="22" t="s">
        <v>244</v>
      </c>
      <c r="D91" s="27" t="s">
        <v>174</v>
      </c>
      <c r="E91" s="43" t="s">
        <v>175</v>
      </c>
      <c r="F91" s="44">
        <v>43980</v>
      </c>
      <c r="G91" s="40">
        <v>131449.76999999999</v>
      </c>
    </row>
    <row r="92" spans="2:7">
      <c r="B92" s="1">
        <v>87</v>
      </c>
      <c r="C92" s="22" t="s">
        <v>244</v>
      </c>
      <c r="D92" s="46" t="s">
        <v>135</v>
      </c>
      <c r="E92" s="43" t="s">
        <v>176</v>
      </c>
      <c r="F92" s="44">
        <v>44036</v>
      </c>
      <c r="G92" s="40">
        <f>1282705-8695.44-12487.99-47629.47-4890.25-112074.66</f>
        <v>1096927.1900000002</v>
      </c>
    </row>
    <row r="93" spans="2:7">
      <c r="B93" s="1">
        <v>88</v>
      </c>
      <c r="C93" s="22" t="s">
        <v>245</v>
      </c>
      <c r="D93" s="27" t="s">
        <v>139</v>
      </c>
      <c r="E93" s="43" t="s">
        <v>177</v>
      </c>
      <c r="F93" s="44">
        <v>44046</v>
      </c>
      <c r="G93" s="40">
        <f>2278551.86-21682.81</f>
        <v>2256869.0499999998</v>
      </c>
    </row>
    <row r="94" spans="2:7">
      <c r="B94" s="1">
        <v>89</v>
      </c>
      <c r="C94" s="22" t="s">
        <v>246</v>
      </c>
      <c r="D94" s="27" t="s">
        <v>139</v>
      </c>
      <c r="E94" s="43" t="s">
        <v>28</v>
      </c>
      <c r="F94" s="44">
        <v>44046</v>
      </c>
      <c r="G94" s="40">
        <f>165960-66834.92</f>
        <v>99125.08</v>
      </c>
    </row>
    <row r="95" spans="2:7">
      <c r="B95" s="1">
        <v>90</v>
      </c>
      <c r="C95" s="22" t="s">
        <v>247</v>
      </c>
      <c r="D95" s="27" t="s">
        <v>139</v>
      </c>
      <c r="E95" s="43" t="s">
        <v>29</v>
      </c>
      <c r="F95" s="44">
        <v>44046</v>
      </c>
      <c r="G95" s="40">
        <v>105815.95</v>
      </c>
    </row>
    <row r="96" spans="2:7">
      <c r="B96" s="1">
        <v>91</v>
      </c>
      <c r="C96" s="22" t="s">
        <v>248</v>
      </c>
      <c r="D96" s="27" t="s">
        <v>34</v>
      </c>
      <c r="E96" s="43" t="s">
        <v>178</v>
      </c>
      <c r="F96" s="44">
        <v>44039</v>
      </c>
      <c r="G96" s="40">
        <v>49938</v>
      </c>
    </row>
    <row r="97" spans="2:7">
      <c r="B97" s="1">
        <v>92</v>
      </c>
      <c r="C97" s="22" t="s">
        <v>249</v>
      </c>
      <c r="D97" s="27" t="s">
        <v>34</v>
      </c>
      <c r="E97" s="43" t="s">
        <v>179</v>
      </c>
      <c r="F97" s="44">
        <v>44039</v>
      </c>
      <c r="G97" s="40">
        <v>49950</v>
      </c>
    </row>
    <row r="98" spans="2:7">
      <c r="B98" s="1">
        <v>93</v>
      </c>
      <c r="C98" s="22" t="s">
        <v>250</v>
      </c>
      <c r="D98" s="27" t="s">
        <v>34</v>
      </c>
      <c r="E98" s="43" t="s">
        <v>180</v>
      </c>
      <c r="F98" s="44">
        <v>44046</v>
      </c>
      <c r="G98" s="40">
        <v>38360</v>
      </c>
    </row>
    <row r="99" spans="2:7" ht="26.25" customHeight="1">
      <c r="B99" s="1">
        <v>94</v>
      </c>
      <c r="C99" s="22" t="s">
        <v>223</v>
      </c>
      <c r="D99" s="27" t="s">
        <v>181</v>
      </c>
      <c r="E99" s="43" t="s">
        <v>182</v>
      </c>
      <c r="F99" s="44">
        <v>44046</v>
      </c>
      <c r="G99" s="40">
        <f>1697940-4110</f>
        <v>1693830</v>
      </c>
    </row>
    <row r="100" spans="2:7" ht="25.5">
      <c r="B100" s="1">
        <v>95</v>
      </c>
      <c r="C100" s="22" t="s">
        <v>251</v>
      </c>
      <c r="D100" s="27" t="s">
        <v>183</v>
      </c>
      <c r="E100" s="43" t="s">
        <v>184</v>
      </c>
      <c r="F100" s="44">
        <v>44061</v>
      </c>
      <c r="G100" s="40">
        <v>124497.18</v>
      </c>
    </row>
    <row r="101" spans="2:7" ht="25.5">
      <c r="B101" s="1">
        <v>96</v>
      </c>
      <c r="C101" s="22" t="s">
        <v>252</v>
      </c>
      <c r="D101" s="27" t="s">
        <v>145</v>
      </c>
      <c r="E101" s="43" t="s">
        <v>185</v>
      </c>
      <c r="F101" s="44">
        <v>44060</v>
      </c>
      <c r="G101" s="40">
        <v>217093.92</v>
      </c>
    </row>
    <row r="102" spans="2:7">
      <c r="B102" s="1">
        <v>97</v>
      </c>
      <c r="C102" s="22" t="s">
        <v>253</v>
      </c>
      <c r="D102" s="27" t="s">
        <v>186</v>
      </c>
      <c r="E102" s="43" t="s">
        <v>187</v>
      </c>
      <c r="F102" s="44">
        <v>44076</v>
      </c>
      <c r="G102" s="40">
        <v>24500</v>
      </c>
    </row>
    <row r="103" spans="2:7">
      <c r="B103" s="1">
        <v>98</v>
      </c>
      <c r="C103" s="22" t="s">
        <v>254</v>
      </c>
      <c r="D103" s="27" t="s">
        <v>188</v>
      </c>
      <c r="E103" s="43" t="s">
        <v>189</v>
      </c>
      <c r="F103" s="44">
        <v>44074</v>
      </c>
      <c r="G103" s="40">
        <f>799897.41-301041.45</f>
        <v>498855.96</v>
      </c>
    </row>
    <row r="104" spans="2:7">
      <c r="B104" s="1">
        <v>99</v>
      </c>
      <c r="C104" s="41" t="s">
        <v>224</v>
      </c>
      <c r="D104" s="46" t="s">
        <v>190</v>
      </c>
      <c r="E104" s="43" t="s">
        <v>191</v>
      </c>
      <c r="F104" s="44">
        <v>44074</v>
      </c>
      <c r="G104" s="40">
        <f>1931139.52-77706.76</f>
        <v>1853432.76</v>
      </c>
    </row>
    <row r="105" spans="2:7" ht="25.5">
      <c r="B105" s="1">
        <v>100</v>
      </c>
      <c r="C105" s="22" t="s">
        <v>255</v>
      </c>
      <c r="D105" s="27" t="s">
        <v>139</v>
      </c>
      <c r="E105" s="43" t="s">
        <v>192</v>
      </c>
      <c r="F105" s="44">
        <v>44076</v>
      </c>
      <c r="G105" s="40">
        <v>12442.08</v>
      </c>
    </row>
    <row r="106" spans="2:7">
      <c r="B106" s="1">
        <v>101</v>
      </c>
      <c r="C106" s="41" t="s">
        <v>256</v>
      </c>
      <c r="D106" s="46" t="s">
        <v>190</v>
      </c>
      <c r="E106" s="43" t="s">
        <v>193</v>
      </c>
      <c r="F106" s="44">
        <v>44119</v>
      </c>
      <c r="G106" s="40">
        <v>275752.75</v>
      </c>
    </row>
    <row r="107" spans="2:7">
      <c r="B107" s="1">
        <v>102</v>
      </c>
      <c r="C107" s="22" t="s">
        <v>257</v>
      </c>
      <c r="D107" s="27" t="s">
        <v>194</v>
      </c>
      <c r="E107" s="43" t="s">
        <v>195</v>
      </c>
      <c r="F107" s="44">
        <v>44119</v>
      </c>
      <c r="G107" s="40">
        <v>790990</v>
      </c>
    </row>
    <row r="108" spans="2:7" ht="25.5">
      <c r="B108" s="1">
        <v>103</v>
      </c>
      <c r="C108" s="22" t="s">
        <v>271</v>
      </c>
      <c r="D108" s="27" t="s">
        <v>196</v>
      </c>
      <c r="E108" s="43" t="s">
        <v>197</v>
      </c>
      <c r="F108" s="44">
        <v>44119</v>
      </c>
      <c r="G108" s="40">
        <v>103398.56</v>
      </c>
    </row>
    <row r="109" spans="2:7" ht="38.25">
      <c r="B109" s="1">
        <v>104</v>
      </c>
      <c r="C109" s="22" t="s">
        <v>258</v>
      </c>
      <c r="D109" s="27" t="s">
        <v>198</v>
      </c>
      <c r="E109" s="43" t="s">
        <v>199</v>
      </c>
      <c r="F109" s="44">
        <v>44132</v>
      </c>
      <c r="G109" s="40">
        <v>827326.85</v>
      </c>
    </row>
    <row r="110" spans="2:7">
      <c r="B110" s="1">
        <v>105</v>
      </c>
      <c r="C110" s="22" t="s">
        <v>259</v>
      </c>
      <c r="D110" s="27" t="s">
        <v>200</v>
      </c>
      <c r="E110" s="43" t="s">
        <v>201</v>
      </c>
      <c r="F110" s="44">
        <v>44103</v>
      </c>
      <c r="G110" s="50">
        <v>5698.8</v>
      </c>
    </row>
    <row r="111" spans="2:7" ht="25.5">
      <c r="B111" s="1">
        <v>106</v>
      </c>
      <c r="C111" s="22" t="s">
        <v>260</v>
      </c>
      <c r="D111" s="27" t="s">
        <v>139</v>
      </c>
      <c r="E111" s="43" t="s">
        <v>202</v>
      </c>
      <c r="F111" s="44">
        <v>44141</v>
      </c>
      <c r="G111" s="40">
        <f>3459354.19-7448.3</f>
        <v>3451905.89</v>
      </c>
    </row>
    <row r="112" spans="2:7" ht="25.5">
      <c r="B112" s="1">
        <v>107</v>
      </c>
      <c r="C112" s="22" t="s">
        <v>261</v>
      </c>
      <c r="D112" s="27" t="s">
        <v>139</v>
      </c>
      <c r="E112" s="43" t="s">
        <v>203</v>
      </c>
      <c r="F112" s="44">
        <v>44151</v>
      </c>
      <c r="G112" s="40">
        <v>10175</v>
      </c>
    </row>
    <row r="113" spans="2:7">
      <c r="B113" s="1">
        <v>108</v>
      </c>
      <c r="C113" s="22" t="s">
        <v>262</v>
      </c>
      <c r="D113" s="51" t="s">
        <v>204</v>
      </c>
      <c r="E113" s="52" t="s">
        <v>205</v>
      </c>
      <c r="F113" s="53">
        <v>44152</v>
      </c>
      <c r="G113" s="40">
        <v>49290</v>
      </c>
    </row>
    <row r="114" spans="2:7" ht="25.5">
      <c r="B114" s="1">
        <v>109</v>
      </c>
      <c r="C114" s="22" t="s">
        <v>263</v>
      </c>
      <c r="D114" s="51" t="s">
        <v>206</v>
      </c>
      <c r="E114" s="52" t="s">
        <v>207</v>
      </c>
      <c r="F114" s="53">
        <v>44166</v>
      </c>
      <c r="G114" s="40">
        <v>49989.4</v>
      </c>
    </row>
    <row r="115" spans="2:7" ht="25.5">
      <c r="B115" s="1">
        <v>110</v>
      </c>
      <c r="C115" s="22" t="s">
        <v>264</v>
      </c>
      <c r="D115" s="27" t="s">
        <v>208</v>
      </c>
      <c r="E115" s="43" t="s">
        <v>209</v>
      </c>
      <c r="F115" s="44">
        <v>44172</v>
      </c>
      <c r="G115" s="40">
        <v>188597.28</v>
      </c>
    </row>
    <row r="116" spans="2:7">
      <c r="B116" s="1">
        <v>111</v>
      </c>
      <c r="C116" s="22" t="s">
        <v>265</v>
      </c>
      <c r="D116" s="51" t="s">
        <v>210</v>
      </c>
      <c r="E116" s="43" t="s">
        <v>211</v>
      </c>
      <c r="F116" s="53">
        <v>44179</v>
      </c>
      <c r="G116" s="40">
        <v>399760</v>
      </c>
    </row>
    <row r="117" spans="2:7" ht="25.5">
      <c r="B117" s="1">
        <v>112</v>
      </c>
      <c r="C117" s="22" t="s">
        <v>266</v>
      </c>
      <c r="D117" s="51" t="s">
        <v>212</v>
      </c>
      <c r="E117" s="43" t="s">
        <v>213</v>
      </c>
      <c r="F117" s="53">
        <v>44180</v>
      </c>
      <c r="G117" s="40">
        <v>36100</v>
      </c>
    </row>
    <row r="118" spans="2:7">
      <c r="B118" s="1">
        <v>113</v>
      </c>
      <c r="C118" s="22" t="s">
        <v>267</v>
      </c>
      <c r="D118" s="51" t="s">
        <v>210</v>
      </c>
      <c r="E118" s="43" t="s">
        <v>214</v>
      </c>
      <c r="F118" s="53">
        <v>44181</v>
      </c>
      <c r="G118" s="40">
        <v>290000</v>
      </c>
    </row>
    <row r="119" spans="2:7">
      <c r="B119" s="1">
        <v>114</v>
      </c>
      <c r="C119" s="22" t="s">
        <v>267</v>
      </c>
      <c r="D119" s="51" t="s">
        <v>210</v>
      </c>
      <c r="E119" s="43" t="s">
        <v>215</v>
      </c>
      <c r="F119" s="53">
        <v>44182</v>
      </c>
      <c r="G119" s="40">
        <v>71992.5</v>
      </c>
    </row>
    <row r="120" spans="2:7" ht="25.5">
      <c r="B120" s="1">
        <v>115</v>
      </c>
      <c r="C120" s="22" t="s">
        <v>268</v>
      </c>
      <c r="D120" s="27" t="s">
        <v>198</v>
      </c>
      <c r="E120" s="43" t="s">
        <v>216</v>
      </c>
      <c r="F120" s="53">
        <v>44182</v>
      </c>
      <c r="G120" s="40">
        <v>175125</v>
      </c>
    </row>
    <row r="121" spans="2:7" ht="25.5">
      <c r="B121" s="1">
        <v>116</v>
      </c>
      <c r="C121" s="22" t="s">
        <v>264</v>
      </c>
      <c r="D121" s="27" t="s">
        <v>145</v>
      </c>
      <c r="E121" s="43" t="s">
        <v>217</v>
      </c>
      <c r="F121" s="44">
        <v>44186</v>
      </c>
      <c r="G121" s="40">
        <f>338495.9-21599.96</f>
        <v>316895.94</v>
      </c>
    </row>
    <row r="122" spans="2:7" ht="25.5">
      <c r="B122" s="1">
        <v>117</v>
      </c>
      <c r="C122" s="22" t="s">
        <v>269</v>
      </c>
      <c r="D122" s="51" t="s">
        <v>218</v>
      </c>
      <c r="E122" s="52" t="s">
        <v>219</v>
      </c>
      <c r="F122" s="53">
        <v>44188</v>
      </c>
      <c r="G122" s="40">
        <v>211249</v>
      </c>
    </row>
    <row r="123" spans="2:7">
      <c r="B123" s="1">
        <v>118</v>
      </c>
      <c r="C123" s="22" t="s">
        <v>270</v>
      </c>
      <c r="D123" s="51" t="s">
        <v>220</v>
      </c>
      <c r="E123" s="43" t="s">
        <v>221</v>
      </c>
      <c r="F123" s="53">
        <v>44188</v>
      </c>
      <c r="G123" s="40">
        <v>298000</v>
      </c>
    </row>
    <row r="124" spans="2:7" ht="25.5">
      <c r="B124" s="1">
        <v>119</v>
      </c>
      <c r="C124" s="22" t="s">
        <v>260</v>
      </c>
      <c r="D124" s="27" t="s">
        <v>139</v>
      </c>
      <c r="E124" s="43" t="s">
        <v>222</v>
      </c>
      <c r="F124" s="44">
        <v>44193</v>
      </c>
      <c r="G124" s="40">
        <f>571806-21319.68</f>
        <v>550486.31999999995</v>
      </c>
    </row>
    <row r="125" spans="2:7">
      <c r="B125" s="1">
        <v>120</v>
      </c>
      <c r="C125" s="54" t="s">
        <v>272</v>
      </c>
      <c r="D125" s="29" t="s">
        <v>46</v>
      </c>
      <c r="E125" s="14" t="s">
        <v>273</v>
      </c>
      <c r="F125" s="15">
        <v>43956</v>
      </c>
      <c r="G125" s="55">
        <v>15097</v>
      </c>
    </row>
    <row r="126" spans="2:7">
      <c r="B126" s="1">
        <v>121</v>
      </c>
      <c r="C126" s="54" t="s">
        <v>274</v>
      </c>
      <c r="D126" s="29" t="s">
        <v>46</v>
      </c>
      <c r="E126" s="14" t="s">
        <v>275</v>
      </c>
      <c r="F126" s="15">
        <v>43956</v>
      </c>
      <c r="G126" s="56">
        <v>17100</v>
      </c>
    </row>
    <row r="127" spans="2:7">
      <c r="B127" s="1">
        <v>122</v>
      </c>
      <c r="C127" s="22" t="s">
        <v>276</v>
      </c>
      <c r="D127" s="29" t="s">
        <v>46</v>
      </c>
      <c r="E127" s="14" t="s">
        <v>277</v>
      </c>
      <c r="F127" s="15">
        <v>43956</v>
      </c>
      <c r="G127" s="56">
        <v>2318.4</v>
      </c>
    </row>
    <row r="128" spans="2:7" ht="23.25" customHeight="1">
      <c r="B128" s="1">
        <v>123</v>
      </c>
      <c r="C128" s="22" t="s">
        <v>278</v>
      </c>
      <c r="D128" s="29" t="s">
        <v>46</v>
      </c>
      <c r="E128" s="14" t="s">
        <v>279</v>
      </c>
      <c r="F128" s="15">
        <v>43956</v>
      </c>
      <c r="G128" s="56">
        <v>1926</v>
      </c>
    </row>
    <row r="129" spans="2:7">
      <c r="B129" s="1">
        <v>124</v>
      </c>
      <c r="C129" s="22" t="s">
        <v>280</v>
      </c>
      <c r="D129" s="29" t="s">
        <v>46</v>
      </c>
      <c r="E129" s="14" t="s">
        <v>281</v>
      </c>
      <c r="F129" s="15">
        <v>43956</v>
      </c>
      <c r="G129" s="56">
        <v>1743</v>
      </c>
    </row>
    <row r="130" spans="2:7">
      <c r="B130" s="1">
        <v>125</v>
      </c>
      <c r="C130" s="22" t="s">
        <v>282</v>
      </c>
      <c r="D130" s="29" t="s">
        <v>46</v>
      </c>
      <c r="E130" s="14" t="s">
        <v>283</v>
      </c>
      <c r="F130" s="15">
        <v>43956</v>
      </c>
      <c r="G130" s="56">
        <v>3200</v>
      </c>
    </row>
    <row r="131" spans="2:7">
      <c r="B131" s="1">
        <v>126</v>
      </c>
      <c r="C131" s="22" t="s">
        <v>284</v>
      </c>
      <c r="D131" s="29" t="s">
        <v>46</v>
      </c>
      <c r="E131" s="14" t="s">
        <v>285</v>
      </c>
      <c r="F131" s="15">
        <v>43956</v>
      </c>
      <c r="G131" s="56">
        <v>835</v>
      </c>
    </row>
    <row r="132" spans="2:7">
      <c r="B132" s="1">
        <v>127</v>
      </c>
      <c r="C132" s="22" t="s">
        <v>286</v>
      </c>
      <c r="D132" s="29" t="s">
        <v>46</v>
      </c>
      <c r="E132" s="14" t="s">
        <v>287</v>
      </c>
      <c r="F132" s="15">
        <v>43956</v>
      </c>
      <c r="G132" s="56">
        <v>7780</v>
      </c>
    </row>
    <row r="133" spans="2:7">
      <c r="B133" s="1">
        <v>128</v>
      </c>
      <c r="C133" s="54" t="s">
        <v>288</v>
      </c>
      <c r="D133" s="29" t="s">
        <v>289</v>
      </c>
      <c r="E133" s="14" t="s">
        <v>290</v>
      </c>
      <c r="F133" s="15"/>
      <c r="G133" s="56">
        <v>84300</v>
      </c>
    </row>
    <row r="134" spans="2:7">
      <c r="B134" s="1">
        <v>129</v>
      </c>
      <c r="C134" s="54" t="s">
        <v>291</v>
      </c>
      <c r="D134" s="29" t="s">
        <v>292</v>
      </c>
      <c r="E134" s="57">
        <v>4636</v>
      </c>
      <c r="F134" s="58">
        <v>43851</v>
      </c>
      <c r="G134" s="56">
        <v>94944</v>
      </c>
    </row>
    <row r="135" spans="2:7">
      <c r="B135" s="1">
        <v>130</v>
      </c>
      <c r="C135" s="22" t="s">
        <v>272</v>
      </c>
      <c r="D135" s="29" t="s">
        <v>289</v>
      </c>
      <c r="E135" s="59" t="s">
        <v>293</v>
      </c>
      <c r="F135" s="58">
        <v>43866</v>
      </c>
      <c r="G135" s="56">
        <v>23930</v>
      </c>
    </row>
    <row r="136" spans="2:7" ht="25.5">
      <c r="B136" s="1">
        <v>131</v>
      </c>
      <c r="C136" s="22" t="s">
        <v>294</v>
      </c>
      <c r="D136" s="29" t="s">
        <v>295</v>
      </c>
      <c r="E136" s="59" t="s">
        <v>296</v>
      </c>
      <c r="F136" s="58">
        <v>43886</v>
      </c>
      <c r="G136" s="56">
        <v>33786.06</v>
      </c>
    </row>
    <row r="137" spans="2:7">
      <c r="B137" s="1">
        <v>132</v>
      </c>
      <c r="C137" s="22" t="s">
        <v>297</v>
      </c>
      <c r="D137" s="29" t="s">
        <v>295</v>
      </c>
      <c r="E137" s="59" t="s">
        <v>298</v>
      </c>
      <c r="F137" s="58">
        <v>43886</v>
      </c>
      <c r="G137" s="56">
        <v>40980</v>
      </c>
    </row>
    <row r="138" spans="2:7">
      <c r="B138" s="1">
        <v>133</v>
      </c>
      <c r="C138" s="22" t="s">
        <v>299</v>
      </c>
      <c r="D138" s="29" t="s">
        <v>295</v>
      </c>
      <c r="E138" s="59" t="s">
        <v>300</v>
      </c>
      <c r="F138" s="58">
        <v>43886</v>
      </c>
      <c r="G138" s="56">
        <v>15844.8</v>
      </c>
    </row>
    <row r="139" spans="2:7">
      <c r="B139" s="1">
        <v>134</v>
      </c>
      <c r="C139" s="22" t="s">
        <v>301</v>
      </c>
      <c r="D139" s="29" t="s">
        <v>46</v>
      </c>
      <c r="E139" s="59" t="s">
        <v>302</v>
      </c>
      <c r="F139" s="58">
        <v>43886</v>
      </c>
      <c r="G139" s="56">
        <v>34944</v>
      </c>
    </row>
    <row r="140" spans="2:7">
      <c r="B140" s="1">
        <v>135</v>
      </c>
      <c r="C140" s="22" t="s">
        <v>274</v>
      </c>
      <c r="D140" s="29" t="s">
        <v>46</v>
      </c>
      <c r="E140" s="59" t="s">
        <v>303</v>
      </c>
      <c r="F140" s="58">
        <v>43886</v>
      </c>
      <c r="G140" s="56">
        <v>47201.7</v>
      </c>
    </row>
    <row r="141" spans="2:7">
      <c r="B141" s="1">
        <v>136</v>
      </c>
      <c r="C141" s="22" t="s">
        <v>276</v>
      </c>
      <c r="D141" s="29" t="s">
        <v>46</v>
      </c>
      <c r="E141" s="59" t="s">
        <v>304</v>
      </c>
      <c r="F141" s="58">
        <v>43886</v>
      </c>
      <c r="G141" s="56">
        <v>9544.08</v>
      </c>
    </row>
    <row r="142" spans="2:7">
      <c r="B142" s="1">
        <v>137</v>
      </c>
      <c r="C142" s="22" t="s">
        <v>305</v>
      </c>
      <c r="D142" s="29" t="s">
        <v>46</v>
      </c>
      <c r="E142" s="59" t="s">
        <v>306</v>
      </c>
      <c r="F142" s="58">
        <v>43886</v>
      </c>
      <c r="G142" s="56">
        <v>33800</v>
      </c>
    </row>
    <row r="143" spans="2:7">
      <c r="B143" s="1">
        <v>138</v>
      </c>
      <c r="C143" s="22" t="s">
        <v>286</v>
      </c>
      <c r="D143" s="29" t="s">
        <v>46</v>
      </c>
      <c r="E143" s="59" t="s">
        <v>307</v>
      </c>
      <c r="F143" s="58">
        <v>43886</v>
      </c>
      <c r="G143" s="56">
        <v>41900</v>
      </c>
    </row>
    <row r="144" spans="2:7">
      <c r="B144" s="1">
        <v>139</v>
      </c>
      <c r="C144" s="22" t="s">
        <v>308</v>
      </c>
      <c r="D144" s="29" t="s">
        <v>46</v>
      </c>
      <c r="E144" s="59" t="s">
        <v>309</v>
      </c>
      <c r="F144" s="58">
        <v>43886</v>
      </c>
      <c r="G144" s="56">
        <v>12250</v>
      </c>
    </row>
    <row r="145" spans="2:12">
      <c r="B145" s="1">
        <v>140</v>
      </c>
      <c r="C145" s="22" t="s">
        <v>310</v>
      </c>
      <c r="D145" s="29" t="s">
        <v>46</v>
      </c>
      <c r="E145" s="59" t="s">
        <v>311</v>
      </c>
      <c r="F145" s="58">
        <v>43886</v>
      </c>
      <c r="G145" s="56">
        <v>34845</v>
      </c>
    </row>
    <row r="146" spans="2:12">
      <c r="B146" s="1">
        <v>141</v>
      </c>
      <c r="C146" s="22" t="s">
        <v>312</v>
      </c>
      <c r="D146" s="29" t="s">
        <v>46</v>
      </c>
      <c r="E146" s="59" t="s">
        <v>313</v>
      </c>
      <c r="F146" s="58">
        <v>43886</v>
      </c>
      <c r="G146" s="56">
        <v>6825</v>
      </c>
    </row>
    <row r="147" spans="2:12">
      <c r="B147" s="1">
        <v>142</v>
      </c>
      <c r="C147" s="22" t="s">
        <v>314</v>
      </c>
      <c r="D147" s="29" t="s">
        <v>46</v>
      </c>
      <c r="E147" s="59" t="s">
        <v>315</v>
      </c>
      <c r="F147" s="58">
        <v>43886</v>
      </c>
      <c r="G147" s="56">
        <v>28025</v>
      </c>
    </row>
    <row r="148" spans="2:12">
      <c r="B148" s="1">
        <v>143</v>
      </c>
      <c r="C148" s="22" t="s">
        <v>316</v>
      </c>
      <c r="D148" s="29" t="s">
        <v>46</v>
      </c>
      <c r="E148" s="59" t="s">
        <v>317</v>
      </c>
      <c r="F148" s="58">
        <v>43908</v>
      </c>
      <c r="G148" s="56">
        <v>5019</v>
      </c>
    </row>
    <row r="149" spans="2:12">
      <c r="B149" s="1">
        <v>144</v>
      </c>
      <c r="C149" s="22" t="s">
        <v>318</v>
      </c>
      <c r="D149" s="29" t="s">
        <v>46</v>
      </c>
      <c r="E149" s="60" t="s">
        <v>319</v>
      </c>
      <c r="F149" s="61">
        <v>44008</v>
      </c>
      <c r="G149" s="56">
        <v>135100</v>
      </c>
    </row>
    <row r="150" spans="2:12">
      <c r="B150" s="1">
        <v>145</v>
      </c>
      <c r="C150" s="22" t="s">
        <v>280</v>
      </c>
      <c r="D150" s="29" t="s">
        <v>46</v>
      </c>
      <c r="E150" s="60" t="s">
        <v>320</v>
      </c>
      <c r="F150" s="61">
        <v>44008</v>
      </c>
      <c r="G150" s="56">
        <f>54000-9-253.5</f>
        <v>53737.5</v>
      </c>
    </row>
    <row r="151" spans="2:12">
      <c r="B151" s="1">
        <v>146</v>
      </c>
      <c r="C151" s="22" t="s">
        <v>321</v>
      </c>
      <c r="D151" s="29" t="s">
        <v>46</v>
      </c>
      <c r="E151" s="60" t="s">
        <v>322</v>
      </c>
      <c r="F151" s="61">
        <v>44008</v>
      </c>
      <c r="G151" s="56">
        <v>15000</v>
      </c>
    </row>
    <row r="152" spans="2:12">
      <c r="B152" s="1">
        <v>147</v>
      </c>
      <c r="C152" s="22" t="s">
        <v>310</v>
      </c>
      <c r="D152" s="29" t="s">
        <v>46</v>
      </c>
      <c r="E152" s="60" t="s">
        <v>323</v>
      </c>
      <c r="F152" s="61">
        <v>44008</v>
      </c>
      <c r="G152" s="56">
        <v>123500</v>
      </c>
    </row>
    <row r="153" spans="2:12">
      <c r="B153" s="1">
        <v>148</v>
      </c>
      <c r="C153" s="22" t="s">
        <v>324</v>
      </c>
      <c r="D153" s="29" t="s">
        <v>46</v>
      </c>
      <c r="E153" s="60" t="s">
        <v>325</v>
      </c>
      <c r="F153" s="61">
        <v>44008</v>
      </c>
      <c r="G153" s="56">
        <v>28500</v>
      </c>
    </row>
    <row r="154" spans="2:12">
      <c r="B154" s="1">
        <v>149</v>
      </c>
      <c r="C154" s="22" t="s">
        <v>286</v>
      </c>
      <c r="D154" s="29" t="s">
        <v>46</v>
      </c>
      <c r="E154" s="60" t="s">
        <v>326</v>
      </c>
      <c r="F154" s="61">
        <v>44008</v>
      </c>
      <c r="G154" s="56">
        <v>115950</v>
      </c>
    </row>
    <row r="155" spans="2:12">
      <c r="B155" s="1">
        <v>150</v>
      </c>
      <c r="C155" s="22" t="s">
        <v>299</v>
      </c>
      <c r="D155" s="29" t="s">
        <v>295</v>
      </c>
      <c r="E155" s="60" t="s">
        <v>327</v>
      </c>
      <c r="F155" s="61">
        <v>44012</v>
      </c>
      <c r="G155" s="56">
        <v>35970</v>
      </c>
    </row>
    <row r="156" spans="2:12">
      <c r="B156" s="1">
        <v>151</v>
      </c>
      <c r="C156" s="22" t="s">
        <v>297</v>
      </c>
      <c r="D156" s="29" t="s">
        <v>295</v>
      </c>
      <c r="E156" s="60" t="s">
        <v>328</v>
      </c>
      <c r="F156" s="61">
        <v>44012</v>
      </c>
      <c r="G156" s="56">
        <v>62598</v>
      </c>
    </row>
    <row r="157" spans="2:12" ht="24.75" customHeight="1">
      <c r="B157" s="1">
        <v>152</v>
      </c>
      <c r="C157" s="22" t="s">
        <v>294</v>
      </c>
      <c r="D157" s="29" t="s">
        <v>295</v>
      </c>
      <c r="E157" s="60" t="s">
        <v>329</v>
      </c>
      <c r="F157" s="61">
        <v>44012</v>
      </c>
      <c r="G157" s="56">
        <v>132276</v>
      </c>
    </row>
    <row r="158" spans="2:12">
      <c r="B158" s="1">
        <v>153</v>
      </c>
      <c r="C158" s="22" t="s">
        <v>330</v>
      </c>
      <c r="D158" s="29" t="s">
        <v>289</v>
      </c>
      <c r="E158" s="60" t="s">
        <v>331</v>
      </c>
      <c r="F158" s="61">
        <v>44012</v>
      </c>
      <c r="G158" s="56">
        <f>178725-345.12</f>
        <v>178379.88</v>
      </c>
    </row>
    <row r="159" spans="2:12">
      <c r="B159" s="1">
        <v>154</v>
      </c>
      <c r="C159" s="22" t="s">
        <v>314</v>
      </c>
      <c r="D159" s="29" t="s">
        <v>289</v>
      </c>
      <c r="E159" s="60" t="s">
        <v>332</v>
      </c>
      <c r="F159" s="61">
        <v>44012</v>
      </c>
      <c r="G159" s="56">
        <f>23000-1.38</f>
        <v>22998.62</v>
      </c>
      <c r="L159">
        <v>180</v>
      </c>
    </row>
    <row r="160" spans="2:12">
      <c r="B160" s="1">
        <v>155</v>
      </c>
      <c r="C160" s="22" t="s">
        <v>333</v>
      </c>
      <c r="D160" s="29" t="s">
        <v>289</v>
      </c>
      <c r="E160" s="60" t="s">
        <v>334</v>
      </c>
      <c r="F160" s="61">
        <v>44013</v>
      </c>
      <c r="G160" s="56">
        <v>48000</v>
      </c>
      <c r="L160" s="84"/>
    </row>
    <row r="161" spans="2:8">
      <c r="B161" s="1">
        <v>156</v>
      </c>
      <c r="C161" s="22" t="s">
        <v>335</v>
      </c>
      <c r="D161" s="29" t="s">
        <v>336</v>
      </c>
      <c r="E161" s="60" t="s">
        <v>337</v>
      </c>
      <c r="F161" s="61">
        <v>44013</v>
      </c>
      <c r="G161" s="56">
        <v>76970.25</v>
      </c>
    </row>
    <row r="162" spans="2:8">
      <c r="B162" s="1">
        <v>157</v>
      </c>
      <c r="C162" s="22" t="s">
        <v>272</v>
      </c>
      <c r="D162" s="29" t="s">
        <v>289</v>
      </c>
      <c r="E162" s="60" t="s">
        <v>338</v>
      </c>
      <c r="F162" s="61">
        <v>44013</v>
      </c>
      <c r="G162" s="56">
        <v>198235</v>
      </c>
    </row>
    <row r="163" spans="2:8">
      <c r="B163" s="1">
        <v>158</v>
      </c>
      <c r="C163" s="22" t="s">
        <v>308</v>
      </c>
      <c r="D163" s="29" t="s">
        <v>289</v>
      </c>
      <c r="E163" s="60" t="s">
        <v>339</v>
      </c>
      <c r="F163" s="61">
        <v>44013</v>
      </c>
      <c r="G163" s="56">
        <v>85500</v>
      </c>
    </row>
    <row r="164" spans="2:8">
      <c r="B164" s="1">
        <v>159</v>
      </c>
      <c r="C164" s="22" t="s">
        <v>340</v>
      </c>
      <c r="D164" s="29" t="s">
        <v>46</v>
      </c>
      <c r="E164" s="60" t="s">
        <v>341</v>
      </c>
      <c r="F164" s="61">
        <v>44014</v>
      </c>
      <c r="G164" s="56">
        <v>116220</v>
      </c>
    </row>
    <row r="165" spans="2:8">
      <c r="B165" s="1">
        <v>160</v>
      </c>
      <c r="C165" s="22" t="s">
        <v>276</v>
      </c>
      <c r="D165" s="29" t="s">
        <v>46</v>
      </c>
      <c r="E165" s="60" t="s">
        <v>342</v>
      </c>
      <c r="F165" s="61">
        <v>44014</v>
      </c>
      <c r="G165" s="56">
        <f>43358-7.2-7814</f>
        <v>35536.800000000003</v>
      </c>
    </row>
    <row r="166" spans="2:8">
      <c r="B166" s="1">
        <v>161</v>
      </c>
      <c r="C166" s="22" t="s">
        <v>343</v>
      </c>
      <c r="D166" s="29" t="s">
        <v>289</v>
      </c>
      <c r="E166" s="60" t="s">
        <v>344</v>
      </c>
      <c r="F166" s="61">
        <v>44014</v>
      </c>
      <c r="G166" s="56">
        <v>36260</v>
      </c>
    </row>
    <row r="167" spans="2:8">
      <c r="B167" s="1">
        <v>162</v>
      </c>
      <c r="C167" s="54" t="s">
        <v>288</v>
      </c>
      <c r="D167" s="29" t="s">
        <v>289</v>
      </c>
      <c r="E167" s="60" t="s">
        <v>345</v>
      </c>
      <c r="F167" s="61">
        <v>44019</v>
      </c>
      <c r="G167" s="56">
        <v>233950</v>
      </c>
    </row>
    <row r="168" spans="2:8">
      <c r="B168" s="1">
        <v>163</v>
      </c>
      <c r="C168" s="22" t="s">
        <v>346</v>
      </c>
      <c r="D168" s="29" t="s">
        <v>292</v>
      </c>
      <c r="E168" s="60" t="s">
        <v>347</v>
      </c>
      <c r="F168" s="61">
        <v>44022</v>
      </c>
      <c r="G168" s="56">
        <v>194940</v>
      </c>
    </row>
    <row r="169" spans="2:8" ht="25.5">
      <c r="B169" s="1">
        <v>164</v>
      </c>
      <c r="C169" s="22" t="s">
        <v>348</v>
      </c>
      <c r="D169" s="27" t="s">
        <v>34</v>
      </c>
      <c r="E169" s="59" t="s">
        <v>349</v>
      </c>
      <c r="F169" s="58">
        <v>44189</v>
      </c>
      <c r="G169" s="56">
        <v>49950</v>
      </c>
    </row>
    <row r="170" spans="2:8">
      <c r="B170" s="1">
        <v>165</v>
      </c>
      <c r="C170" s="22" t="s">
        <v>350</v>
      </c>
      <c r="D170" s="29" t="s">
        <v>46</v>
      </c>
      <c r="E170" s="59" t="s">
        <v>351</v>
      </c>
      <c r="F170" s="58">
        <v>44193</v>
      </c>
      <c r="G170" s="56">
        <v>1961.28</v>
      </c>
    </row>
    <row r="171" spans="2:8" ht="24.75" customHeight="1">
      <c r="B171" s="1">
        <v>166</v>
      </c>
      <c r="C171" s="62" t="s">
        <v>352</v>
      </c>
      <c r="D171" s="63" t="s">
        <v>353</v>
      </c>
      <c r="E171" s="64" t="s">
        <v>354</v>
      </c>
      <c r="F171" s="65">
        <v>43850</v>
      </c>
      <c r="G171" s="66">
        <v>488945.28</v>
      </c>
      <c r="H171" s="67"/>
    </row>
    <row r="172" spans="2:8">
      <c r="B172" s="1">
        <v>167</v>
      </c>
      <c r="C172" s="12" t="s">
        <v>355</v>
      </c>
      <c r="D172" s="13" t="s">
        <v>356</v>
      </c>
      <c r="E172" s="68">
        <v>33</v>
      </c>
      <c r="F172" s="69">
        <v>43851</v>
      </c>
      <c r="G172" s="66">
        <f>1810650.63-757987.63</f>
        <v>1052663</v>
      </c>
      <c r="H172" s="67"/>
    </row>
    <row r="173" spans="2:8">
      <c r="B173" s="1">
        <v>168</v>
      </c>
      <c r="C173" s="12" t="s">
        <v>357</v>
      </c>
      <c r="D173" s="70" t="s">
        <v>358</v>
      </c>
      <c r="E173" s="68">
        <v>1188</v>
      </c>
      <c r="F173" s="69">
        <v>43851</v>
      </c>
      <c r="G173" s="66">
        <v>36000</v>
      </c>
      <c r="H173" s="67"/>
    </row>
    <row r="174" spans="2:8">
      <c r="B174" s="1">
        <v>169</v>
      </c>
      <c r="C174" s="12" t="s">
        <v>359</v>
      </c>
      <c r="D174" s="13" t="s">
        <v>360</v>
      </c>
      <c r="E174" s="71" t="s">
        <v>361</v>
      </c>
      <c r="F174" s="69">
        <v>43851</v>
      </c>
      <c r="G174" s="66">
        <v>10986</v>
      </c>
      <c r="H174" s="67"/>
    </row>
    <row r="175" spans="2:8">
      <c r="B175" s="1">
        <v>170</v>
      </c>
      <c r="C175" s="12" t="s">
        <v>362</v>
      </c>
      <c r="D175" s="13" t="s">
        <v>363</v>
      </c>
      <c r="E175" s="71" t="s">
        <v>364</v>
      </c>
      <c r="F175" s="69">
        <v>43851</v>
      </c>
      <c r="G175" s="66">
        <v>7175</v>
      </c>
      <c r="H175" s="67"/>
    </row>
    <row r="176" spans="2:8">
      <c r="B176" s="1">
        <v>171</v>
      </c>
      <c r="C176" s="12" t="s">
        <v>365</v>
      </c>
      <c r="D176" s="13" t="s">
        <v>366</v>
      </c>
      <c r="E176" s="71" t="s">
        <v>367</v>
      </c>
      <c r="F176" s="69">
        <v>43851</v>
      </c>
      <c r="G176" s="66">
        <v>10513.92</v>
      </c>
      <c r="H176" s="67"/>
    </row>
    <row r="177" spans="2:8">
      <c r="B177" s="1">
        <v>172</v>
      </c>
      <c r="C177" s="12" t="s">
        <v>368</v>
      </c>
      <c r="D177" s="13" t="s">
        <v>369</v>
      </c>
      <c r="E177" s="68">
        <v>3</v>
      </c>
      <c r="F177" s="69">
        <v>43851</v>
      </c>
      <c r="G177" s="66">
        <v>15250</v>
      </c>
      <c r="H177" s="67"/>
    </row>
    <row r="178" spans="2:8">
      <c r="B178" s="1">
        <v>173</v>
      </c>
      <c r="C178" s="12" t="s">
        <v>370</v>
      </c>
      <c r="D178" s="13" t="s">
        <v>371</v>
      </c>
      <c r="E178" s="71" t="s">
        <v>372</v>
      </c>
      <c r="F178" s="69">
        <v>43854</v>
      </c>
      <c r="G178" s="66">
        <v>11970</v>
      </c>
      <c r="H178" s="67"/>
    </row>
    <row r="179" spans="2:8">
      <c r="B179" s="1">
        <v>174</v>
      </c>
      <c r="C179" s="12" t="s">
        <v>373</v>
      </c>
      <c r="D179" s="13" t="s">
        <v>374</v>
      </c>
      <c r="E179" s="71" t="s">
        <v>375</v>
      </c>
      <c r="F179" s="69">
        <v>43859</v>
      </c>
      <c r="G179" s="66">
        <v>1200</v>
      </c>
      <c r="H179" s="67"/>
    </row>
    <row r="180" spans="2:8" ht="18.75" customHeight="1">
      <c r="B180" s="1">
        <v>175</v>
      </c>
      <c r="C180" s="12" t="s">
        <v>376</v>
      </c>
      <c r="D180" s="13" t="s">
        <v>377</v>
      </c>
      <c r="E180" s="71" t="s">
        <v>378</v>
      </c>
      <c r="F180" s="69">
        <v>43858</v>
      </c>
      <c r="G180" s="66">
        <v>37503.14</v>
      </c>
      <c r="H180" s="67"/>
    </row>
    <row r="181" spans="2:8" ht="24" customHeight="1">
      <c r="B181" s="1">
        <v>176</v>
      </c>
      <c r="C181" s="12" t="s">
        <v>379</v>
      </c>
      <c r="D181" s="13" t="s">
        <v>380</v>
      </c>
      <c r="E181" s="71" t="s">
        <v>381</v>
      </c>
      <c r="F181" s="69">
        <v>43859</v>
      </c>
      <c r="G181" s="66">
        <v>9800</v>
      </c>
      <c r="H181" s="67"/>
    </row>
    <row r="182" spans="2:8" ht="25.5">
      <c r="B182" s="1">
        <v>177</v>
      </c>
      <c r="C182" s="12" t="s">
        <v>379</v>
      </c>
      <c r="D182" s="13" t="s">
        <v>380</v>
      </c>
      <c r="E182" s="71" t="s">
        <v>382</v>
      </c>
      <c r="F182" s="69">
        <v>43859</v>
      </c>
      <c r="G182" s="66">
        <v>16200</v>
      </c>
      <c r="H182" s="67"/>
    </row>
    <row r="183" spans="2:8" ht="25.5">
      <c r="B183" s="1">
        <v>178</v>
      </c>
      <c r="C183" s="12" t="s">
        <v>383</v>
      </c>
      <c r="D183" s="13" t="s">
        <v>384</v>
      </c>
      <c r="E183" s="71" t="s">
        <v>385</v>
      </c>
      <c r="F183" s="69">
        <v>43860</v>
      </c>
      <c r="G183" s="66">
        <v>26000</v>
      </c>
      <c r="H183" s="67"/>
    </row>
    <row r="184" spans="2:8">
      <c r="B184" s="1">
        <v>179</v>
      </c>
      <c r="C184" s="12" t="s">
        <v>386</v>
      </c>
      <c r="D184" s="13" t="s">
        <v>387</v>
      </c>
      <c r="E184" s="71" t="s">
        <v>388</v>
      </c>
      <c r="F184" s="69">
        <v>43868</v>
      </c>
      <c r="G184" s="66">
        <v>12190</v>
      </c>
      <c r="H184" s="67"/>
    </row>
    <row r="185" spans="2:8">
      <c r="B185" s="1">
        <v>180</v>
      </c>
      <c r="C185" s="12" t="s">
        <v>389</v>
      </c>
      <c r="D185" s="72" t="s">
        <v>390</v>
      </c>
      <c r="E185" s="71" t="s">
        <v>391</v>
      </c>
      <c r="F185" s="69">
        <v>43868</v>
      </c>
      <c r="G185" s="66">
        <v>199800</v>
      </c>
      <c r="H185" s="67"/>
    </row>
    <row r="186" spans="2:8" ht="25.5">
      <c r="B186" s="1">
        <v>181</v>
      </c>
      <c r="C186" s="12" t="s">
        <v>392</v>
      </c>
      <c r="D186" s="72" t="s">
        <v>393</v>
      </c>
      <c r="E186" s="71" t="s">
        <v>394</v>
      </c>
      <c r="F186" s="69">
        <v>43881</v>
      </c>
      <c r="G186" s="66">
        <v>4330</v>
      </c>
      <c r="H186" s="67"/>
    </row>
    <row r="187" spans="2:8" ht="25.5">
      <c r="B187" s="1">
        <v>182</v>
      </c>
      <c r="C187" s="12" t="s">
        <v>352</v>
      </c>
      <c r="D187" s="72" t="s">
        <v>395</v>
      </c>
      <c r="E187" s="71" t="s">
        <v>396</v>
      </c>
      <c r="F187" s="69">
        <v>43885</v>
      </c>
      <c r="G187" s="66">
        <v>326570.88</v>
      </c>
      <c r="H187" s="67"/>
    </row>
    <row r="188" spans="2:8">
      <c r="B188" s="1">
        <v>183</v>
      </c>
      <c r="C188" s="12" t="s">
        <v>397</v>
      </c>
      <c r="D188" s="72" t="s">
        <v>398</v>
      </c>
      <c r="E188" s="71" t="s">
        <v>399</v>
      </c>
      <c r="F188" s="69">
        <v>43901</v>
      </c>
      <c r="G188" s="66">
        <v>2967</v>
      </c>
      <c r="H188" s="67"/>
    </row>
    <row r="189" spans="2:8" ht="25.5">
      <c r="B189" s="1">
        <v>184</v>
      </c>
      <c r="C189" s="12" t="s">
        <v>400</v>
      </c>
      <c r="D189" s="72" t="s">
        <v>393</v>
      </c>
      <c r="E189" s="71" t="s">
        <v>401</v>
      </c>
      <c r="F189" s="69">
        <v>43886</v>
      </c>
      <c r="G189" s="66">
        <v>17600</v>
      </c>
      <c r="H189" s="67"/>
    </row>
    <row r="190" spans="2:8" ht="25.5">
      <c r="B190" s="1">
        <v>185</v>
      </c>
      <c r="C190" s="12" t="s">
        <v>402</v>
      </c>
      <c r="D190" s="13" t="s">
        <v>403</v>
      </c>
      <c r="E190" s="71" t="s">
        <v>404</v>
      </c>
      <c r="F190" s="69">
        <v>43878</v>
      </c>
      <c r="G190" s="66">
        <v>3150</v>
      </c>
      <c r="H190" s="67"/>
    </row>
    <row r="191" spans="2:8">
      <c r="B191" s="1">
        <v>186</v>
      </c>
      <c r="C191" s="12" t="s">
        <v>405</v>
      </c>
      <c r="D191" s="13" t="s">
        <v>406</v>
      </c>
      <c r="E191" s="71" t="s">
        <v>407</v>
      </c>
      <c r="F191" s="69">
        <v>43880</v>
      </c>
      <c r="G191" s="66">
        <f>505.28+312.85</f>
        <v>818.13</v>
      </c>
      <c r="H191" s="67"/>
    </row>
    <row r="192" spans="2:8">
      <c r="B192" s="1">
        <v>187</v>
      </c>
      <c r="C192" s="12" t="s">
        <v>408</v>
      </c>
      <c r="D192" s="13" t="s">
        <v>409</v>
      </c>
      <c r="E192" s="71" t="s">
        <v>410</v>
      </c>
      <c r="F192" s="69">
        <v>43906</v>
      </c>
      <c r="G192" s="66">
        <v>1200</v>
      </c>
      <c r="H192" s="67"/>
    </row>
    <row r="193" spans="2:8">
      <c r="B193" s="1">
        <v>188</v>
      </c>
      <c r="C193" s="12" t="s">
        <v>408</v>
      </c>
      <c r="D193" s="13" t="s">
        <v>409</v>
      </c>
      <c r="E193" s="71" t="s">
        <v>411</v>
      </c>
      <c r="F193" s="69">
        <v>43906</v>
      </c>
      <c r="G193" s="66">
        <v>1380</v>
      </c>
      <c r="H193" s="67"/>
    </row>
    <row r="194" spans="2:8">
      <c r="B194" s="1">
        <v>189</v>
      </c>
      <c r="C194" s="12" t="s">
        <v>405</v>
      </c>
      <c r="D194" s="13" t="s">
        <v>406</v>
      </c>
      <c r="E194" s="71" t="s">
        <v>412</v>
      </c>
      <c r="F194" s="69">
        <v>43931</v>
      </c>
      <c r="G194" s="66">
        <f>12672.47+760.05-760.05-0.05-0.02</f>
        <v>12672.4</v>
      </c>
      <c r="H194" s="67"/>
    </row>
    <row r="195" spans="2:8">
      <c r="B195" s="1">
        <v>190</v>
      </c>
      <c r="C195" s="12" t="s">
        <v>389</v>
      </c>
      <c r="D195" s="72" t="s">
        <v>390</v>
      </c>
      <c r="E195" s="71" t="s">
        <v>413</v>
      </c>
      <c r="F195" s="69">
        <v>43931</v>
      </c>
      <c r="G195" s="66">
        <v>98975</v>
      </c>
      <c r="H195" s="67"/>
    </row>
    <row r="196" spans="2:8">
      <c r="B196" s="1">
        <v>191</v>
      </c>
      <c r="C196" s="12" t="s">
        <v>365</v>
      </c>
      <c r="D196" s="72" t="s">
        <v>414</v>
      </c>
      <c r="E196" s="71" t="s">
        <v>415</v>
      </c>
      <c r="F196" s="69">
        <v>43929</v>
      </c>
      <c r="G196" s="66">
        <v>11088</v>
      </c>
      <c r="H196" s="67"/>
    </row>
    <row r="197" spans="2:8" ht="37.5" customHeight="1">
      <c r="B197" s="1">
        <v>192</v>
      </c>
      <c r="C197" s="12" t="s">
        <v>352</v>
      </c>
      <c r="D197" s="72" t="s">
        <v>416</v>
      </c>
      <c r="E197" s="71" t="s">
        <v>417</v>
      </c>
      <c r="F197" s="69">
        <v>43922</v>
      </c>
      <c r="G197" s="66">
        <v>194177.28</v>
      </c>
      <c r="H197" s="67"/>
    </row>
    <row r="198" spans="2:8" ht="24.75" customHeight="1">
      <c r="B198" s="1">
        <v>193</v>
      </c>
      <c r="C198" s="12" t="s">
        <v>418</v>
      </c>
      <c r="D198" s="13" t="s">
        <v>419</v>
      </c>
      <c r="E198" s="68">
        <v>1188</v>
      </c>
      <c r="F198" s="69">
        <v>43935</v>
      </c>
      <c r="G198" s="66">
        <v>108000</v>
      </c>
      <c r="H198" s="67"/>
    </row>
    <row r="199" spans="2:8">
      <c r="B199" s="1">
        <v>194</v>
      </c>
      <c r="C199" s="12" t="s">
        <v>420</v>
      </c>
      <c r="D199" s="13" t="s">
        <v>421</v>
      </c>
      <c r="E199" s="68" t="s">
        <v>422</v>
      </c>
      <c r="F199" s="69">
        <v>43951</v>
      </c>
      <c r="G199" s="66">
        <v>35598.959999999999</v>
      </c>
      <c r="H199" s="67"/>
    </row>
    <row r="200" spans="2:8">
      <c r="B200" s="1">
        <v>195</v>
      </c>
      <c r="C200" s="12" t="s">
        <v>423</v>
      </c>
      <c r="D200" s="13" t="s">
        <v>369</v>
      </c>
      <c r="E200" s="68">
        <v>34</v>
      </c>
      <c r="F200" s="69">
        <v>43951</v>
      </c>
      <c r="G200" s="66">
        <v>48800</v>
      </c>
      <c r="H200" s="67"/>
    </row>
    <row r="201" spans="2:8">
      <c r="B201" s="1">
        <v>196</v>
      </c>
      <c r="C201" s="12" t="s">
        <v>424</v>
      </c>
      <c r="D201" s="13" t="s">
        <v>371</v>
      </c>
      <c r="E201" s="68" t="s">
        <v>425</v>
      </c>
      <c r="F201" s="69">
        <v>43951</v>
      </c>
      <c r="G201" s="66">
        <v>35910</v>
      </c>
      <c r="H201" s="67"/>
    </row>
    <row r="202" spans="2:8">
      <c r="B202" s="1">
        <v>197</v>
      </c>
      <c r="C202" s="12" t="s">
        <v>389</v>
      </c>
      <c r="D202" s="72" t="s">
        <v>390</v>
      </c>
      <c r="E202" s="73" t="s">
        <v>426</v>
      </c>
      <c r="F202" s="69">
        <v>43963</v>
      </c>
      <c r="G202" s="66">
        <f>1083000-11.4</f>
        <v>1082988.6000000001</v>
      </c>
      <c r="H202" s="67"/>
    </row>
    <row r="203" spans="2:8">
      <c r="B203" s="1">
        <v>198</v>
      </c>
      <c r="C203" s="12" t="s">
        <v>427</v>
      </c>
      <c r="D203" s="72" t="s">
        <v>428</v>
      </c>
      <c r="E203" s="73">
        <v>346</v>
      </c>
      <c r="F203" s="69">
        <v>43965</v>
      </c>
      <c r="G203" s="66">
        <f>1474222.45-618423.88+1354121.7</f>
        <v>2209920.27</v>
      </c>
      <c r="H203" s="67"/>
    </row>
    <row r="204" spans="2:8" ht="18.75" customHeight="1">
      <c r="B204" s="1">
        <v>199</v>
      </c>
      <c r="C204" s="74" t="s">
        <v>429</v>
      </c>
      <c r="D204" s="72" t="s">
        <v>430</v>
      </c>
      <c r="E204" s="73">
        <v>39</v>
      </c>
      <c r="F204" s="69">
        <v>43971</v>
      </c>
      <c r="G204" s="66">
        <v>2870</v>
      </c>
      <c r="H204" s="67"/>
    </row>
    <row r="205" spans="2:8">
      <c r="B205" s="1">
        <v>200</v>
      </c>
      <c r="C205" s="12" t="s">
        <v>431</v>
      </c>
      <c r="D205" s="72" t="s">
        <v>432</v>
      </c>
      <c r="E205" s="73">
        <v>82</v>
      </c>
      <c r="F205" s="69">
        <v>43971</v>
      </c>
      <c r="G205" s="66">
        <v>37116.800000000003</v>
      </c>
      <c r="H205" s="67"/>
    </row>
    <row r="206" spans="2:8" ht="25.5">
      <c r="B206" s="1">
        <v>201</v>
      </c>
      <c r="C206" s="12" t="s">
        <v>433</v>
      </c>
      <c r="D206" s="72" t="s">
        <v>434</v>
      </c>
      <c r="E206" s="73">
        <v>7</v>
      </c>
      <c r="F206" s="69">
        <v>43983</v>
      </c>
      <c r="G206" s="66">
        <v>966800</v>
      </c>
      <c r="H206" s="67"/>
    </row>
    <row r="207" spans="2:8" ht="12.75" customHeight="1">
      <c r="B207" s="1">
        <v>202</v>
      </c>
      <c r="C207" s="74" t="s">
        <v>435</v>
      </c>
      <c r="D207" s="13" t="s">
        <v>436</v>
      </c>
      <c r="E207" s="71" t="s">
        <v>437</v>
      </c>
      <c r="F207" s="69">
        <v>43991</v>
      </c>
      <c r="G207" s="66">
        <v>49260.86</v>
      </c>
      <c r="H207" s="67"/>
    </row>
    <row r="208" spans="2:8" ht="25.5">
      <c r="B208" s="1">
        <v>203</v>
      </c>
      <c r="C208" s="74" t="s">
        <v>438</v>
      </c>
      <c r="D208" s="13" t="s">
        <v>439</v>
      </c>
      <c r="E208" s="71" t="s">
        <v>375</v>
      </c>
      <c r="F208" s="69">
        <v>43985</v>
      </c>
      <c r="G208" s="66">
        <v>3600</v>
      </c>
      <c r="H208" s="67"/>
    </row>
    <row r="209" spans="2:8" ht="25.5">
      <c r="B209" s="1">
        <v>204</v>
      </c>
      <c r="C209" s="74" t="s">
        <v>440</v>
      </c>
      <c r="D209" s="13" t="s">
        <v>441</v>
      </c>
      <c r="E209" s="71" t="s">
        <v>404</v>
      </c>
      <c r="F209" s="69">
        <v>43986</v>
      </c>
      <c r="G209" s="66">
        <v>9450</v>
      </c>
      <c r="H209" s="67"/>
    </row>
    <row r="210" spans="2:8">
      <c r="B210" s="1">
        <v>205</v>
      </c>
      <c r="C210" s="12" t="s">
        <v>442</v>
      </c>
      <c r="D210" s="13" t="s">
        <v>443</v>
      </c>
      <c r="E210" s="71" t="s">
        <v>444</v>
      </c>
      <c r="F210" s="69">
        <v>43986</v>
      </c>
      <c r="G210" s="66">
        <v>8000</v>
      </c>
      <c r="H210" s="67"/>
    </row>
    <row r="211" spans="2:8">
      <c r="B211" s="1">
        <v>206</v>
      </c>
      <c r="C211" s="12" t="s">
        <v>445</v>
      </c>
      <c r="D211" s="13" t="s">
        <v>443</v>
      </c>
      <c r="E211" s="71" t="s">
        <v>446</v>
      </c>
      <c r="F211" s="69">
        <v>43992</v>
      </c>
      <c r="G211" s="66">
        <v>25000</v>
      </c>
      <c r="H211" s="67"/>
    </row>
    <row r="212" spans="2:8" ht="25.5">
      <c r="B212" s="1">
        <v>207</v>
      </c>
      <c r="C212" s="12" t="s">
        <v>447</v>
      </c>
      <c r="D212" s="13" t="s">
        <v>448</v>
      </c>
      <c r="E212" s="71" t="s">
        <v>449</v>
      </c>
      <c r="F212" s="69">
        <v>43992</v>
      </c>
      <c r="G212" s="66">
        <v>13977</v>
      </c>
      <c r="H212" s="67"/>
    </row>
    <row r="213" spans="2:8" ht="25.5">
      <c r="B213" s="1">
        <v>208</v>
      </c>
      <c r="C213" s="12" t="s">
        <v>450</v>
      </c>
      <c r="D213" s="13" t="s">
        <v>451</v>
      </c>
      <c r="E213" s="71" t="s">
        <v>452</v>
      </c>
      <c r="F213" s="69">
        <v>44013</v>
      </c>
      <c r="G213" s="66">
        <v>600</v>
      </c>
      <c r="H213" s="67"/>
    </row>
    <row r="214" spans="2:8">
      <c r="B214" s="1">
        <v>209</v>
      </c>
      <c r="C214" s="12" t="s">
        <v>359</v>
      </c>
      <c r="D214" s="13" t="s">
        <v>360</v>
      </c>
      <c r="E214" s="71" t="s">
        <v>453</v>
      </c>
      <c r="F214" s="69">
        <v>44006</v>
      </c>
      <c r="G214" s="66">
        <v>10986</v>
      </c>
      <c r="H214" s="67"/>
    </row>
    <row r="215" spans="2:8" ht="26.25" customHeight="1">
      <c r="B215" s="1">
        <v>210</v>
      </c>
      <c r="C215" s="12" t="s">
        <v>454</v>
      </c>
      <c r="D215" s="13" t="s">
        <v>384</v>
      </c>
      <c r="E215" s="71" t="s">
        <v>455</v>
      </c>
      <c r="F215" s="69">
        <v>44019</v>
      </c>
      <c r="G215" s="66">
        <v>49716</v>
      </c>
      <c r="H215" s="67"/>
    </row>
    <row r="216" spans="2:8" ht="25.5">
      <c r="B216" s="1">
        <v>211</v>
      </c>
      <c r="C216" s="12" t="s">
        <v>456</v>
      </c>
      <c r="D216" s="13" t="s">
        <v>384</v>
      </c>
      <c r="E216" s="71" t="s">
        <v>457</v>
      </c>
      <c r="F216" s="69">
        <v>44019</v>
      </c>
      <c r="G216" s="66">
        <v>49954</v>
      </c>
      <c r="H216" s="67"/>
    </row>
    <row r="217" spans="2:8" ht="27.75" customHeight="1">
      <c r="B217" s="1">
        <v>212</v>
      </c>
      <c r="C217" s="12" t="s">
        <v>553</v>
      </c>
      <c r="D217" s="13" t="s">
        <v>398</v>
      </c>
      <c r="E217" s="71" t="s">
        <v>458</v>
      </c>
      <c r="F217" s="69">
        <v>44022</v>
      </c>
      <c r="G217" s="66">
        <v>540</v>
      </c>
      <c r="H217" s="67"/>
    </row>
    <row r="218" spans="2:8">
      <c r="B218" s="1">
        <v>213</v>
      </c>
      <c r="C218" s="12" t="s">
        <v>459</v>
      </c>
      <c r="D218" s="72" t="s">
        <v>414</v>
      </c>
      <c r="E218" s="71" t="s">
        <v>460</v>
      </c>
      <c r="F218" s="69">
        <v>44020</v>
      </c>
      <c r="G218" s="66">
        <v>22176</v>
      </c>
      <c r="H218" s="67"/>
    </row>
    <row r="219" spans="2:8">
      <c r="B219" s="1">
        <v>214</v>
      </c>
      <c r="C219" s="12" t="s">
        <v>461</v>
      </c>
      <c r="D219" s="13" t="s">
        <v>360</v>
      </c>
      <c r="E219" s="71" t="s">
        <v>462</v>
      </c>
      <c r="F219" s="69">
        <v>44025</v>
      </c>
      <c r="G219" s="66">
        <v>18986</v>
      </c>
      <c r="H219" s="67"/>
    </row>
    <row r="220" spans="2:8">
      <c r="B220" s="1">
        <v>215</v>
      </c>
      <c r="C220" s="12" t="s">
        <v>463</v>
      </c>
      <c r="D220" s="13" t="s">
        <v>464</v>
      </c>
      <c r="E220" s="71" t="s">
        <v>465</v>
      </c>
      <c r="F220" s="69">
        <v>44042</v>
      </c>
      <c r="G220" s="66">
        <v>2340.9</v>
      </c>
      <c r="H220" s="67"/>
    </row>
    <row r="221" spans="2:8" ht="18" customHeight="1">
      <c r="B221" s="1">
        <v>216</v>
      </c>
      <c r="C221" s="12" t="s">
        <v>466</v>
      </c>
      <c r="D221" s="13" t="s">
        <v>384</v>
      </c>
      <c r="E221" s="71" t="s">
        <v>467</v>
      </c>
      <c r="F221" s="69">
        <v>44043</v>
      </c>
      <c r="G221" s="66">
        <v>49990</v>
      </c>
      <c r="H221" s="67"/>
    </row>
    <row r="222" spans="2:8" ht="29.25" customHeight="1">
      <c r="B222" s="1">
        <v>217</v>
      </c>
      <c r="C222" s="12" t="s">
        <v>468</v>
      </c>
      <c r="D222" s="13" t="s">
        <v>384</v>
      </c>
      <c r="E222" s="71" t="s">
        <v>469</v>
      </c>
      <c r="F222" s="69">
        <v>44043</v>
      </c>
      <c r="G222" s="66">
        <v>49986</v>
      </c>
      <c r="H222" s="67"/>
    </row>
    <row r="223" spans="2:8">
      <c r="B223" s="1">
        <v>218</v>
      </c>
      <c r="C223" s="12" t="s">
        <v>470</v>
      </c>
      <c r="D223" s="13" t="s">
        <v>471</v>
      </c>
      <c r="E223" s="71" t="s">
        <v>472</v>
      </c>
      <c r="F223" s="69">
        <v>44048</v>
      </c>
      <c r="G223" s="66">
        <v>10108.16</v>
      </c>
      <c r="H223" s="67"/>
    </row>
    <row r="224" spans="2:8">
      <c r="B224" s="1">
        <v>219</v>
      </c>
      <c r="C224" s="12" t="s">
        <v>473</v>
      </c>
      <c r="D224" s="13" t="s">
        <v>369</v>
      </c>
      <c r="E224" s="71" t="s">
        <v>474</v>
      </c>
      <c r="F224" s="69">
        <v>44048</v>
      </c>
      <c r="G224" s="66">
        <v>13000</v>
      </c>
      <c r="H224" s="67"/>
    </row>
    <row r="225" spans="2:8" ht="25.5">
      <c r="B225" s="1">
        <v>220</v>
      </c>
      <c r="C225" s="12" t="s">
        <v>475</v>
      </c>
      <c r="D225" s="63" t="s">
        <v>353</v>
      </c>
      <c r="E225" s="71" t="s">
        <v>476</v>
      </c>
      <c r="F225" s="69">
        <v>44049</v>
      </c>
      <c r="G225" s="66">
        <v>188996.4</v>
      </c>
      <c r="H225" s="67"/>
    </row>
    <row r="226" spans="2:8" ht="25.5">
      <c r="B226" s="1">
        <v>221</v>
      </c>
      <c r="C226" s="12" t="s">
        <v>477</v>
      </c>
      <c r="D226" s="13" t="s">
        <v>369</v>
      </c>
      <c r="E226" s="71" t="s">
        <v>27</v>
      </c>
      <c r="F226" s="69">
        <v>44043</v>
      </c>
      <c r="G226" s="66">
        <v>49989</v>
      </c>
      <c r="H226" s="67"/>
    </row>
    <row r="227" spans="2:8">
      <c r="B227" s="1">
        <v>222</v>
      </c>
      <c r="C227" s="12" t="s">
        <v>478</v>
      </c>
      <c r="D227" s="13" t="s">
        <v>369</v>
      </c>
      <c r="E227" s="71" t="s">
        <v>479</v>
      </c>
      <c r="F227" s="69">
        <v>44043</v>
      </c>
      <c r="G227" s="66">
        <v>49989</v>
      </c>
      <c r="H227" s="67"/>
    </row>
    <row r="228" spans="2:8" ht="25.5">
      <c r="B228" s="1">
        <v>223</v>
      </c>
      <c r="C228" s="12" t="s">
        <v>480</v>
      </c>
      <c r="D228" s="13" t="s">
        <v>481</v>
      </c>
      <c r="E228" s="71" t="s">
        <v>482</v>
      </c>
      <c r="F228" s="69">
        <v>44078</v>
      </c>
      <c r="G228" s="66">
        <v>49818</v>
      </c>
      <c r="H228" s="67"/>
    </row>
    <row r="229" spans="2:8" ht="25.5">
      <c r="B229" s="1">
        <v>224</v>
      </c>
      <c r="C229" s="12" t="s">
        <v>483</v>
      </c>
      <c r="D229" s="13" t="s">
        <v>484</v>
      </c>
      <c r="E229" s="71" t="s">
        <v>485</v>
      </c>
      <c r="F229" s="69">
        <v>44090</v>
      </c>
      <c r="G229" s="66">
        <v>49000</v>
      </c>
      <c r="H229" s="67"/>
    </row>
    <row r="230" spans="2:8" ht="25.5">
      <c r="B230" s="1">
        <v>225</v>
      </c>
      <c r="C230" s="12" t="s">
        <v>486</v>
      </c>
      <c r="D230" s="13" t="s">
        <v>487</v>
      </c>
      <c r="E230" s="71" t="s">
        <v>488</v>
      </c>
      <c r="F230" s="69">
        <v>44091</v>
      </c>
      <c r="G230" s="66">
        <v>7987</v>
      </c>
      <c r="H230" s="67"/>
    </row>
    <row r="231" spans="2:8">
      <c r="B231" s="1">
        <v>226</v>
      </c>
      <c r="C231" s="12" t="s">
        <v>470</v>
      </c>
      <c r="D231" s="13" t="s">
        <v>471</v>
      </c>
      <c r="E231" s="71" t="s">
        <v>489</v>
      </c>
      <c r="F231" s="69">
        <v>44103</v>
      </c>
      <c r="G231" s="66">
        <v>217.09</v>
      </c>
      <c r="H231" s="67"/>
    </row>
    <row r="232" spans="2:8" ht="25.5">
      <c r="B232" s="1">
        <v>227</v>
      </c>
      <c r="C232" s="12" t="s">
        <v>450</v>
      </c>
      <c r="D232" s="13" t="s">
        <v>451</v>
      </c>
      <c r="E232" s="71" t="s">
        <v>490</v>
      </c>
      <c r="F232" s="69">
        <v>44103</v>
      </c>
      <c r="G232" s="66">
        <v>600</v>
      </c>
      <c r="H232" s="67"/>
    </row>
    <row r="233" spans="2:8" ht="24" customHeight="1">
      <c r="B233" s="1">
        <v>228</v>
      </c>
      <c r="C233" s="83" t="s">
        <v>491</v>
      </c>
      <c r="D233" s="13" t="s">
        <v>492</v>
      </c>
      <c r="E233" s="71" t="s">
        <v>493</v>
      </c>
      <c r="F233" s="69">
        <v>44103</v>
      </c>
      <c r="G233" s="66">
        <v>48700</v>
      </c>
      <c r="H233" s="67"/>
    </row>
    <row r="234" spans="2:8" ht="25.5">
      <c r="B234" s="1">
        <v>229</v>
      </c>
      <c r="C234" s="12" t="s">
        <v>494</v>
      </c>
      <c r="D234" s="13" t="s">
        <v>51</v>
      </c>
      <c r="E234" s="71" t="s">
        <v>495</v>
      </c>
      <c r="F234" s="69">
        <v>44131</v>
      </c>
      <c r="G234" s="66">
        <v>49753.91</v>
      </c>
      <c r="H234" s="67"/>
    </row>
    <row r="235" spans="2:8" ht="25.5">
      <c r="B235" s="1">
        <v>230</v>
      </c>
      <c r="C235" s="12" t="s">
        <v>494</v>
      </c>
      <c r="D235" s="13" t="s">
        <v>51</v>
      </c>
      <c r="E235" s="71" t="s">
        <v>496</v>
      </c>
      <c r="F235" s="69">
        <v>44132</v>
      </c>
      <c r="G235" s="66">
        <f>107112.16-40.58</f>
        <v>107071.58</v>
      </c>
      <c r="H235" s="67"/>
    </row>
    <row r="236" spans="2:8" ht="25.5">
      <c r="B236" s="1">
        <v>231</v>
      </c>
      <c r="C236" s="12" t="s">
        <v>392</v>
      </c>
      <c r="D236" s="72" t="s">
        <v>393</v>
      </c>
      <c r="E236" s="71" t="s">
        <v>497</v>
      </c>
      <c r="F236" s="69">
        <v>44134</v>
      </c>
      <c r="G236" s="66">
        <v>11000</v>
      </c>
      <c r="H236" s="67"/>
    </row>
    <row r="237" spans="2:8">
      <c r="B237" s="1">
        <v>232</v>
      </c>
      <c r="C237" s="12" t="s">
        <v>463</v>
      </c>
      <c r="D237" s="13" t="s">
        <v>498</v>
      </c>
      <c r="E237" s="71" t="s">
        <v>499</v>
      </c>
      <c r="F237" s="69">
        <v>44137</v>
      </c>
      <c r="G237" s="66">
        <v>3000</v>
      </c>
      <c r="H237" s="67"/>
    </row>
    <row r="238" spans="2:8">
      <c r="B238" s="1">
        <v>233</v>
      </c>
      <c r="C238" s="12" t="s">
        <v>500</v>
      </c>
      <c r="D238" s="72" t="s">
        <v>393</v>
      </c>
      <c r="E238" s="71" t="s">
        <v>501</v>
      </c>
      <c r="F238" s="69">
        <v>44138</v>
      </c>
      <c r="G238" s="66">
        <v>16950</v>
      </c>
      <c r="H238" s="67"/>
    </row>
    <row r="239" spans="2:8" ht="24.75" customHeight="1">
      <c r="B239" s="1">
        <v>234</v>
      </c>
      <c r="C239" s="85" t="s">
        <v>502</v>
      </c>
      <c r="D239" s="13" t="s">
        <v>384</v>
      </c>
      <c r="E239" s="71" t="s">
        <v>503</v>
      </c>
      <c r="F239" s="69">
        <v>44138</v>
      </c>
      <c r="G239" s="66">
        <v>135000</v>
      </c>
      <c r="H239" s="67"/>
    </row>
    <row r="240" spans="2:8" ht="25.5">
      <c r="B240" s="1">
        <v>235</v>
      </c>
      <c r="C240" s="74" t="s">
        <v>438</v>
      </c>
      <c r="D240" s="29" t="s">
        <v>504</v>
      </c>
      <c r="E240" s="71" t="s">
        <v>505</v>
      </c>
      <c r="F240" s="69">
        <v>44141</v>
      </c>
      <c r="G240" s="66">
        <v>300</v>
      </c>
      <c r="H240" s="67"/>
    </row>
    <row r="241" spans="2:8" ht="24">
      <c r="B241" s="1">
        <v>236</v>
      </c>
      <c r="C241" s="85" t="s">
        <v>506</v>
      </c>
      <c r="D241" s="13" t="s">
        <v>51</v>
      </c>
      <c r="E241" s="71" t="s">
        <v>507</v>
      </c>
      <c r="F241" s="69">
        <v>44144</v>
      </c>
      <c r="G241" s="66">
        <v>149991.89000000001</v>
      </c>
      <c r="H241" s="67"/>
    </row>
    <row r="242" spans="2:8" ht="25.5">
      <c r="B242" s="1">
        <v>237</v>
      </c>
      <c r="C242" s="12" t="s">
        <v>475</v>
      </c>
      <c r="D242" s="63" t="s">
        <v>353</v>
      </c>
      <c r="E242" s="71" t="s">
        <v>508</v>
      </c>
      <c r="F242" s="69">
        <v>44146</v>
      </c>
      <c r="G242" s="66">
        <f>1229733.12-517046.88</f>
        <v>712686.24000000011</v>
      </c>
      <c r="H242" s="67"/>
    </row>
    <row r="243" spans="2:8" ht="25.5">
      <c r="B243" s="1">
        <v>238</v>
      </c>
      <c r="C243" s="18" t="s">
        <v>509</v>
      </c>
      <c r="D243" s="75" t="s">
        <v>504</v>
      </c>
      <c r="E243" s="76" t="s">
        <v>510</v>
      </c>
      <c r="F243" s="77">
        <v>44141</v>
      </c>
      <c r="G243" s="21">
        <v>2085</v>
      </c>
      <c r="H243" s="78"/>
    </row>
    <row r="244" spans="2:8" ht="22.5" customHeight="1">
      <c r="B244" s="1">
        <v>239</v>
      </c>
      <c r="C244" s="12" t="s">
        <v>511</v>
      </c>
      <c r="D244" s="79" t="s">
        <v>512</v>
      </c>
      <c r="E244" s="48" t="s">
        <v>513</v>
      </c>
      <c r="F244" s="33">
        <v>44161</v>
      </c>
      <c r="G244" s="21">
        <v>3132</v>
      </c>
      <c r="H244" s="78"/>
    </row>
    <row r="245" spans="2:8" ht="27" customHeight="1">
      <c r="B245" s="1">
        <v>240</v>
      </c>
      <c r="C245" s="12" t="s">
        <v>514</v>
      </c>
      <c r="D245" s="13" t="s">
        <v>515</v>
      </c>
      <c r="E245" s="71" t="s">
        <v>516</v>
      </c>
      <c r="F245" s="69">
        <v>44165</v>
      </c>
      <c r="G245" s="66">
        <v>384190.25</v>
      </c>
      <c r="H245" s="67"/>
    </row>
    <row r="246" spans="2:8" ht="26.25">
      <c r="B246" s="1">
        <v>241</v>
      </c>
      <c r="C246" s="22" t="s">
        <v>517</v>
      </c>
      <c r="D246" s="13" t="s">
        <v>518</v>
      </c>
      <c r="E246" s="71" t="s">
        <v>519</v>
      </c>
      <c r="F246" s="69">
        <v>44166</v>
      </c>
      <c r="G246" s="66">
        <v>6978</v>
      </c>
      <c r="H246" s="67"/>
    </row>
    <row r="247" spans="2:8" ht="25.5">
      <c r="B247" s="1">
        <v>242</v>
      </c>
      <c r="C247" s="22" t="s">
        <v>520</v>
      </c>
      <c r="D247" s="13" t="s">
        <v>521</v>
      </c>
      <c r="E247" s="71" t="s">
        <v>522</v>
      </c>
      <c r="F247" s="69">
        <v>44168</v>
      </c>
      <c r="G247" s="66">
        <v>49999</v>
      </c>
      <c r="H247" s="67"/>
    </row>
    <row r="248" spans="2:8">
      <c r="B248" s="1">
        <v>243</v>
      </c>
      <c r="C248" s="22" t="s">
        <v>523</v>
      </c>
      <c r="D248" s="13" t="s">
        <v>524</v>
      </c>
      <c r="E248" s="71" t="s">
        <v>525</v>
      </c>
      <c r="F248" s="69">
        <v>44165</v>
      </c>
      <c r="G248" s="66">
        <v>1250</v>
      </c>
      <c r="H248" s="67"/>
    </row>
    <row r="249" spans="2:8" ht="25.5">
      <c r="B249" s="1">
        <v>244</v>
      </c>
      <c r="C249" s="12" t="s">
        <v>526</v>
      </c>
      <c r="D249" s="13" t="s">
        <v>384</v>
      </c>
      <c r="E249" s="71" t="s">
        <v>527</v>
      </c>
      <c r="F249" s="69">
        <v>44166</v>
      </c>
      <c r="G249" s="66">
        <v>690000</v>
      </c>
      <c r="H249" s="67"/>
    </row>
    <row r="250" spans="2:8" ht="25.5">
      <c r="B250" s="1">
        <v>245</v>
      </c>
      <c r="C250" s="12" t="s">
        <v>528</v>
      </c>
      <c r="D250" s="13" t="s">
        <v>484</v>
      </c>
      <c r="E250" s="71" t="s">
        <v>529</v>
      </c>
      <c r="F250" s="69">
        <v>44174</v>
      </c>
      <c r="G250" s="66">
        <v>48500</v>
      </c>
      <c r="H250" s="67"/>
    </row>
    <row r="251" spans="2:8" ht="25.5">
      <c r="B251" s="1">
        <v>246</v>
      </c>
      <c r="C251" s="12" t="s">
        <v>530</v>
      </c>
      <c r="D251" s="13" t="s">
        <v>484</v>
      </c>
      <c r="E251" s="71" t="s">
        <v>531</v>
      </c>
      <c r="F251" s="69">
        <v>44174</v>
      </c>
      <c r="G251" s="66">
        <v>130000</v>
      </c>
      <c r="H251" s="67"/>
    </row>
    <row r="252" spans="2:8" ht="25.5">
      <c r="B252" s="1">
        <v>247</v>
      </c>
      <c r="C252" s="12" t="s">
        <v>532</v>
      </c>
      <c r="D252" s="27" t="s">
        <v>48</v>
      </c>
      <c r="E252" s="71" t="s">
        <v>533</v>
      </c>
      <c r="F252" s="69">
        <v>44174</v>
      </c>
      <c r="G252" s="66">
        <v>49191.78</v>
      </c>
      <c r="H252" s="67"/>
    </row>
    <row r="253" spans="2:8" ht="25.5">
      <c r="B253" s="1">
        <v>248</v>
      </c>
      <c r="C253" s="12" t="s">
        <v>534</v>
      </c>
      <c r="D253" s="27" t="s">
        <v>535</v>
      </c>
      <c r="E253" s="71" t="s">
        <v>536</v>
      </c>
      <c r="F253" s="69">
        <v>44176</v>
      </c>
      <c r="G253" s="66">
        <v>1533947.42</v>
      </c>
      <c r="H253" s="67"/>
    </row>
    <row r="254" spans="2:8" ht="25.5">
      <c r="B254" s="1">
        <v>249</v>
      </c>
      <c r="C254" s="12" t="s">
        <v>537</v>
      </c>
      <c r="D254" s="13" t="s">
        <v>384</v>
      </c>
      <c r="E254" s="71" t="s">
        <v>538</v>
      </c>
      <c r="F254" s="69">
        <v>44179</v>
      </c>
      <c r="G254" s="66">
        <v>400000</v>
      </c>
      <c r="H254" s="67"/>
    </row>
    <row r="255" spans="2:8" ht="38.25">
      <c r="B255" s="1">
        <v>250</v>
      </c>
      <c r="C255" s="18" t="s">
        <v>539</v>
      </c>
      <c r="D255" s="19" t="s">
        <v>51</v>
      </c>
      <c r="E255" s="80" t="s">
        <v>540</v>
      </c>
      <c r="F255" s="81">
        <v>44180</v>
      </c>
      <c r="G255" s="66">
        <v>944856.26</v>
      </c>
      <c r="H255" s="67"/>
    </row>
    <row r="256" spans="2:8" ht="25.5">
      <c r="B256" s="1">
        <v>251</v>
      </c>
      <c r="C256" s="18" t="s">
        <v>541</v>
      </c>
      <c r="D256" s="19" t="s">
        <v>51</v>
      </c>
      <c r="E256" s="71" t="s">
        <v>542</v>
      </c>
      <c r="F256" s="81">
        <v>44181</v>
      </c>
      <c r="G256" s="66">
        <v>15691.84</v>
      </c>
      <c r="H256" s="67"/>
    </row>
    <row r="257" spans="2:8">
      <c r="B257" s="1">
        <v>252</v>
      </c>
      <c r="C257" s="18" t="s">
        <v>543</v>
      </c>
      <c r="D257" s="19" t="s">
        <v>544</v>
      </c>
      <c r="E257" s="71" t="s">
        <v>545</v>
      </c>
      <c r="F257" s="81">
        <v>44182</v>
      </c>
      <c r="G257" s="66">
        <v>3698.4</v>
      </c>
      <c r="H257" s="67"/>
    </row>
    <row r="258" spans="2:8" ht="25.5" customHeight="1">
      <c r="B258" s="1">
        <v>253</v>
      </c>
      <c r="C258" s="85" t="s">
        <v>546</v>
      </c>
      <c r="D258" s="13" t="s">
        <v>384</v>
      </c>
      <c r="E258" s="71" t="s">
        <v>547</v>
      </c>
      <c r="F258" s="69">
        <v>44187</v>
      </c>
      <c r="G258" s="66">
        <v>375000</v>
      </c>
      <c r="H258" s="67"/>
    </row>
    <row r="259" spans="2:8" ht="23.25" customHeight="1">
      <c r="B259" s="1">
        <v>254</v>
      </c>
      <c r="C259" s="12" t="s">
        <v>548</v>
      </c>
      <c r="D259" s="13" t="s">
        <v>549</v>
      </c>
      <c r="E259" s="71" t="s">
        <v>550</v>
      </c>
      <c r="F259" s="69">
        <v>44187</v>
      </c>
      <c r="G259" s="66">
        <v>500</v>
      </c>
      <c r="H259" s="67"/>
    </row>
    <row r="260" spans="2:8">
      <c r="B260" s="1">
        <v>255</v>
      </c>
      <c r="C260" s="12" t="s">
        <v>463</v>
      </c>
      <c r="D260" s="13" t="s">
        <v>551</v>
      </c>
      <c r="E260" s="71" t="s">
        <v>552</v>
      </c>
      <c r="F260" s="69">
        <v>44194</v>
      </c>
      <c r="G260" s="66">
        <v>2575</v>
      </c>
      <c r="H260" s="67"/>
    </row>
    <row r="261" spans="2:8">
      <c r="B261" s="1">
        <v>256</v>
      </c>
      <c r="C261" s="22" t="s">
        <v>554</v>
      </c>
      <c r="D261" s="23" t="s">
        <v>555</v>
      </c>
      <c r="E261" s="59" t="s">
        <v>556</v>
      </c>
      <c r="F261" s="58">
        <v>43878</v>
      </c>
      <c r="G261" s="56">
        <f>3704456.42-630956.27</f>
        <v>3073500.15</v>
      </c>
      <c r="H261" s="82"/>
    </row>
    <row r="262" spans="2:8">
      <c r="B262" s="1">
        <v>257</v>
      </c>
      <c r="C262" s="22" t="s">
        <v>554</v>
      </c>
      <c r="D262" s="23" t="s">
        <v>557</v>
      </c>
      <c r="E262" s="59" t="s">
        <v>558</v>
      </c>
      <c r="F262" s="58">
        <v>43878</v>
      </c>
      <c r="G262" s="56">
        <f>1356044.77-196768.67-868827.46</f>
        <v>290448.64000000013</v>
      </c>
      <c r="H262" s="82"/>
    </row>
    <row r="263" spans="2:8">
      <c r="B263" s="1">
        <v>258</v>
      </c>
      <c r="C263" s="22" t="s">
        <v>405</v>
      </c>
      <c r="D263" s="13" t="s">
        <v>406</v>
      </c>
      <c r="E263" s="59" t="s">
        <v>559</v>
      </c>
      <c r="F263" s="58">
        <v>43880</v>
      </c>
      <c r="G263" s="56">
        <f>22106.96-2436.43</f>
        <v>19670.53</v>
      </c>
      <c r="H263" s="82"/>
    </row>
    <row r="264" spans="2:8">
      <c r="B264" s="1">
        <v>259</v>
      </c>
      <c r="C264" s="22" t="s">
        <v>405</v>
      </c>
      <c r="D264" s="13" t="s">
        <v>406</v>
      </c>
      <c r="E264" s="59" t="s">
        <v>560</v>
      </c>
      <c r="F264" s="58">
        <v>43929</v>
      </c>
      <c r="G264" s="56">
        <f>205206.97-2189.57-65325.86</f>
        <v>137691.53999999998</v>
      </c>
      <c r="H264" s="82"/>
    </row>
    <row r="265" spans="2:8">
      <c r="B265" s="1">
        <v>260</v>
      </c>
      <c r="C265" s="22" t="s">
        <v>561</v>
      </c>
      <c r="D265" s="23" t="s">
        <v>562</v>
      </c>
      <c r="E265" s="59" t="s">
        <v>563</v>
      </c>
      <c r="F265" s="58">
        <v>43864</v>
      </c>
      <c r="G265" s="56">
        <f>400242.03-1.72</f>
        <v>400240.31000000006</v>
      </c>
      <c r="H265" s="82"/>
    </row>
    <row r="266" spans="2:8">
      <c r="B266" s="1">
        <v>261</v>
      </c>
      <c r="C266" s="22" t="s">
        <v>564</v>
      </c>
      <c r="D266" s="23" t="s">
        <v>562</v>
      </c>
      <c r="E266" s="59" t="s">
        <v>565</v>
      </c>
      <c r="F266" s="58">
        <v>43864</v>
      </c>
      <c r="G266" s="56">
        <f>591894.16-2.54</f>
        <v>591891.62</v>
      </c>
    </row>
    <row r="267" spans="2:8">
      <c r="B267" s="1">
        <v>262</v>
      </c>
      <c r="C267" s="22" t="s">
        <v>405</v>
      </c>
      <c r="D267" s="23" t="s">
        <v>406</v>
      </c>
      <c r="E267" s="59" t="s">
        <v>559</v>
      </c>
      <c r="F267" s="58">
        <v>43880</v>
      </c>
      <c r="G267" s="56">
        <f>3547.2-2507.52</f>
        <v>1039.6799999999998</v>
      </c>
    </row>
    <row r="268" spans="2:8">
      <c r="B268" s="1">
        <v>263</v>
      </c>
      <c r="C268" s="22" t="s">
        <v>405</v>
      </c>
      <c r="D268" s="23" t="s">
        <v>406</v>
      </c>
      <c r="E268" s="59" t="s">
        <v>560</v>
      </c>
      <c r="F268" s="58">
        <v>43929</v>
      </c>
      <c r="G268" s="56">
        <f>19507.56-1451.64-4107.96</f>
        <v>13947.960000000003</v>
      </c>
    </row>
    <row r="269" spans="2:8" ht="26.25">
      <c r="B269" s="1">
        <v>264</v>
      </c>
      <c r="C269" s="22" t="s">
        <v>566</v>
      </c>
      <c r="D269" s="13" t="s">
        <v>567</v>
      </c>
      <c r="E269" s="59" t="s">
        <v>568</v>
      </c>
      <c r="F269" s="58">
        <v>43874</v>
      </c>
      <c r="G269" s="56">
        <f>3291900.86-464702.97-1.49-1.53-267247.66-12277.86-89999.53</f>
        <v>2457669.8199999998</v>
      </c>
    </row>
    <row r="270" spans="2:8">
      <c r="B270" s="1">
        <v>265</v>
      </c>
      <c r="C270" s="22" t="s">
        <v>405</v>
      </c>
      <c r="D270" s="23" t="s">
        <v>406</v>
      </c>
      <c r="E270" s="59" t="s">
        <v>559</v>
      </c>
      <c r="F270" s="58">
        <v>43880</v>
      </c>
      <c r="G270" s="56">
        <v>7592.38</v>
      </c>
    </row>
    <row r="271" spans="2:8">
      <c r="B271" s="1">
        <v>266</v>
      </c>
      <c r="C271" s="22" t="s">
        <v>405</v>
      </c>
      <c r="D271" s="23" t="s">
        <v>406</v>
      </c>
      <c r="E271" s="59" t="s">
        <v>560</v>
      </c>
      <c r="F271" s="58">
        <v>43929</v>
      </c>
      <c r="G271" s="56">
        <f>106614.9-898.35-15265.06</f>
        <v>90451.489999999991</v>
      </c>
    </row>
    <row r="272" spans="2:8">
      <c r="B272" s="1">
        <v>267</v>
      </c>
      <c r="C272" s="22" t="s">
        <v>569</v>
      </c>
      <c r="D272" s="23" t="s">
        <v>570</v>
      </c>
      <c r="E272" s="59" t="s">
        <v>571</v>
      </c>
      <c r="F272" s="58">
        <v>44004</v>
      </c>
      <c r="G272" s="56">
        <f>51780.3</f>
        <v>51780.3</v>
      </c>
    </row>
    <row r="273" spans="2:7" ht="28.5" customHeight="1">
      <c r="B273" s="1">
        <v>268</v>
      </c>
      <c r="C273" s="22" t="s">
        <v>572</v>
      </c>
      <c r="D273" s="46" t="s">
        <v>573</v>
      </c>
      <c r="E273" s="48" t="s">
        <v>574</v>
      </c>
      <c r="F273" s="86">
        <v>43826</v>
      </c>
      <c r="G273" s="87">
        <f>20938.55-879.77+0.04</f>
        <v>20058.82</v>
      </c>
    </row>
    <row r="274" spans="2:7" ht="25.5">
      <c r="B274" s="1">
        <v>269</v>
      </c>
      <c r="C274" s="22" t="s">
        <v>575</v>
      </c>
      <c r="D274" s="46" t="s">
        <v>576</v>
      </c>
      <c r="E274" s="48" t="s">
        <v>577</v>
      </c>
      <c r="F274" s="86">
        <v>43889</v>
      </c>
      <c r="G274" s="87">
        <f>365791.12-106408.12-0.87</f>
        <v>259382.13</v>
      </c>
    </row>
    <row r="275" spans="2:7">
      <c r="B275" s="1">
        <v>270</v>
      </c>
      <c r="C275" s="12" t="s">
        <v>578</v>
      </c>
      <c r="D275" s="13" t="s">
        <v>579</v>
      </c>
      <c r="E275" s="71" t="s">
        <v>580</v>
      </c>
      <c r="F275" s="69">
        <v>43873</v>
      </c>
      <c r="G275" s="66">
        <f>55310.97-0.03</f>
        <v>55310.94</v>
      </c>
    </row>
    <row r="276" spans="2:7">
      <c r="B276" s="1">
        <v>271</v>
      </c>
      <c r="C276" s="12" t="s">
        <v>578</v>
      </c>
      <c r="D276" s="13" t="s">
        <v>579</v>
      </c>
      <c r="E276" s="71" t="s">
        <v>581</v>
      </c>
      <c r="F276" s="86">
        <v>43991</v>
      </c>
      <c r="G276" s="87">
        <v>36590.33</v>
      </c>
    </row>
    <row r="277" spans="2:7">
      <c r="B277" s="1">
        <v>272</v>
      </c>
      <c r="C277" s="12" t="s">
        <v>578</v>
      </c>
      <c r="D277" s="13" t="s">
        <v>582</v>
      </c>
      <c r="E277" s="71" t="s">
        <v>583</v>
      </c>
      <c r="F277" s="69">
        <v>44106</v>
      </c>
      <c r="G277" s="88">
        <v>129342.58</v>
      </c>
    </row>
    <row r="278" spans="2:7" ht="25.5">
      <c r="B278" s="1">
        <v>273</v>
      </c>
      <c r="C278" s="22" t="s">
        <v>584</v>
      </c>
      <c r="D278" s="46" t="s">
        <v>585</v>
      </c>
      <c r="E278" s="57">
        <v>170</v>
      </c>
      <c r="F278" s="58">
        <v>43893</v>
      </c>
      <c r="G278" s="88">
        <v>1080</v>
      </c>
    </row>
    <row r="279" spans="2:7">
      <c r="B279" s="1">
        <v>274</v>
      </c>
      <c r="C279" s="22" t="s">
        <v>586</v>
      </c>
      <c r="D279" s="46" t="s">
        <v>587</v>
      </c>
      <c r="E279" s="57">
        <v>5141248</v>
      </c>
      <c r="F279" s="58">
        <v>43963</v>
      </c>
      <c r="G279" s="88">
        <v>9528</v>
      </c>
    </row>
    <row r="280" spans="2:7">
      <c r="B280" s="1">
        <v>275</v>
      </c>
      <c r="C280" s="22" t="s">
        <v>523</v>
      </c>
      <c r="D280" s="46" t="s">
        <v>588</v>
      </c>
      <c r="E280" s="57">
        <v>454</v>
      </c>
      <c r="F280" s="58">
        <v>44048</v>
      </c>
      <c r="G280" s="88">
        <v>2120</v>
      </c>
    </row>
    <row r="281" spans="2:7">
      <c r="B281" s="1">
        <v>276</v>
      </c>
      <c r="C281" s="22" t="s">
        <v>523</v>
      </c>
      <c r="D281" s="46" t="s">
        <v>588</v>
      </c>
      <c r="E281" s="89">
        <v>88</v>
      </c>
      <c r="F281" s="58">
        <v>43909</v>
      </c>
      <c r="G281" s="88">
        <v>1590</v>
      </c>
    </row>
    <row r="282" spans="2:7">
      <c r="B282" s="1">
        <v>277</v>
      </c>
      <c r="C282" s="22" t="s">
        <v>523</v>
      </c>
      <c r="D282" s="46" t="s">
        <v>588</v>
      </c>
      <c r="E282" s="89">
        <v>521</v>
      </c>
      <c r="F282" s="58">
        <v>44084</v>
      </c>
      <c r="G282" s="90">
        <v>3065</v>
      </c>
    </row>
    <row r="283" spans="2:7">
      <c r="B283" s="1">
        <v>278</v>
      </c>
      <c r="C283" s="22" t="s">
        <v>523</v>
      </c>
      <c r="D283" s="46" t="s">
        <v>588</v>
      </c>
      <c r="E283" s="89">
        <v>655</v>
      </c>
      <c r="F283" s="58">
        <v>44172</v>
      </c>
      <c r="G283" s="90">
        <v>1590</v>
      </c>
    </row>
    <row r="284" spans="2:7">
      <c r="B284" s="1">
        <v>279</v>
      </c>
      <c r="C284" s="22" t="s">
        <v>523</v>
      </c>
      <c r="D284" s="46" t="s">
        <v>588</v>
      </c>
      <c r="E284" s="89">
        <v>656</v>
      </c>
      <c r="F284" s="58">
        <v>44174</v>
      </c>
      <c r="G284" s="90">
        <v>6890</v>
      </c>
    </row>
    <row r="285" spans="2:7">
      <c r="B285" s="1">
        <v>280</v>
      </c>
      <c r="C285" s="22" t="s">
        <v>523</v>
      </c>
      <c r="D285" s="46" t="s">
        <v>587</v>
      </c>
      <c r="E285" s="89" t="s">
        <v>589</v>
      </c>
      <c r="F285" s="58">
        <v>44193</v>
      </c>
      <c r="G285" s="20">
        <v>18800</v>
      </c>
    </row>
    <row r="286" spans="2:7">
      <c r="B286" s="1">
        <v>281</v>
      </c>
      <c r="C286" s="22" t="s">
        <v>523</v>
      </c>
      <c r="D286" s="46" t="s">
        <v>587</v>
      </c>
      <c r="E286" s="89" t="s">
        <v>590</v>
      </c>
      <c r="F286" s="58">
        <v>44193</v>
      </c>
      <c r="G286" s="20">
        <v>18800</v>
      </c>
    </row>
    <row r="287" spans="2:7" ht="25.5">
      <c r="B287" s="1">
        <v>282</v>
      </c>
      <c r="C287" s="22" t="s">
        <v>591</v>
      </c>
      <c r="D287" s="13" t="s">
        <v>592</v>
      </c>
      <c r="E287" s="71" t="s">
        <v>593</v>
      </c>
      <c r="F287" s="69">
        <v>44188</v>
      </c>
      <c r="G287" s="88">
        <v>244530</v>
      </c>
    </row>
    <row r="288" spans="2:7" ht="26.25">
      <c r="B288" s="1">
        <v>283</v>
      </c>
      <c r="C288" s="92" t="s">
        <v>594</v>
      </c>
      <c r="D288" s="92" t="s">
        <v>595</v>
      </c>
      <c r="E288" s="93" t="s">
        <v>596</v>
      </c>
      <c r="F288" s="94">
        <v>44176</v>
      </c>
      <c r="G288" s="95">
        <v>3256000</v>
      </c>
    </row>
    <row r="289" spans="2:7" ht="26.25">
      <c r="B289" s="1">
        <v>284</v>
      </c>
      <c r="C289" s="92" t="s">
        <v>594</v>
      </c>
      <c r="D289" s="92" t="s">
        <v>597</v>
      </c>
      <c r="E289" s="93" t="s">
        <v>598</v>
      </c>
      <c r="F289" s="94">
        <v>44175</v>
      </c>
      <c r="G289" s="96">
        <v>1500000</v>
      </c>
    </row>
    <row r="290" spans="2:7">
      <c r="B290" s="91"/>
      <c r="C290" s="91"/>
      <c r="D290" s="91"/>
      <c r="E290" s="91"/>
      <c r="F290" s="91"/>
      <c r="G290" s="91"/>
    </row>
    <row r="291" spans="2:7">
      <c r="B291" s="91"/>
      <c r="C291" s="91"/>
      <c r="D291" s="91"/>
      <c r="E291" s="91"/>
      <c r="F291" s="91"/>
      <c r="G291" s="91"/>
    </row>
    <row r="292" spans="2:7">
      <c r="B292" s="91"/>
      <c r="C292" s="91"/>
      <c r="D292" s="91"/>
      <c r="E292" s="91"/>
      <c r="F292" s="91"/>
      <c r="G292" s="91"/>
    </row>
    <row r="293" spans="2:7">
      <c r="B293" s="91"/>
      <c r="C293" s="91"/>
      <c r="D293" s="91"/>
      <c r="E293" s="91"/>
      <c r="F293" s="91"/>
      <c r="G293" s="91"/>
    </row>
    <row r="294" spans="2:7">
      <c r="B294" s="91"/>
      <c r="C294" s="91"/>
      <c r="D294" s="91"/>
      <c r="E294" s="91"/>
      <c r="F294" s="91"/>
      <c r="G294" s="91"/>
    </row>
    <row r="295" spans="2:7">
      <c r="B295" s="91"/>
      <c r="C295" s="91"/>
      <c r="D295" s="91"/>
      <c r="E295" s="91"/>
      <c r="F295" s="91"/>
      <c r="G295" s="91"/>
    </row>
    <row r="296" spans="2:7">
      <c r="B296" s="91"/>
      <c r="C296" s="91"/>
      <c r="D296" s="91"/>
      <c r="E296" s="91"/>
      <c r="F296" s="91"/>
      <c r="G296" s="91"/>
    </row>
    <row r="297" spans="2:7">
      <c r="B297" s="91"/>
      <c r="C297" s="91"/>
      <c r="D297" s="91"/>
      <c r="E297" s="91"/>
      <c r="F297" s="91"/>
      <c r="G297" s="91"/>
    </row>
    <row r="298" spans="2:7">
      <c r="B298" s="91"/>
      <c r="C298" s="91"/>
      <c r="D298" s="91"/>
      <c r="E298" s="91"/>
      <c r="F298" s="91"/>
      <c r="G298" s="91"/>
    </row>
    <row r="299" spans="2:7">
      <c r="B299" s="91"/>
      <c r="C299" s="91"/>
      <c r="D299" s="91"/>
      <c r="E299" s="91"/>
      <c r="F299" s="91"/>
      <c r="G299" s="91"/>
    </row>
    <row r="300" spans="2:7">
      <c r="B300" s="91"/>
      <c r="C300" s="91"/>
      <c r="D300" s="91"/>
      <c r="E300" s="91"/>
      <c r="F300" s="91"/>
      <c r="G300" s="91"/>
    </row>
    <row r="301" spans="2:7">
      <c r="B301" s="91"/>
      <c r="C301" s="91"/>
      <c r="D301" s="91"/>
      <c r="E301" s="91"/>
      <c r="F301" s="91"/>
      <c r="G301" s="91"/>
    </row>
    <row r="302" spans="2:7">
      <c r="B302" s="91"/>
      <c r="C302" s="91"/>
      <c r="D302" s="91"/>
      <c r="E302" s="91"/>
      <c r="F302" s="91"/>
      <c r="G302" s="91"/>
    </row>
    <row r="303" spans="2:7">
      <c r="B303" s="91"/>
      <c r="C303" s="91"/>
      <c r="D303" s="91"/>
      <c r="E303" s="91"/>
      <c r="F303" s="91"/>
      <c r="G303" s="91"/>
    </row>
    <row r="304" spans="2:7">
      <c r="B304" s="91"/>
      <c r="C304" s="91"/>
      <c r="D304" s="91"/>
      <c r="E304" s="91"/>
      <c r="F304" s="91"/>
      <c r="G304" s="91"/>
    </row>
    <row r="305" spans="2:7">
      <c r="B305" s="91"/>
      <c r="C305" s="91"/>
      <c r="D305" s="91"/>
      <c r="E305" s="91"/>
      <c r="F305" s="91"/>
      <c r="G305" s="91"/>
    </row>
    <row r="306" spans="2:7">
      <c r="B306" s="91"/>
      <c r="C306" s="91"/>
      <c r="D306" s="91"/>
      <c r="E306" s="91"/>
      <c r="F306" s="91"/>
      <c r="G306" s="91"/>
    </row>
    <row r="307" spans="2:7">
      <c r="B307" s="91"/>
      <c r="C307" s="91"/>
      <c r="D307" s="91"/>
      <c r="E307" s="91"/>
      <c r="F307" s="91"/>
      <c r="G307" s="91"/>
    </row>
    <row r="308" spans="2:7">
      <c r="B308" s="91"/>
      <c r="C308" s="91"/>
      <c r="D308" s="91"/>
      <c r="E308" s="91"/>
      <c r="F308" s="91"/>
      <c r="G308" s="91"/>
    </row>
    <row r="309" spans="2:7">
      <c r="B309" s="91"/>
      <c r="C309" s="91"/>
      <c r="D309" s="91"/>
      <c r="E309" s="91"/>
      <c r="F309" s="91"/>
      <c r="G309" s="91"/>
    </row>
    <row r="310" spans="2:7">
      <c r="B310" s="91"/>
      <c r="C310" s="91"/>
      <c r="D310" s="91"/>
      <c r="E310" s="91"/>
      <c r="F310" s="91"/>
      <c r="G310" s="91"/>
    </row>
    <row r="311" spans="2:7">
      <c r="B311" s="91"/>
      <c r="C311" s="91"/>
      <c r="D311" s="91"/>
      <c r="E311" s="91"/>
      <c r="F311" s="91"/>
      <c r="G311" s="91"/>
    </row>
    <row r="312" spans="2:7">
      <c r="B312" s="91"/>
      <c r="C312" s="91"/>
      <c r="D312" s="91"/>
      <c r="E312" s="91"/>
      <c r="F312" s="91"/>
      <c r="G312" s="91"/>
    </row>
    <row r="313" spans="2:7">
      <c r="B313" s="91"/>
      <c r="C313" s="91"/>
      <c r="D313" s="91"/>
      <c r="E313" s="91"/>
      <c r="F313" s="91"/>
      <c r="G313" s="91"/>
    </row>
    <row r="314" spans="2:7">
      <c r="B314" s="91"/>
      <c r="C314" s="91"/>
      <c r="D314" s="91"/>
      <c r="E314" s="91"/>
      <c r="F314" s="91"/>
      <c r="G314" s="91"/>
    </row>
    <row r="315" spans="2:7">
      <c r="B315" s="91"/>
      <c r="C315" s="91"/>
      <c r="D315" s="91"/>
      <c r="E315" s="91"/>
      <c r="F315" s="91"/>
      <c r="G315" s="91"/>
    </row>
    <row r="316" spans="2:7">
      <c r="B316" s="91"/>
      <c r="C316" s="91"/>
      <c r="D316" s="91"/>
      <c r="E316" s="91"/>
      <c r="F316" s="91"/>
      <c r="G316" s="91"/>
    </row>
    <row r="317" spans="2:7">
      <c r="B317" s="91"/>
      <c r="C317" s="91"/>
      <c r="D317" s="91"/>
      <c r="E317" s="91"/>
      <c r="F317" s="91"/>
      <c r="G317" s="91"/>
    </row>
    <row r="318" spans="2:7">
      <c r="B318" s="91"/>
      <c r="C318" s="91"/>
      <c r="D318" s="91"/>
      <c r="E318" s="91"/>
      <c r="F318" s="91"/>
      <c r="G318" s="91"/>
    </row>
    <row r="319" spans="2:7">
      <c r="B319" s="91"/>
      <c r="C319" s="91"/>
      <c r="D319" s="91"/>
      <c r="E319" s="91"/>
      <c r="F319" s="91"/>
      <c r="G319" s="91"/>
    </row>
    <row r="320" spans="2:7">
      <c r="B320" s="91"/>
      <c r="C320" s="91"/>
      <c r="D320" s="91"/>
      <c r="E320" s="91"/>
      <c r="F320" s="91"/>
      <c r="G320" s="91"/>
    </row>
    <row r="321" spans="2:7">
      <c r="B321" s="91"/>
      <c r="C321" s="91"/>
      <c r="D321" s="91"/>
      <c r="E321" s="91"/>
      <c r="F321" s="91"/>
      <c r="G321" s="91"/>
    </row>
    <row r="322" spans="2:7">
      <c r="B322" s="91"/>
      <c r="C322" s="91"/>
      <c r="D322" s="91"/>
      <c r="E322" s="91"/>
      <c r="F322" s="91"/>
      <c r="G322" s="91"/>
    </row>
    <row r="323" spans="2:7">
      <c r="B323" s="91"/>
      <c r="C323" s="91"/>
      <c r="D323" s="91"/>
      <c r="E323" s="91"/>
      <c r="F323" s="91"/>
      <c r="G323" s="91"/>
    </row>
    <row r="324" spans="2:7">
      <c r="B324" s="91"/>
      <c r="C324" s="91"/>
      <c r="D324" s="91"/>
      <c r="E324" s="91"/>
      <c r="F324" s="91"/>
      <c r="G324" s="91"/>
    </row>
    <row r="325" spans="2:7">
      <c r="B325" s="91"/>
      <c r="C325" s="91"/>
      <c r="D325" s="91"/>
      <c r="E325" s="91"/>
      <c r="F325" s="91"/>
      <c r="G325" s="91"/>
    </row>
    <row r="326" spans="2:7">
      <c r="B326" s="91"/>
      <c r="C326" s="91"/>
      <c r="D326" s="91"/>
      <c r="E326" s="91"/>
      <c r="F326" s="91"/>
      <c r="G326" s="91"/>
    </row>
    <row r="327" spans="2:7">
      <c r="B327" s="91"/>
      <c r="C327" s="91"/>
      <c r="D327" s="91"/>
      <c r="E327" s="91"/>
      <c r="F327" s="91"/>
      <c r="G327" s="91"/>
    </row>
    <row r="328" spans="2:7">
      <c r="B328" s="91"/>
      <c r="C328" s="91"/>
      <c r="D328" s="91"/>
      <c r="E328" s="91"/>
      <c r="F328" s="91"/>
      <c r="G328" s="91"/>
    </row>
    <row r="329" spans="2:7">
      <c r="B329" s="91"/>
      <c r="C329" s="91"/>
      <c r="D329" s="91"/>
      <c r="E329" s="91"/>
      <c r="F329" s="91"/>
      <c r="G329" s="91"/>
    </row>
    <row r="330" spans="2:7">
      <c r="B330" s="91"/>
      <c r="C330" s="91"/>
      <c r="D330" s="91"/>
      <c r="E330" s="91"/>
      <c r="F330" s="91"/>
      <c r="G330" s="91"/>
    </row>
    <row r="331" spans="2:7">
      <c r="B331" s="91"/>
      <c r="C331" s="91"/>
      <c r="D331" s="91"/>
      <c r="E331" s="91"/>
      <c r="F331" s="91"/>
      <c r="G331" s="91"/>
    </row>
    <row r="332" spans="2:7">
      <c r="B332" s="91"/>
      <c r="C332" s="91"/>
      <c r="D332" s="91"/>
      <c r="E332" s="91"/>
      <c r="F332" s="91"/>
      <c r="G332" s="91"/>
    </row>
    <row r="333" spans="2:7">
      <c r="B333" s="91"/>
      <c r="C333" s="91"/>
      <c r="D333" s="91"/>
      <c r="E333" s="91"/>
      <c r="F333" s="91"/>
      <c r="G333" s="91"/>
    </row>
    <row r="334" spans="2:7">
      <c r="B334" s="91"/>
      <c r="C334" s="91"/>
      <c r="D334" s="91"/>
      <c r="E334" s="91"/>
      <c r="F334" s="91"/>
      <c r="G334" s="91"/>
    </row>
    <row r="335" spans="2:7">
      <c r="B335" s="91"/>
      <c r="C335" s="91"/>
      <c r="D335" s="91"/>
      <c r="E335" s="91"/>
      <c r="F335" s="91"/>
      <c r="G335" s="91"/>
    </row>
    <row r="336" spans="2:7">
      <c r="B336" s="91"/>
      <c r="C336" s="91"/>
      <c r="D336" s="91"/>
      <c r="E336" s="91"/>
      <c r="F336" s="91"/>
      <c r="G336" s="91"/>
    </row>
    <row r="337" spans="2:7">
      <c r="B337" s="91"/>
      <c r="C337" s="91"/>
      <c r="D337" s="91"/>
      <c r="E337" s="91"/>
      <c r="F337" s="91"/>
      <c r="G337" s="91"/>
    </row>
    <row r="338" spans="2:7">
      <c r="B338" s="91"/>
      <c r="C338" s="91"/>
      <c r="D338" s="91"/>
      <c r="E338" s="91"/>
      <c r="F338" s="91"/>
      <c r="G338" s="91"/>
    </row>
    <row r="339" spans="2:7">
      <c r="B339" s="91"/>
      <c r="C339" s="91"/>
      <c r="D339" s="91"/>
      <c r="E339" s="91"/>
      <c r="F339" s="91"/>
      <c r="G339" s="9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2021-01-19T06:03:28Z</dcterms:modified>
</cp:coreProperties>
</file>