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640" windowHeight="9645"/>
  </bookViews>
  <sheets>
    <sheet name="Sheet" sheetId="1" r:id="rId1"/>
  </sheets>
  <definedNames>
    <definedName name="_xlnm._FilterDatabase" localSheetId="0" hidden="1">Sheet!$A$5:$L$82</definedName>
  </definedNames>
  <calcPr calcId="125725"/>
</workbook>
</file>

<file path=xl/calcChain.xml><?xml version="1.0" encoding="utf-8"?>
<calcChain xmlns="http://schemas.openxmlformats.org/spreadsheetml/2006/main">
  <c r="B6" i="1"/>
  <c r="B9"/>
  <c r="B10"/>
  <c r="B7"/>
  <c r="B11"/>
  <c r="B12"/>
  <c r="B14"/>
  <c r="B13"/>
  <c r="B8"/>
  <c r="B15"/>
  <c r="B19"/>
  <c r="B18"/>
  <c r="B16"/>
  <c r="B25"/>
  <c r="B17"/>
  <c r="B20"/>
  <c r="B21"/>
  <c r="B22"/>
  <c r="B23"/>
  <c r="B26"/>
  <c r="B29"/>
  <c r="B24"/>
  <c r="B28"/>
  <c r="B33"/>
  <c r="B30"/>
  <c r="B27"/>
  <c r="B35"/>
  <c r="B31"/>
  <c r="B34"/>
  <c r="B32"/>
  <c r="B36"/>
  <c r="B38"/>
  <c r="B39"/>
  <c r="B37"/>
  <c r="B43"/>
  <c r="B48"/>
  <c r="B44"/>
  <c r="B45"/>
  <c r="B41"/>
  <c r="B42"/>
  <c r="B47"/>
  <c r="B40"/>
  <c r="B51"/>
  <c r="B58"/>
  <c r="B46"/>
  <c r="B57"/>
  <c r="B52"/>
  <c r="B56"/>
  <c r="B50"/>
  <c r="B49"/>
  <c r="B53"/>
  <c r="B55"/>
  <c r="B54"/>
  <c r="B65"/>
  <c r="B69"/>
  <c r="B62"/>
  <c r="B60"/>
  <c r="B63"/>
  <c r="B61"/>
  <c r="B70"/>
  <c r="B64"/>
  <c r="B59"/>
  <c r="B76"/>
  <c r="B75"/>
  <c r="B79"/>
  <c r="B66"/>
  <c r="B71"/>
  <c r="B77"/>
  <c r="B67"/>
  <c r="B74"/>
  <c r="B81"/>
  <c r="B80"/>
  <c r="B68"/>
  <c r="B72"/>
  <c r="B73"/>
  <c r="B78"/>
</calcChain>
</file>

<file path=xl/sharedStrings.xml><?xml version="1.0" encoding="utf-8"?>
<sst xmlns="http://schemas.openxmlformats.org/spreadsheetml/2006/main" count="462" uniqueCount="267">
  <si>
    <t xml:space="preserve"> Вальпроком, Ламотрин.  33600000-6 – «Фармацевтична продукція»,</t>
  </si>
  <si>
    <t>"№ 31</t>
  </si>
  <si>
    <t>01995663</t>
  </si>
  <si>
    <t xml:space="preserve">021:2015: 15880000-0 – «Спеціальні продукти харчування, збагачені поживними речовинами»,
 Лікувальна суміш МD мил ФКУ-3
</t>
  </si>
  <si>
    <t>03341305</t>
  </si>
  <si>
    <t>04725941</t>
  </si>
  <si>
    <t>06-0/10794 П</t>
  </si>
  <si>
    <t xml:space="preserve">09111100-1 – Вугілля </t>
  </si>
  <si>
    <t>09310000-5 «Електрична енергія» (кошти міськ. бюдж.)</t>
  </si>
  <si>
    <t>09320000-8: Пара, гаряча вода та пов’язана продукція) на 2019 рік</t>
  </si>
  <si>
    <t>15880000-0 - Спеціальні продукти харчування, збагачені поживними речовинами. Суміш суха молочна. (кошти міськ. бюджета)</t>
  </si>
  <si>
    <t>19157023</t>
  </si>
  <si>
    <t>2015300381</t>
  </si>
  <si>
    <t>21642228</t>
  </si>
  <si>
    <t>21673832</t>
  </si>
  <si>
    <t>21936609</t>
  </si>
  <si>
    <t>22200000-2 - Газети, періодичні спеціалізовані та інші періодичні видання і журнали</t>
  </si>
  <si>
    <t>22200000-2 - Газети, періодичні спеціалізовані та інші періодичні видання і журнали (Періодичні видання).</t>
  </si>
  <si>
    <t>2222417245</t>
  </si>
  <si>
    <t>22800000-8 - Паперові чи картонні реєстраційні журнали, бухгалтерські книги, швидкозшивачі, бланки та інші паперові канцелярські вироби. (кошти міськ. бюджет)</t>
  </si>
  <si>
    <t>22922786</t>
  </si>
  <si>
    <t>2527011339</t>
  </si>
  <si>
    <t>2736409396</t>
  </si>
  <si>
    <t>2752600672</t>
  </si>
  <si>
    <t>2776105114</t>
  </si>
  <si>
    <t>2835817336</t>
  </si>
  <si>
    <t>30190000-7 - Офісне устаткування та приладдя різне</t>
  </si>
  <si>
    <t>30192350-9 - Касова стрічка. (Термострічка)</t>
  </si>
  <si>
    <t>30230000-0 - Комп’ютерне обладнання. Багатофункціональний пристрій, Персональні комп’ютери.  (кошти НСЗУ)</t>
  </si>
  <si>
    <t>30230000-0 - Комп’ютерне обладнання. Персональний  комп’ютер .</t>
  </si>
  <si>
    <t>30982775</t>
  </si>
  <si>
    <t>3115711930</t>
  </si>
  <si>
    <t>31348357</t>
  </si>
  <si>
    <t>3162220619</t>
  </si>
  <si>
    <t>3176408359</t>
  </si>
  <si>
    <t>31816235</t>
  </si>
  <si>
    <t>3192912955</t>
  </si>
  <si>
    <t>31939411</t>
  </si>
  <si>
    <t>3206414961</t>
  </si>
  <si>
    <t>32349901</t>
  </si>
  <si>
    <t>32688148</t>
  </si>
  <si>
    <t>32988028</t>
  </si>
  <si>
    <t xml:space="preserve">33140000-3 Медичні матеріали (Шпатель одноразовий, Ємкість для збору сечі) </t>
  </si>
  <si>
    <t>33542497</t>
  </si>
  <si>
    <t>33600000-6 - Фармацевтична продукція  Туберкулін</t>
  </si>
  <si>
    <t>33600000-6 Фармацевтична продукція. Адреналін, Анальгін, Дексаметазон, Каптоприл, Кордарон, Небутамол,   Новокаїнамід, Нітрогліцерин, Парацетамол, Фармадипін.</t>
  </si>
  <si>
    <t>33600000-6 – «Фармацевтична продукція» Вакцина для профілактики вірусного гепатиту В.</t>
  </si>
  <si>
    <t>33600000-6 – «Фармацевтична продукція» Минирин, Креон.</t>
  </si>
  <si>
    <t>33600000-6 – «Фармацевтична продукція», АРАНЕСП , МІРЦЕРА .</t>
  </si>
  <si>
    <t>33600000-6 – «Фармацевтична продукція», МІРЦЕРА / Methoxy polyethylene glycol-epoetin beta</t>
  </si>
  <si>
    <t>33600000-6 – «Фармацевтична продукція». Вакцина проти грипу.</t>
  </si>
  <si>
    <t>3369000-3 Лікарські засоби різні (лабораторні реактиви). Набір для визначення холестерину 180 мл (зі стандартом), Контрольна сироватка, набір: норма, 5 мл та патологія, 5 мл, Глікогемоглобін Набір реагентів: Реагент1, 1х120мл + Реагент2, 1х30мл + Стандарт, 1х1мл + Сивороточні сепаратори, 80, Глікогемоглобін Набір контролей: Рівень1, 1х1мл + Рівень2, 1х1мл, Розчин для очистки, фасування 50 мл</t>
  </si>
  <si>
    <t>33696500-0  -  Лабораторні реактиви</t>
  </si>
  <si>
    <t xml:space="preserve">33700000-7 — Засоби особистої гігієни  (підгузки, калоприймачі, сечоприймачі) </t>
  </si>
  <si>
    <t>3427811659</t>
  </si>
  <si>
    <t>35</t>
  </si>
  <si>
    <t>35139756</t>
  </si>
  <si>
    <t>35539161</t>
  </si>
  <si>
    <t>37797799</t>
  </si>
  <si>
    <t>38311000-8 - Електронні ваги та приладдя до них</t>
  </si>
  <si>
    <t>38430000-8 – Детектори та аналізатори  Автоматичний гематологічний аналізатор</t>
  </si>
  <si>
    <t>39</t>
  </si>
  <si>
    <t>39151000-5 - Меблі різні. Cтіл лікаря /медсестри
Тумба до столу лікаря/медсестри
Стілець  напівм’який с гігієнічним покриттям для відвідувачів
Шафа для одягу персоналу
Шафа для документів
Тумба
Диван коридорний</t>
  </si>
  <si>
    <t>39174000-2 - Вивіски (вивіски, таблички)</t>
  </si>
  <si>
    <t>39204954</t>
  </si>
  <si>
    <t>39273420</t>
  </si>
  <si>
    <t>39306466</t>
  </si>
  <si>
    <t>39343817</t>
  </si>
  <si>
    <t>39417349</t>
  </si>
  <si>
    <t>39515400-9 – Жалюзі.</t>
  </si>
  <si>
    <t>39591581</t>
  </si>
  <si>
    <t>39830000-9 - Продукція для чищення (Мило, пакети для сміття, паста чистяча)</t>
  </si>
  <si>
    <t>40109168</t>
  </si>
  <si>
    <t>40263997</t>
  </si>
  <si>
    <t>40484701</t>
  </si>
  <si>
    <t>41436140</t>
  </si>
  <si>
    <t>41630954</t>
  </si>
  <si>
    <t>41828137</t>
  </si>
  <si>
    <t>41946446</t>
  </si>
  <si>
    <t>42082379</t>
  </si>
  <si>
    <t>42668690</t>
  </si>
  <si>
    <t>42840705</t>
  </si>
  <si>
    <t>45</t>
  </si>
  <si>
    <t>45000000-7 - Будівельні роботи та поточний ремонт (виконання поточного ремонту амбулаторії № 7 за адресою: м. Дніпро житловий масив Червоний Камінь 10). (кошти НСЗУ)</t>
  </si>
  <si>
    <t>45312100-8 - Встановлення систем пожежної сигналізації .</t>
  </si>
  <si>
    <t>45312100-8 - Встановлення систем пожежної сигналізації за адресою м. Дніпро вул. Велика Діївська 111. (кошти НСЗУ)</t>
  </si>
  <si>
    <t xml:space="preserve">45312200-9 - Встановлення систем охоронної сигналізації за адресою:  м. Дніпро. вул. Доблесна, буд. 217, пов. 1, кв. 1
</t>
  </si>
  <si>
    <t>45312200-9 - Встановлення систем охоронної сигналізації.</t>
  </si>
  <si>
    <t>45421100-5 - Встановлення дверей, вікон і пов’язаних конструкцій. (Послуги на встановлення дверей, вікон і пов’язаних конструкцій.)</t>
  </si>
  <si>
    <t xml:space="preserve">45421147-6 - Встановлення ґрат.
Послуги з виготовлення та встановлення металевих грат за адресою: м. Дніпро. пр. Свободи 99.
</t>
  </si>
  <si>
    <t>45421147-6 - Встановлення ґрат.  Послуги з виготовлення та встановлення металевих грат на вікна (кошти НСЗУ)</t>
  </si>
  <si>
    <t>47</t>
  </si>
  <si>
    <t>48</t>
  </si>
  <si>
    <t xml:space="preserve">48730000-4 Пакети програмного забезпечення для забезпечення безпеки. </t>
  </si>
  <si>
    <t>64210000-1 послуги телефонного зв'язку та передачі данних</t>
  </si>
  <si>
    <t xml:space="preserve">71630000-3 - Послуги з технічного огляду та випробовувань (Проведення повірки медичного обладнання у 2019 р.) </t>
  </si>
  <si>
    <t>CITO TEST® Cardio Combo-швидкий тест для визначення тропоніну I, КК-МВ, міоглобіну (1шт/уп), Тест-система для визначення для визначення HBsAg гепатиту В (1 шт/уп) , Тест-система для визначення антитіл до гепатиту С (1 шт/уп), Тест-смужка для визначення вагітності SECRET® (1 шт/уп), Тест-смужки One Touch Select (50 шт/уп), Тест-смужки Glu Neо (50 штук/уп), Тест-смужки EasyTouch для оцінювання рівня холестерину в крові (25 шт/уп). (кошти НЗСУ)</t>
  </si>
  <si>
    <t>Cтіл письмовий (для лікаря /медсестри), Тумба до столу (лікаря/медсестри), Стілець напівм’який с гігієнічним покриттям для персоналу, Стілець напівм’який с гігієнічним покриттям для відвідувачів, Шафа для одягу персоналу, Шкаф для документів, Шафа –картотека, Шафа кутова для з’єднання картотек у кутку, Тумбочка прикроватна, Стіл для білизни, Шафа для білизни, Шафа для верхнього одягу (пацієнтів), Тумба, Шафа для зберігання прибирального інвентарю, Столик комп’ютерний на колесах, Столик реєстратора на колесах  (кошти міськ. бюджет).</t>
  </si>
  <si>
    <t>«33140000-3  Медичні матеріали» (Канюля внутрішньовенна,  18G; Канюля внутрішньовенна,  20G; Канюля внутрішньовенна,  22G; Катетер Фолея, розміри:  Fr:16; Шприц  ін’єкційний, 2,0 мл; Ланцет (скарифікатор) для крові стальний з центральною голкою, 200 шт/уп; Рукавички оглядові нітрилові, розмір S; Рукавички оглядові нітрилові, розмір М; Серветка спиртова  (100 шт/уп); Серветки марлеві медичні, 5х5см; Пластир бактерицидний дитячий, 100шт/уп.).</t>
  </si>
  <si>
    <t xml:space="preserve">«79820000-8 – Послуги пов’язані з друком» Вивіски. </t>
  </si>
  <si>
    <t>ЄДРПОУ переможця</t>
  </si>
  <si>
    <t>ІВАНЮТА ЯРОСЛАВ ОЛЕКСАНДРОВИЧ</t>
  </si>
  <si>
    <t>Ідентифікатор закупівлі</t>
  </si>
  <si>
    <t>Апарат слуховий для компенсації слабих і середніх втрат слуху .  Апарат слуховий для компенсації сильних  і середніх втрат слуху.</t>
  </si>
  <si>
    <t xml:space="preserve">Архітектурні, інженерні та планувальні послуги (техничний нагляд за послуги встановлення дверей, вікон і пов'язаних конструкцій м. Дніпро вул. Велика Діївська. 111) </t>
  </si>
  <si>
    <t xml:space="preserve">Архітектурні, інженерні та планувальні послуги (техничний нагляд за поточний ремонт амбулаторії № 7 м. Дніпро житловий масив Червоний Камінь, 10) </t>
  </si>
  <si>
    <t xml:space="preserve">Банкетка зі спинкою тримісна 
Пуф-банкетка (кошти НСЗУ)
</t>
  </si>
  <si>
    <t>Вдовіченко Дар'я Олексіївна</t>
  </si>
  <si>
    <t>Встановлення вікон. (демонтаж, монтаж, обробка укосів та інші пов'язані роботи) (кошти НЗСУ)</t>
  </si>
  <si>
    <t>Встановлення систем пожежної сигналізації за адресою м. Дніпро вул. Доблесна 217. (кошти НСЗУ)</t>
  </si>
  <si>
    <t>Відкриті торги</t>
  </si>
  <si>
    <t>ДБН А.2.2-3:2014 Код ДК 021:2015: 45000000-7 - Будівельні роботи та поточний ремонт (виконання поточного ремонту амбулаторії № 7 за адресою м. Дніпро житловий масив Червоний Камінь 10). (кошти НСЗУ)</t>
  </si>
  <si>
    <t xml:space="preserve">ДК 021:2015 – 09111100-1 – Вугілля </t>
  </si>
  <si>
    <t>ДК 021:2015 – 39515400-9 - Жалюзі. Комплект 1 рулонні штори 
Комплект 2 жалюзі горизонтальні</t>
  </si>
  <si>
    <t>ДК 021:2015: 15880000-0 - Спеціальні продукти харчування, збагачені поживними речовинами. Код ДК 021:2015 - 15884000-8 — Продукти дитячого харчування (суміш суха молочна)</t>
  </si>
  <si>
    <t>ДК 021:2015: 50310000-1 Технічне обслуговування і ремонт офісної техніки (ремонт, технічне обслуговування комп’ютерів і периферійного устаткування, офісної техніки, послуги щодо заправки та відновленню картриджів для лазерних принтерів)</t>
  </si>
  <si>
    <t>ДК 021:2015: 65110000-7 Розподіл води</t>
  </si>
  <si>
    <t xml:space="preserve">ДК 021:2015: 79710000-4 «Охоронні послуги» </t>
  </si>
  <si>
    <t xml:space="preserve">ДК 021:2015:09320000-8 Пара, гаряча вода та пов’язана продукція (постачання пари та гарячої води (теплова енергія)   </t>
  </si>
  <si>
    <t xml:space="preserve">ДК 021:2015:09320000-8 Пара, гаряча вода та пов’язана продукція (постачання пари та гарячої води (теплопостачання) </t>
  </si>
  <si>
    <t>ДП Дніпропетровський регіональний державний науково-технічний центр стандартизації, метрології та сертифікації</t>
  </si>
  <si>
    <t>Дата закінчення процедури</t>
  </si>
  <si>
    <t>Дата публікації закупівлі</t>
  </si>
  <si>
    <t>Допорогова закупівля</t>
  </si>
  <si>
    <t xml:space="preserve">ЕЛЕКТРИЧНА ЕНЕРГІЯ – КОД ДК 021:2015 – 09310000-5  </t>
  </si>
  <si>
    <t>Закупівля без використання електронної системи</t>
  </si>
  <si>
    <t>КОМУНАЛЬНЕ ПІДПРИЄМСТВО "АВТОПІДПРИЄМСТВО САНІТАРНОГО ТРАНСПОРТУ" ДНІПРОВСЬКОЇ МІСЬКОЇ РАДИ</t>
  </si>
  <si>
    <t>КОМУНАЛЬНЕ ПІДПРИЄМСТВО "ДНІПРОВОДОКАНАЛ" ДНІПРОВСЬКОЇ МІСЬКОЇ РАДИ</t>
  </si>
  <si>
    <t>КОМУНАЛЬНЕ ПІДПРИЄМСТВО "ДНІПРОТЕПЛОЕНЕРГО" ДНІПРОПЕТРОВСЬКОЇ ОБЛАСНОЇ РАДИ"</t>
  </si>
  <si>
    <t>КОМУНАЛЬНЕ ПІДПРИЄМСТВО "ТЕПЛОЕНЕРГО" ДНІПРОВСЬКОЇ МІСЬКОЇ РАДИ</t>
  </si>
  <si>
    <t>КОМУНАЛЬНИЙ ЗАКЛАД "ЦЕНТР ПІСЛЯДИПЛОМНОЇ ОСВІТИ МОЛОДШИХ СПЕЦІАЛІСТІВ З МЕДИЧНОЮ ТА ФАРМАЦЕВТИЧНОЮ ОСВІТОЮ" ДНІПРОПЕТРОВСЬКОЇ ОБЛАСНОЇ РАДИ"</t>
  </si>
  <si>
    <t xml:space="preserve">Мітли, щітки та інше
господарське приладдя.
</t>
  </si>
  <si>
    <t>Номер договору</t>
  </si>
  <si>
    <t>ОРЛОВ ЮРІЙ ІВАНОВИЧ</t>
  </si>
  <si>
    <t>Очікувана вартість закупівлі</t>
  </si>
  <si>
    <t>ПП "КОМПАНІЯ "ПРІМАВЕРА"</t>
  </si>
  <si>
    <t>ПРИВАТНЕ АКЦІОНЕРНЕ ТОВАРИСТВО "КИЇВСТАР"</t>
  </si>
  <si>
    <t xml:space="preserve">Папір офісний формат А4.
30190000-7-Офісне устаткування та приладдя різне .
</t>
  </si>
  <si>
    <t>Переговорна процедура</t>
  </si>
  <si>
    <t>Переговорна процедура, скорочена</t>
  </si>
  <si>
    <t xml:space="preserve">Послуги з охорони майна на об’єкті за допомогою пульта центрального спостереження за сигналізацією, та обслуговування сигналізації на цьому об’єкті. Код ДК 021:2015: 79710000-4 «Охоронні послуги» 
</t>
  </si>
  <si>
    <t>Послуги з професійної підготовки у сфері охорони здоров’я та надання першої медичної допомоги</t>
  </si>
  <si>
    <t>Послуги з ремонту і технічного обслуговування електричного і механічного устаткування будівель (поточний ремонт ліфтів).</t>
  </si>
  <si>
    <t xml:space="preserve">Послуги з ремонту і технічного обслуговування охолоджувальних установок </t>
  </si>
  <si>
    <t>Послуги з технічного обслуговування ліфтів, код CPV за ДК 021:2015: 50750000-7</t>
  </si>
  <si>
    <t>Послуги з технічного огляду та випробовувань (Повний технічний огляд ліфтів)</t>
  </si>
  <si>
    <t>Послуги у сфері поводження з радіоактивними, токсичними, медичними та небезпечними відходами.</t>
  </si>
  <si>
    <t>Предмет закупівлі</t>
  </si>
  <si>
    <t>Пробірка для забору капілярної крові з К3ЕДТА об'єм 200мкл (нсзу)</t>
  </si>
  <si>
    <t>СПІЛЬНЕ УКРАЇНСЬКО-ЕСТОНСЬКЕ ПІДПРИЄМСТВО У ФОРМІ ТОВАРИСТВА З ОБМЕЖЕНОЮ ВІДПОВІДАЛЬНІСТЮ "ОПТІМА-ФАРМ, ЛТД"</t>
  </si>
  <si>
    <t>Статус</t>
  </si>
  <si>
    <t>Сума укладеного договору</t>
  </si>
  <si>
    <t>ТОВ "АВЕРС КАНЦЕЛЯРІЯ"</t>
  </si>
  <si>
    <t>ТОВ "БАДМ-Б"</t>
  </si>
  <si>
    <t>ТОВ "БаДМ"</t>
  </si>
  <si>
    <t>ТОВ "ВІОН"</t>
  </si>
  <si>
    <t>ТОВ "ВИРОБНИЧО-КОМЕРЦІЙНА ФІРМА "ТЕПЛОЕНЕРГОСЕРВІС"</t>
  </si>
  <si>
    <t>ТОВ "ЕВРОФАРМ ГРУП"</t>
  </si>
  <si>
    <t>ТОВ "ЕКОПЛІТ"</t>
  </si>
  <si>
    <t>ТОВ "ЗДОРОВЕ МАЙБУТНЄ"</t>
  </si>
  <si>
    <t>ТОВ "КОМПАКОМ-2000"</t>
  </si>
  <si>
    <t>ТОВ "КомпаКом"</t>
  </si>
  <si>
    <t>ТОВ "МЦФЕР - Україна"</t>
  </si>
  <si>
    <t>ТОВ "ПОТЕНЦІАЛ ТРЕЙД"</t>
  </si>
  <si>
    <t>ТОВ "ТД "ВОЛЕС"</t>
  </si>
  <si>
    <t>ТОВ "УКРСТРОЙДНІПРО"</t>
  </si>
  <si>
    <t>ТОВ КРОК-ДНІПРО</t>
  </si>
  <si>
    <t>ТОВ ТОВ "ЕВРОФАРМ ГРУП"</t>
  </si>
  <si>
    <t>ТОВ ЮР-ТВІН</t>
  </si>
  <si>
    <t>ТОВАРИСТВО З ОБМЕЖЕНОЮ ВІДПОВІДАЛЬНІСТЮ "АЛЬФАСЕРВІС ПЛЮС"</t>
  </si>
  <si>
    <t>ТОВАРИСТВО З ОБМЕЖЕНОЮ ВІДПОВІДАЛЬНІСТЮ "БАДМ-Б"</t>
  </si>
  <si>
    <t>ТОВАРИСТВО З ОБМЕЖЕНОЮ ВІДПОВІДАЛЬНІСТЮ "ВІМБ УКРАЇНА"</t>
  </si>
  <si>
    <t>ТОВАРИСТВО З ОБМЕЖЕНОЮ ВІДПОВІДАЛЬНІСТЮ "ДМД-СЕРВІС"</t>
  </si>
  <si>
    <t>ТОВАРИСТВО З ОБМЕЖЕНОЮ ВІДПОВІДАЛЬНІСТЮ "ДНІПРОВСЬКІ ЕНЕРГЕТИЧНІ ПОСЛУГИ"</t>
  </si>
  <si>
    <t>ТОВАРИСТВО З ОБМЕЖЕНОЮ ВІДПОВІДАЛЬНІСТЮ "ЕКОЛОГІЧНІ ПЕРЕРОБНІ ТЕХНОЛОГІЇ"</t>
  </si>
  <si>
    <t>ТОВАРИСТВО З ОБМЕЖЕНОЮ ВІДПОВІДАЛЬНІСТЮ "ЕКОМЕД"</t>
  </si>
  <si>
    <t>ТОВАРИСТВО З ОБМЕЖЕНОЮ ВІДПОВІДАЛЬНІСТЮ "ПРЕСС АЛЬЯНС"</t>
  </si>
  <si>
    <t>ТОВАРИСТВО З ОБМЕЖЕНОЮ ВІДПОВІДАЛЬНІСТЮ "ЮР-ТВІН"</t>
  </si>
  <si>
    <t>Термометр безконтактний, Термометр цифровий.</t>
  </si>
  <si>
    <t>Термометр для холодильника ТС-7-М1 вик.6, Гігрометр психометричний ВІТ-1, ВІТ-2.</t>
  </si>
  <si>
    <t>Тип процедури</t>
  </si>
  <si>
    <t>Товариство з обмеженою відповідальністю "Спільне українсько-німецьке підприємство "Товариство технічного нагляду ДІЕКС"</t>
  </si>
  <si>
    <t>УКРАЇНСЬКО-БОЛГАРСЬКЕ ТОВАРИСТВО З ОБМЕЖЕНОЮ ВІДПОВІДАЛЬНІСТЮ "ЕЙНДЖИ"</t>
  </si>
  <si>
    <t>УПРАВЛІННЯ ПОЛІЦІЇ ОХОРОНИ В ДНІПРОПЕТРОВСЬКІЙ ОБЛАСТІ</t>
  </si>
  <si>
    <t>ФОП "ЖИЛЕНКО ЮРІЙ ВАСИЛЬОВИЧ"</t>
  </si>
  <si>
    <t>ФОП "КУДІНОВИЧ МАКСИМ СЕРГІЙОВИЧ"</t>
  </si>
  <si>
    <t>ФОП "ОВЧИННИКОВА ІРИНА ЮРІЇВНА"</t>
  </si>
  <si>
    <t>ФОП "СКУБКО ВОЛОДИМИР ВІКТОРОВИЧ"</t>
  </si>
  <si>
    <t>ФОП ГАЙВОРОНСЬКИЙ ОЛЕГ ВОЛОДИМИРОВИЧ</t>
  </si>
  <si>
    <t>ФОП Гребенюк</t>
  </si>
  <si>
    <t>ФОП ПЕТРЕНКО ВІТАЛІЙ МИКОЛАЙОВИЧ</t>
  </si>
  <si>
    <t>ФОП ПИВОВАР СТАНІСЛАВ ЮРІЙОВИЧ</t>
  </si>
  <si>
    <t>ФОП Хлебас Павло Вікторович</t>
  </si>
  <si>
    <t>Фактичний переможець</t>
  </si>
  <si>
    <t>Фармацевтична продукція Аранесп. (міськ. бюджет)</t>
  </si>
  <si>
    <t>ХАМАЗА ЛЮДМИЛА ГРИГОРІВНА</t>
  </si>
  <si>
    <t>завершено</t>
  </si>
  <si>
    <t>послуги спеціалізованого санітарного транспорту</t>
  </si>
  <si>
    <t>скасована</t>
  </si>
  <si>
    <t>№</t>
  </si>
  <si>
    <t>№ 01023-00</t>
  </si>
  <si>
    <t>№ 066022</t>
  </si>
  <si>
    <t>№ 09/19</t>
  </si>
  <si>
    <t>№ 1/11</t>
  </si>
  <si>
    <t>№ 11786</t>
  </si>
  <si>
    <t>№ 133</t>
  </si>
  <si>
    <t>№ 18</t>
  </si>
  <si>
    <t>№ 2/12</t>
  </si>
  <si>
    <t>№ 20</t>
  </si>
  <si>
    <t>№ 2019/04/058</t>
  </si>
  <si>
    <t>№ 2019/09/12</t>
  </si>
  <si>
    <t>№ 2019/10/124</t>
  </si>
  <si>
    <t>№ 21</t>
  </si>
  <si>
    <t>№ 22</t>
  </si>
  <si>
    <t>№ 25</t>
  </si>
  <si>
    <t>№ 26</t>
  </si>
  <si>
    <t>№ 29</t>
  </si>
  <si>
    <t>№ 3</t>
  </si>
  <si>
    <t>№ 3/12</t>
  </si>
  <si>
    <t>№ 30</t>
  </si>
  <si>
    <t xml:space="preserve">№ 33 </t>
  </si>
  <si>
    <t>№ 34</t>
  </si>
  <si>
    <t>№ 36</t>
  </si>
  <si>
    <t>№ 37</t>
  </si>
  <si>
    <t>№ 38</t>
  </si>
  <si>
    <t>№ 41</t>
  </si>
  <si>
    <t>№ 42</t>
  </si>
  <si>
    <t>№ 43</t>
  </si>
  <si>
    <t>№ 44</t>
  </si>
  <si>
    <t>№ 447/19НВ</t>
  </si>
  <si>
    <t>№ 49/12-19</t>
  </si>
  <si>
    <t>№ 51</t>
  </si>
  <si>
    <t>№ 52</t>
  </si>
  <si>
    <t>№ 53</t>
  </si>
  <si>
    <t>№ 55</t>
  </si>
  <si>
    <t>№ 7</t>
  </si>
  <si>
    <t>№ 83</t>
  </si>
  <si>
    <t>№ 9</t>
  </si>
  <si>
    <t>№ MEIS-1456</t>
  </si>
  <si>
    <t>№ КД-124/19</t>
  </si>
  <si>
    <t>№ ПА-00003192</t>
  </si>
  <si>
    <t>№050875</t>
  </si>
  <si>
    <t>№10</t>
  </si>
  <si>
    <t>№11</t>
  </si>
  <si>
    <t>№12</t>
  </si>
  <si>
    <t>№13</t>
  </si>
  <si>
    <t>№133</t>
  </si>
  <si>
    <t>№14</t>
  </si>
  <si>
    <t>№15</t>
  </si>
  <si>
    <t>№16</t>
  </si>
  <si>
    <t>№17</t>
  </si>
  <si>
    <t>№19</t>
  </si>
  <si>
    <t>№2/11</t>
  </si>
  <si>
    <t>№23</t>
  </si>
  <si>
    <t>№24</t>
  </si>
  <si>
    <t>№32</t>
  </si>
  <si>
    <t>№342</t>
  </si>
  <si>
    <t>№343</t>
  </si>
  <si>
    <t>№46</t>
  </si>
  <si>
    <t>№50/12-19</t>
  </si>
  <si>
    <t>№6</t>
  </si>
  <si>
    <t>№66</t>
  </si>
  <si>
    <t>№8</t>
  </si>
  <si>
    <t>№8369816</t>
  </si>
  <si>
    <t>№842-19-ДЛ</t>
  </si>
  <si>
    <t>№СП050173</t>
  </si>
  <si>
    <t>Реестр відкритих торгів за 2019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</si>
</sst>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dd\.mm\.yyyy\ hh:mm"/>
  </numFmts>
  <fonts count="4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4" fontId="1" fillId="0" borderId="0" xfId="0" applyNumberFormat="1" applyFont="1"/>
    <xf numFmtId="4" fontId="1" fillId="0" borderId="0" xfId="0" applyNumberFormat="1" applyFont="1"/>
    <xf numFmtId="165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y.zakupki.prom.ua/remote/dispatcher/state_purchase_view/13450913" TargetMode="External"/><Relationship Id="rId18" Type="http://schemas.openxmlformats.org/officeDocument/2006/relationships/hyperlink" Target="https://my.zakupki.prom.ua/remote/dispatcher/state_purchase_view/13478384" TargetMode="External"/><Relationship Id="rId26" Type="http://schemas.openxmlformats.org/officeDocument/2006/relationships/hyperlink" Target="https://my.zakupki.prom.ua/remote/dispatcher/state_purchase_view/13968604" TargetMode="External"/><Relationship Id="rId39" Type="http://schemas.openxmlformats.org/officeDocument/2006/relationships/hyperlink" Target="https://my.zakupki.prom.ua/remote/dispatcher/state_purchase_view/13555003" TargetMode="External"/><Relationship Id="rId21" Type="http://schemas.openxmlformats.org/officeDocument/2006/relationships/hyperlink" Target="https://my.zakupki.prom.ua/remote/dispatcher/state_purchase_view/13552137" TargetMode="External"/><Relationship Id="rId34" Type="http://schemas.openxmlformats.org/officeDocument/2006/relationships/hyperlink" Target="https://my.zakupki.prom.ua/remote/dispatcher/state_purchase_view/13144698" TargetMode="External"/><Relationship Id="rId42" Type="http://schemas.openxmlformats.org/officeDocument/2006/relationships/hyperlink" Target="https://my.zakupki.prom.ua/remote/dispatcher/state_purchase_view/12519267" TargetMode="External"/><Relationship Id="rId47" Type="http://schemas.openxmlformats.org/officeDocument/2006/relationships/hyperlink" Target="https://my.zakupki.prom.ua/remote/dispatcher/state_purchase_view/9918974" TargetMode="External"/><Relationship Id="rId50" Type="http://schemas.openxmlformats.org/officeDocument/2006/relationships/hyperlink" Target="https://my.zakupki.prom.ua/remote/dispatcher/state_purchase_view/12957483" TargetMode="External"/><Relationship Id="rId55" Type="http://schemas.openxmlformats.org/officeDocument/2006/relationships/hyperlink" Target="https://my.zakupki.prom.ua/remote/dispatcher/state_purchase_view/12881108" TargetMode="External"/><Relationship Id="rId63" Type="http://schemas.openxmlformats.org/officeDocument/2006/relationships/hyperlink" Target="https://my.zakupki.prom.ua/remote/dispatcher/state_purchase_view/11293025" TargetMode="External"/><Relationship Id="rId68" Type="http://schemas.openxmlformats.org/officeDocument/2006/relationships/hyperlink" Target="https://my.zakupki.prom.ua/remote/dispatcher/state_purchase_view/11280685" TargetMode="External"/><Relationship Id="rId76" Type="http://schemas.openxmlformats.org/officeDocument/2006/relationships/hyperlink" Target="https://my.zakupki.prom.ua/remote/dispatcher/state_purchase_view/11653549" TargetMode="External"/><Relationship Id="rId7" Type="http://schemas.openxmlformats.org/officeDocument/2006/relationships/hyperlink" Target="https://my.zakupki.prom.ua/remote/dispatcher/state_purchase_view/10008024" TargetMode="External"/><Relationship Id="rId71" Type="http://schemas.openxmlformats.org/officeDocument/2006/relationships/hyperlink" Target="https://my.zakupki.prom.ua/remote/dispatcher/state_purchase_view/11778552" TargetMode="External"/><Relationship Id="rId2" Type="http://schemas.openxmlformats.org/officeDocument/2006/relationships/hyperlink" Target="https://my.zakupki.prom.ua/remote/dispatcher/state_purchase_view/10614975" TargetMode="External"/><Relationship Id="rId16" Type="http://schemas.openxmlformats.org/officeDocument/2006/relationships/hyperlink" Target="https://my.zakupki.prom.ua/remote/dispatcher/state_purchase_view/13148244" TargetMode="External"/><Relationship Id="rId29" Type="http://schemas.openxmlformats.org/officeDocument/2006/relationships/hyperlink" Target="https://my.zakupki.prom.ua/remote/dispatcher/state_purchase_view/14188279" TargetMode="External"/><Relationship Id="rId11" Type="http://schemas.openxmlformats.org/officeDocument/2006/relationships/hyperlink" Target="https://my.zakupki.prom.ua/remote/dispatcher/state_purchase_view/13454529" TargetMode="External"/><Relationship Id="rId24" Type="http://schemas.openxmlformats.org/officeDocument/2006/relationships/hyperlink" Target="https://my.zakupki.prom.ua/remote/dispatcher/state_purchase_view/10729947" TargetMode="External"/><Relationship Id="rId32" Type="http://schemas.openxmlformats.org/officeDocument/2006/relationships/hyperlink" Target="https://my.zakupki.prom.ua/remote/dispatcher/state_purchase_view/13877657" TargetMode="External"/><Relationship Id="rId37" Type="http://schemas.openxmlformats.org/officeDocument/2006/relationships/hyperlink" Target="https://my.zakupki.prom.ua/remote/dispatcher/state_purchase_view/13324012" TargetMode="External"/><Relationship Id="rId40" Type="http://schemas.openxmlformats.org/officeDocument/2006/relationships/hyperlink" Target="https://my.zakupki.prom.ua/remote/dispatcher/state_purchase_view/12707444" TargetMode="External"/><Relationship Id="rId45" Type="http://schemas.openxmlformats.org/officeDocument/2006/relationships/hyperlink" Target="https://my.zakupki.prom.ua/remote/dispatcher/state_purchase_view/9801411" TargetMode="External"/><Relationship Id="rId53" Type="http://schemas.openxmlformats.org/officeDocument/2006/relationships/hyperlink" Target="https://my.zakupki.prom.ua/remote/dispatcher/state_purchase_view/13054349" TargetMode="External"/><Relationship Id="rId58" Type="http://schemas.openxmlformats.org/officeDocument/2006/relationships/hyperlink" Target="https://my.zakupki.prom.ua/remote/dispatcher/state_purchase_view/12873827" TargetMode="External"/><Relationship Id="rId66" Type="http://schemas.openxmlformats.org/officeDocument/2006/relationships/hyperlink" Target="https://my.zakupki.prom.ua/remote/dispatcher/state_purchase_view/11199050" TargetMode="External"/><Relationship Id="rId74" Type="http://schemas.openxmlformats.org/officeDocument/2006/relationships/hyperlink" Target="https://my.zakupki.prom.ua/remote/dispatcher/state_purchase_view/11700958" TargetMode="External"/><Relationship Id="rId5" Type="http://schemas.openxmlformats.org/officeDocument/2006/relationships/hyperlink" Target="https://my.zakupki.prom.ua/remote/dispatcher/state_purchase_view/10068782" TargetMode="External"/><Relationship Id="rId15" Type="http://schemas.openxmlformats.org/officeDocument/2006/relationships/hyperlink" Target="https://my.zakupki.prom.ua/remote/dispatcher/state_purchase_view/13406957" TargetMode="External"/><Relationship Id="rId23" Type="http://schemas.openxmlformats.org/officeDocument/2006/relationships/hyperlink" Target="https://my.zakupki.prom.ua/remote/dispatcher/state_purchase_view/10735059" TargetMode="External"/><Relationship Id="rId28" Type="http://schemas.openxmlformats.org/officeDocument/2006/relationships/hyperlink" Target="https://my.zakupki.prom.ua/remote/dispatcher/state_purchase_view/14059952" TargetMode="External"/><Relationship Id="rId36" Type="http://schemas.openxmlformats.org/officeDocument/2006/relationships/hyperlink" Target="https://my.zakupki.prom.ua/remote/dispatcher/state_purchase_view/13324382" TargetMode="External"/><Relationship Id="rId49" Type="http://schemas.openxmlformats.org/officeDocument/2006/relationships/hyperlink" Target="https://my.zakupki.prom.ua/remote/dispatcher/state_purchase_view/13051083" TargetMode="External"/><Relationship Id="rId57" Type="http://schemas.openxmlformats.org/officeDocument/2006/relationships/hyperlink" Target="https://my.zakupki.prom.ua/remote/dispatcher/state_purchase_view/12867579" TargetMode="External"/><Relationship Id="rId61" Type="http://schemas.openxmlformats.org/officeDocument/2006/relationships/hyperlink" Target="https://my.zakupki.prom.ua/remote/dispatcher/state_purchase_view/13661944" TargetMode="External"/><Relationship Id="rId10" Type="http://schemas.openxmlformats.org/officeDocument/2006/relationships/hyperlink" Target="https://my.zakupki.prom.ua/remote/dispatcher/state_purchase_view/13466387" TargetMode="External"/><Relationship Id="rId19" Type="http://schemas.openxmlformats.org/officeDocument/2006/relationships/hyperlink" Target="https://my.zakupki.prom.ua/remote/dispatcher/state_purchase_view/13603725" TargetMode="External"/><Relationship Id="rId31" Type="http://schemas.openxmlformats.org/officeDocument/2006/relationships/hyperlink" Target="https://my.zakupki.prom.ua/remote/dispatcher/state_purchase_view/13828966" TargetMode="External"/><Relationship Id="rId44" Type="http://schemas.openxmlformats.org/officeDocument/2006/relationships/hyperlink" Target="https://my.zakupki.prom.ua/remote/dispatcher/state_purchase_view/12793780" TargetMode="External"/><Relationship Id="rId52" Type="http://schemas.openxmlformats.org/officeDocument/2006/relationships/hyperlink" Target="https://my.zakupki.prom.ua/remote/dispatcher/state_purchase_view/13091720" TargetMode="External"/><Relationship Id="rId60" Type="http://schemas.openxmlformats.org/officeDocument/2006/relationships/hyperlink" Target="https://my.zakupki.prom.ua/remote/dispatcher/state_purchase_view/13612011" TargetMode="External"/><Relationship Id="rId65" Type="http://schemas.openxmlformats.org/officeDocument/2006/relationships/hyperlink" Target="https://my.zakupki.prom.ua/remote/dispatcher/state_purchase_view/11377563" TargetMode="External"/><Relationship Id="rId73" Type="http://schemas.openxmlformats.org/officeDocument/2006/relationships/hyperlink" Target="https://my.zakupki.prom.ua/remote/dispatcher/state_purchase_view/11839994" TargetMode="External"/><Relationship Id="rId4" Type="http://schemas.openxmlformats.org/officeDocument/2006/relationships/hyperlink" Target="https://my.zakupki.prom.ua/remote/dispatcher/state_purchase_view/10185848" TargetMode="External"/><Relationship Id="rId9" Type="http://schemas.openxmlformats.org/officeDocument/2006/relationships/hyperlink" Target="https://my.zakupki.prom.ua/remote/dispatcher/state_purchase_view/9995285" TargetMode="External"/><Relationship Id="rId14" Type="http://schemas.openxmlformats.org/officeDocument/2006/relationships/hyperlink" Target="https://my.zakupki.prom.ua/remote/dispatcher/state_purchase_view/13437525" TargetMode="External"/><Relationship Id="rId22" Type="http://schemas.openxmlformats.org/officeDocument/2006/relationships/hyperlink" Target="https://my.zakupki.prom.ua/remote/dispatcher/state_purchase_view/10873643" TargetMode="External"/><Relationship Id="rId27" Type="http://schemas.openxmlformats.org/officeDocument/2006/relationships/hyperlink" Target="https://my.zakupki.prom.ua/remote/dispatcher/state_purchase_view/14060522" TargetMode="External"/><Relationship Id="rId30" Type="http://schemas.openxmlformats.org/officeDocument/2006/relationships/hyperlink" Target="https://my.zakupki.prom.ua/remote/dispatcher/state_purchase_view/13738101" TargetMode="External"/><Relationship Id="rId35" Type="http://schemas.openxmlformats.org/officeDocument/2006/relationships/hyperlink" Target="https://my.zakupki.prom.ua/remote/dispatcher/state_purchase_view/13305145" TargetMode="External"/><Relationship Id="rId43" Type="http://schemas.openxmlformats.org/officeDocument/2006/relationships/hyperlink" Target="https://my.zakupki.prom.ua/remote/dispatcher/state_purchase_view/12749462" TargetMode="External"/><Relationship Id="rId48" Type="http://schemas.openxmlformats.org/officeDocument/2006/relationships/hyperlink" Target="https://my.zakupki.prom.ua/remote/dispatcher/state_purchase_view/9526168" TargetMode="External"/><Relationship Id="rId56" Type="http://schemas.openxmlformats.org/officeDocument/2006/relationships/hyperlink" Target="https://my.zakupki.prom.ua/remote/dispatcher/state_purchase_view/12143804" TargetMode="External"/><Relationship Id="rId64" Type="http://schemas.openxmlformats.org/officeDocument/2006/relationships/hyperlink" Target="https://my.zakupki.prom.ua/remote/dispatcher/state_purchase_view/11302785" TargetMode="External"/><Relationship Id="rId69" Type="http://schemas.openxmlformats.org/officeDocument/2006/relationships/hyperlink" Target="https://my.zakupki.prom.ua/remote/dispatcher/state_purchase_view/11081537" TargetMode="External"/><Relationship Id="rId8" Type="http://schemas.openxmlformats.org/officeDocument/2006/relationships/hyperlink" Target="https://my.zakupki.prom.ua/remote/dispatcher/state_purchase_view/9999349" TargetMode="External"/><Relationship Id="rId51" Type="http://schemas.openxmlformats.org/officeDocument/2006/relationships/hyperlink" Target="https://my.zakupki.prom.ua/remote/dispatcher/state_purchase_view/12933136" TargetMode="External"/><Relationship Id="rId72" Type="http://schemas.openxmlformats.org/officeDocument/2006/relationships/hyperlink" Target="https://my.zakupki.prom.ua/remote/dispatcher/state_purchase_view/11976047" TargetMode="External"/><Relationship Id="rId3" Type="http://schemas.openxmlformats.org/officeDocument/2006/relationships/hyperlink" Target="https://my.zakupki.prom.ua/remote/dispatcher/state_purchase_view/10614616" TargetMode="External"/><Relationship Id="rId12" Type="http://schemas.openxmlformats.org/officeDocument/2006/relationships/hyperlink" Target="https://my.zakupki.prom.ua/remote/dispatcher/state_purchase_view/13457959" TargetMode="External"/><Relationship Id="rId17" Type="http://schemas.openxmlformats.org/officeDocument/2006/relationships/hyperlink" Target="https://my.zakupki.prom.ua/remote/dispatcher/state_purchase_view/13202067" TargetMode="External"/><Relationship Id="rId25" Type="http://schemas.openxmlformats.org/officeDocument/2006/relationships/hyperlink" Target="https://my.zakupki.prom.ua/remote/dispatcher/state_purchase_view/13878505" TargetMode="External"/><Relationship Id="rId33" Type="http://schemas.openxmlformats.org/officeDocument/2006/relationships/hyperlink" Target="https://my.zakupki.prom.ua/remote/dispatcher/state_purchase_view/13205698" TargetMode="External"/><Relationship Id="rId38" Type="http://schemas.openxmlformats.org/officeDocument/2006/relationships/hyperlink" Target="https://my.zakupki.prom.ua/remote/dispatcher/state_purchase_view/13264883" TargetMode="External"/><Relationship Id="rId46" Type="http://schemas.openxmlformats.org/officeDocument/2006/relationships/hyperlink" Target="https://my.zakupki.prom.ua/remote/dispatcher/state_purchase_view/9831853" TargetMode="External"/><Relationship Id="rId59" Type="http://schemas.openxmlformats.org/officeDocument/2006/relationships/hyperlink" Target="https://my.zakupki.prom.ua/remote/dispatcher/state_purchase_view/13609929" TargetMode="External"/><Relationship Id="rId67" Type="http://schemas.openxmlformats.org/officeDocument/2006/relationships/hyperlink" Target="https://my.zakupki.prom.ua/remote/dispatcher/state_purchase_view/11256434" TargetMode="External"/><Relationship Id="rId20" Type="http://schemas.openxmlformats.org/officeDocument/2006/relationships/hyperlink" Target="https://my.zakupki.prom.ua/remote/dispatcher/state_purchase_view/13599152" TargetMode="External"/><Relationship Id="rId41" Type="http://schemas.openxmlformats.org/officeDocument/2006/relationships/hyperlink" Target="https://my.zakupki.prom.ua/remote/dispatcher/state_purchase_view/12709430" TargetMode="External"/><Relationship Id="rId54" Type="http://schemas.openxmlformats.org/officeDocument/2006/relationships/hyperlink" Target="https://my.zakupki.prom.ua/remote/dispatcher/state_purchase_view/12919127" TargetMode="External"/><Relationship Id="rId62" Type="http://schemas.openxmlformats.org/officeDocument/2006/relationships/hyperlink" Target="https://my.zakupki.prom.ua/remote/dispatcher/state_purchase_view/13665899" TargetMode="External"/><Relationship Id="rId70" Type="http://schemas.openxmlformats.org/officeDocument/2006/relationships/hyperlink" Target="https://my.zakupki.prom.ua/remote/dispatcher/state_purchase_view/11787713" TargetMode="External"/><Relationship Id="rId75" Type="http://schemas.openxmlformats.org/officeDocument/2006/relationships/hyperlink" Target="https://my.zakupki.prom.ua/remote/dispatcher/state_purchase_view/11668451" TargetMode="External"/><Relationship Id="rId1" Type="http://schemas.openxmlformats.org/officeDocument/2006/relationships/hyperlink" Target="https://my.zakupki.prom.ua/remote/dispatcher/state_purchase_view/10668184" TargetMode="External"/><Relationship Id="rId6" Type="http://schemas.openxmlformats.org/officeDocument/2006/relationships/hyperlink" Target="https://my.zakupki.prom.ua/remote/dispatcher/state_purchase_view/100166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L82"/>
  <sheetViews>
    <sheetView tabSelected="1" workbookViewId="0">
      <pane ySplit="5" topLeftCell="A29" activePane="bottomLeft" state="frozen"/>
      <selection pane="bottomLeft" activeCell="M1" sqref="M1:M1048576"/>
    </sheetView>
  </sheetViews>
  <sheetFormatPr defaultColWidth="11.42578125" defaultRowHeight="15"/>
  <cols>
    <col min="1" max="1" width="5"/>
    <col min="2" max="2" width="22.140625" customWidth="1"/>
    <col min="3" max="3" width="35"/>
    <col min="4" max="4" width="15.140625" customWidth="1"/>
    <col min="5" max="5" width="10"/>
    <col min="6" max="6" width="15"/>
    <col min="7" max="7" width="20"/>
    <col min="8" max="8" width="15"/>
    <col min="9" max="9" width="11.42578125" customWidth="1"/>
    <col min="10" max="12" width="15"/>
  </cols>
  <sheetData>
    <row r="1" spans="1:12">
      <c r="A1" s="1"/>
    </row>
    <row r="2" spans="1:12">
      <c r="A2" s="2"/>
      <c r="B2" t="s">
        <v>266</v>
      </c>
    </row>
    <row r="4" spans="1:12" ht="15.75" thickBot="1">
      <c r="A4" s="1"/>
    </row>
    <row r="5" spans="1:12" ht="39.75" thickBot="1">
      <c r="A5" s="3" t="s">
        <v>199</v>
      </c>
      <c r="B5" s="3" t="s">
        <v>102</v>
      </c>
      <c r="C5" s="3" t="s">
        <v>147</v>
      </c>
      <c r="D5" s="3" t="s">
        <v>180</v>
      </c>
      <c r="E5" s="3" t="s">
        <v>122</v>
      </c>
      <c r="F5" s="3" t="s">
        <v>134</v>
      </c>
      <c r="G5" s="3" t="s">
        <v>193</v>
      </c>
      <c r="H5" s="3" t="s">
        <v>100</v>
      </c>
      <c r="I5" s="3" t="s">
        <v>150</v>
      </c>
      <c r="J5" s="3" t="s">
        <v>121</v>
      </c>
      <c r="K5" s="3" t="s">
        <v>132</v>
      </c>
      <c r="L5" s="3" t="s">
        <v>151</v>
      </c>
    </row>
    <row r="6" spans="1:12" hidden="1">
      <c r="A6" s="4">
        <v>209</v>
      </c>
      <c r="B6" s="2" t="str">
        <f>HYPERLINK("https://my.zakupki.prom.ua/remote/dispatcher/state_purchase_view/9526168", "UA-2018-12-22-000997-b")</f>
        <v>UA-2018-12-22-000997-b</v>
      </c>
      <c r="C6" s="1" t="s">
        <v>197</v>
      </c>
      <c r="D6" s="1" t="s">
        <v>138</v>
      </c>
      <c r="E6" s="5">
        <v>43456</v>
      </c>
      <c r="F6" s="6">
        <v>2592235.2000000002</v>
      </c>
      <c r="G6" s="1" t="s">
        <v>126</v>
      </c>
      <c r="H6" s="1" t="s">
        <v>2</v>
      </c>
      <c r="I6" s="1" t="s">
        <v>196</v>
      </c>
      <c r="J6" s="7">
        <v>43476.408468365749</v>
      </c>
      <c r="K6" s="1" t="s">
        <v>217</v>
      </c>
      <c r="L6" s="6">
        <v>2592235.2000000002</v>
      </c>
    </row>
    <row r="7" spans="1:12" hidden="1">
      <c r="A7" s="4">
        <v>205</v>
      </c>
      <c r="B7" s="2" t="str">
        <f>HYPERLINK("https://my.zakupki.prom.ua/remote/dispatcher/state_purchase_view/9918974", "UA-2019-01-18-001542-c")</f>
        <v>UA-2019-01-18-001542-c</v>
      </c>
      <c r="C7" s="1" t="s">
        <v>116</v>
      </c>
      <c r="D7" s="1" t="s">
        <v>125</v>
      </c>
      <c r="E7" s="5">
        <v>43483</v>
      </c>
      <c r="F7" s="6">
        <v>57275.72</v>
      </c>
      <c r="G7" s="1" t="s">
        <v>127</v>
      </c>
      <c r="H7" s="1" t="s">
        <v>4</v>
      </c>
      <c r="I7" s="1" t="s">
        <v>196</v>
      </c>
      <c r="J7" s="7">
        <v>43483.540889055461</v>
      </c>
      <c r="K7" s="1" t="s">
        <v>204</v>
      </c>
      <c r="L7" s="6">
        <v>57275.72</v>
      </c>
    </row>
    <row r="8" spans="1:12" hidden="1">
      <c r="A8" s="4">
        <v>200</v>
      </c>
      <c r="B8" s="2" t="str">
        <f>HYPERLINK("https://my.zakupki.prom.ua/remote/dispatcher/state_purchase_view/10068782", "UA-2019-01-23-002771-b")</f>
        <v>UA-2019-01-23-002771-b</v>
      </c>
      <c r="C8" s="1" t="s">
        <v>94</v>
      </c>
      <c r="D8" s="1" t="s">
        <v>125</v>
      </c>
      <c r="E8" s="5">
        <v>43488</v>
      </c>
      <c r="F8" s="6">
        <v>48600</v>
      </c>
      <c r="G8" s="1" t="s">
        <v>136</v>
      </c>
      <c r="H8" s="1" t="s">
        <v>14</v>
      </c>
      <c r="I8" s="1" t="s">
        <v>196</v>
      </c>
      <c r="J8" s="7">
        <v>43488.658391120982</v>
      </c>
      <c r="K8" s="1" t="s">
        <v>263</v>
      </c>
      <c r="L8" s="6">
        <v>48600</v>
      </c>
    </row>
    <row r="9" spans="1:12" hidden="1">
      <c r="A9" s="4">
        <v>207</v>
      </c>
      <c r="B9" s="2" t="str">
        <f>HYPERLINK("https://my.zakupki.prom.ua/remote/dispatcher/state_purchase_view/9801411", "UA-2019-01-15-001340-c")</f>
        <v>UA-2019-01-15-001340-c</v>
      </c>
      <c r="C9" s="1" t="s">
        <v>119</v>
      </c>
      <c r="D9" s="1" t="s">
        <v>138</v>
      </c>
      <c r="E9" s="5">
        <v>43480</v>
      </c>
      <c r="F9" s="6">
        <v>2079750</v>
      </c>
      <c r="G9" s="1" t="s">
        <v>128</v>
      </c>
      <c r="H9" s="1" t="s">
        <v>30</v>
      </c>
      <c r="I9" s="1" t="s">
        <v>196</v>
      </c>
      <c r="J9" s="7">
        <v>43493.419654752579</v>
      </c>
      <c r="K9" s="1" t="s">
        <v>246</v>
      </c>
      <c r="L9" s="6">
        <v>2079750</v>
      </c>
    </row>
    <row r="10" spans="1:12" hidden="1">
      <c r="A10" s="4">
        <v>206</v>
      </c>
      <c r="B10" s="2" t="str">
        <f>HYPERLINK("https://my.zakupki.prom.ua/remote/dispatcher/state_purchase_view/9831853", "UA-2019-01-16-000829-c")</f>
        <v>UA-2019-01-16-000829-c</v>
      </c>
      <c r="C10" s="1" t="s">
        <v>118</v>
      </c>
      <c r="D10" s="1" t="s">
        <v>138</v>
      </c>
      <c r="E10" s="5">
        <v>43481</v>
      </c>
      <c r="F10" s="6">
        <v>175414.2</v>
      </c>
      <c r="G10" s="1" t="s">
        <v>129</v>
      </c>
      <c r="H10" s="1" t="s">
        <v>40</v>
      </c>
      <c r="I10" s="1" t="s">
        <v>196</v>
      </c>
      <c r="J10" s="7">
        <v>43494.527097043378</v>
      </c>
      <c r="K10" s="1" t="s">
        <v>241</v>
      </c>
      <c r="L10" s="6">
        <v>175414.2</v>
      </c>
    </row>
    <row r="11" spans="1:12" hidden="1">
      <c r="A11" s="4">
        <v>204</v>
      </c>
      <c r="B11" s="2" t="str">
        <f>HYPERLINK("https://my.zakupki.prom.ua/remote/dispatcher/state_purchase_view/9995285", "UA-2019-01-22-000198-b")</f>
        <v>UA-2019-01-22-000198-b</v>
      </c>
      <c r="C11" s="1" t="s">
        <v>112</v>
      </c>
      <c r="D11" s="1" t="s">
        <v>123</v>
      </c>
      <c r="E11" s="5">
        <v>43487</v>
      </c>
      <c r="F11" s="6">
        <v>90000</v>
      </c>
      <c r="G11" s="1" t="s">
        <v>163</v>
      </c>
      <c r="H11" s="1" t="s">
        <v>70</v>
      </c>
      <c r="I11" s="1" t="s">
        <v>196</v>
      </c>
      <c r="J11" s="7">
        <v>43504.530530315686</v>
      </c>
      <c r="K11" s="1" t="s">
        <v>235</v>
      </c>
      <c r="L11" s="6">
        <v>89600</v>
      </c>
    </row>
    <row r="12" spans="1:12" hidden="1">
      <c r="A12" s="4">
        <v>203</v>
      </c>
      <c r="B12" s="2" t="str">
        <f>HYPERLINK("https://my.zakupki.prom.ua/remote/dispatcher/state_purchase_view/9999349", "UA-2019-01-22-000586-b")</f>
        <v>UA-2019-01-22-000586-b</v>
      </c>
      <c r="C12" s="1" t="s">
        <v>144</v>
      </c>
      <c r="D12" s="1" t="s">
        <v>123</v>
      </c>
      <c r="E12" s="5">
        <v>43487</v>
      </c>
      <c r="F12" s="6">
        <v>36654.480000000003</v>
      </c>
      <c r="G12" s="1" t="s">
        <v>192</v>
      </c>
      <c r="H12" s="1" t="s">
        <v>36</v>
      </c>
      <c r="I12" s="1" t="s">
        <v>196</v>
      </c>
      <c r="J12" s="7">
        <v>43511.590784945831</v>
      </c>
      <c r="K12" s="1" t="s">
        <v>260</v>
      </c>
      <c r="L12" s="6">
        <v>36654.480000000003</v>
      </c>
    </row>
    <row r="13" spans="1:12" hidden="1">
      <c r="A13" s="4">
        <v>201</v>
      </c>
      <c r="B13" s="2" t="str">
        <f>HYPERLINK("https://my.zakupki.prom.ua/remote/dispatcher/state_purchase_view/10016635", "UA-2019-01-22-002031-b")</f>
        <v>UA-2019-01-22-002031-b</v>
      </c>
      <c r="C13" s="1" t="s">
        <v>140</v>
      </c>
      <c r="D13" s="1" t="s">
        <v>123</v>
      </c>
      <c r="E13" s="5">
        <v>43487</v>
      </c>
      <c r="F13" s="6">
        <v>36346.92</v>
      </c>
      <c r="G13" s="1" t="s">
        <v>183</v>
      </c>
      <c r="H13" s="1" t="s">
        <v>72</v>
      </c>
      <c r="I13" s="1" t="s">
        <v>196</v>
      </c>
      <c r="J13" s="7">
        <v>43511.650174734699</v>
      </c>
      <c r="K13" s="1" t="s">
        <v>257</v>
      </c>
      <c r="L13" s="6">
        <v>36346.42</v>
      </c>
    </row>
    <row r="14" spans="1:12" hidden="1">
      <c r="A14" s="4">
        <v>202</v>
      </c>
      <c r="B14" s="2" t="str">
        <f>HYPERLINK("https://my.zakupki.prom.ua/remote/dispatcher/state_purchase_view/10008024", "UA-2019-01-22-001318-b")</f>
        <v>UA-2019-01-22-001318-b</v>
      </c>
      <c r="C14" s="1" t="s">
        <v>117</v>
      </c>
      <c r="D14" s="1" t="s">
        <v>123</v>
      </c>
      <c r="E14" s="5">
        <v>43487</v>
      </c>
      <c r="F14" s="6">
        <v>7800</v>
      </c>
      <c r="G14" s="1" t="s">
        <v>183</v>
      </c>
      <c r="H14" s="1" t="s">
        <v>72</v>
      </c>
      <c r="I14" s="1" t="s">
        <v>196</v>
      </c>
      <c r="J14" s="7">
        <v>43511.653389771942</v>
      </c>
      <c r="K14" s="1" t="s">
        <v>256</v>
      </c>
      <c r="L14" s="6">
        <v>7800</v>
      </c>
    </row>
    <row r="15" spans="1:12" hidden="1">
      <c r="A15" s="4">
        <v>199</v>
      </c>
      <c r="B15" s="2" t="str">
        <f>HYPERLINK("https://my.zakupki.prom.ua/remote/dispatcher/state_purchase_view/10185848", "UA-2019-01-28-001576-b")</f>
        <v>UA-2019-01-28-001576-b</v>
      </c>
      <c r="C15" s="1" t="s">
        <v>115</v>
      </c>
      <c r="D15" s="1" t="s">
        <v>123</v>
      </c>
      <c r="E15" s="5">
        <v>43493</v>
      </c>
      <c r="F15" s="6">
        <v>63360</v>
      </c>
      <c r="G15" s="1" t="s">
        <v>195</v>
      </c>
      <c r="H15" s="1" t="s">
        <v>12</v>
      </c>
      <c r="I15" s="1" t="s">
        <v>196</v>
      </c>
      <c r="J15" s="7">
        <v>43522.600565283159</v>
      </c>
      <c r="K15" s="1" t="s">
        <v>262</v>
      </c>
      <c r="L15" s="6">
        <v>63260</v>
      </c>
    </row>
    <row r="16" spans="1:12" hidden="1">
      <c r="A16" s="4">
        <v>195</v>
      </c>
      <c r="B16" s="2" t="str">
        <f>HYPERLINK("https://my.zakupki.prom.ua/remote/dispatcher/state_purchase_view/10668184", "UA-2019-02-21-001043-b")</f>
        <v>UA-2019-02-21-001043-b</v>
      </c>
      <c r="C16" s="1" t="s">
        <v>124</v>
      </c>
      <c r="D16" s="1" t="s">
        <v>138</v>
      </c>
      <c r="E16" s="5">
        <v>43517</v>
      </c>
      <c r="F16" s="6">
        <v>644703</v>
      </c>
      <c r="G16" s="1" t="s">
        <v>173</v>
      </c>
      <c r="H16" s="1" t="s">
        <v>79</v>
      </c>
      <c r="I16" s="1" t="s">
        <v>196</v>
      </c>
      <c r="J16" s="7">
        <v>43537.513676205119</v>
      </c>
      <c r="K16" s="1" t="s">
        <v>200</v>
      </c>
      <c r="L16" s="6">
        <v>644703</v>
      </c>
    </row>
    <row r="17" spans="1:12" hidden="1">
      <c r="A17" s="4">
        <v>193</v>
      </c>
      <c r="B17" s="2" t="str">
        <f>HYPERLINK("https://my.zakupki.prom.ua/remote/dispatcher/state_purchase_view/10735059", "UA-2019-02-26-002498-b")</f>
        <v>UA-2019-02-26-002498-b</v>
      </c>
      <c r="C17" s="1" t="s">
        <v>103</v>
      </c>
      <c r="D17" s="1" t="s">
        <v>123</v>
      </c>
      <c r="E17" s="5">
        <v>43522</v>
      </c>
      <c r="F17" s="6">
        <v>26200</v>
      </c>
      <c r="G17" s="1" t="s">
        <v>189</v>
      </c>
      <c r="H17" s="1" t="s">
        <v>33</v>
      </c>
      <c r="I17" s="1" t="s">
        <v>196</v>
      </c>
      <c r="J17" s="7">
        <v>43538.652950245159</v>
      </c>
      <c r="K17" s="1" t="s">
        <v>237</v>
      </c>
      <c r="L17" s="6">
        <v>26160</v>
      </c>
    </row>
    <row r="18" spans="1:12">
      <c r="A18" s="4">
        <v>197</v>
      </c>
      <c r="B18" s="2" t="str">
        <f>HYPERLINK("https://my.zakupki.prom.ua/remote/dispatcher/state_purchase_view/10614975", "UA-2019-02-18-002279-b")</f>
        <v>UA-2019-02-18-002279-b</v>
      </c>
      <c r="C18" s="1" t="s">
        <v>48</v>
      </c>
      <c r="D18" s="1" t="s">
        <v>110</v>
      </c>
      <c r="E18" s="5">
        <v>43514</v>
      </c>
      <c r="F18" s="6">
        <v>260000</v>
      </c>
      <c r="G18" s="1" t="s">
        <v>154</v>
      </c>
      <c r="H18" s="1" t="s">
        <v>35</v>
      </c>
      <c r="I18" s="1" t="s">
        <v>196</v>
      </c>
      <c r="J18" s="7">
        <v>43549.353207822336</v>
      </c>
      <c r="K18" s="1" t="s">
        <v>242</v>
      </c>
      <c r="L18" s="6">
        <v>242844.24</v>
      </c>
    </row>
    <row r="19" spans="1:12">
      <c r="A19" s="4">
        <v>198</v>
      </c>
      <c r="B19" s="2" t="str">
        <f>HYPERLINK("https://my.zakupki.prom.ua/remote/dispatcher/state_purchase_view/10614616", "UA-2019-02-18-002228-b")</f>
        <v>UA-2019-02-18-002228-b</v>
      </c>
      <c r="C19" s="1" t="s">
        <v>60</v>
      </c>
      <c r="D19" s="1" t="s">
        <v>110</v>
      </c>
      <c r="E19" s="5">
        <v>43514</v>
      </c>
      <c r="F19" s="6">
        <v>400000</v>
      </c>
      <c r="G19" s="1" t="s">
        <v>191</v>
      </c>
      <c r="H19" s="1" t="s">
        <v>54</v>
      </c>
      <c r="I19" s="1" t="s">
        <v>196</v>
      </c>
      <c r="J19" s="7">
        <v>43549.485117871605</v>
      </c>
      <c r="K19" s="1" t="s">
        <v>202</v>
      </c>
      <c r="L19" s="6">
        <v>399950</v>
      </c>
    </row>
    <row r="20" spans="1:12">
      <c r="A20" s="4">
        <v>188</v>
      </c>
      <c r="B20" s="2" t="str">
        <f>HYPERLINK("https://my.zakupki.prom.ua/remote/dispatcher/state_purchase_view/10873643", "UA-2019-03-12-000034-a")</f>
        <v>UA-2019-03-12-000034-a</v>
      </c>
      <c r="C20" s="1" t="s">
        <v>0</v>
      </c>
      <c r="D20" s="1" t="s">
        <v>110</v>
      </c>
      <c r="E20" s="5">
        <v>43536</v>
      </c>
      <c r="F20" s="6">
        <v>56165</v>
      </c>
      <c r="G20" s="1" t="s">
        <v>153</v>
      </c>
      <c r="H20" s="1" t="s">
        <v>65</v>
      </c>
      <c r="I20" s="1" t="s">
        <v>196</v>
      </c>
      <c r="J20" s="7">
        <v>43566.46905600153</v>
      </c>
      <c r="K20" s="1" t="s">
        <v>243</v>
      </c>
      <c r="L20" s="6">
        <v>52499</v>
      </c>
    </row>
    <row r="21" spans="1:12" hidden="1">
      <c r="A21" s="4">
        <v>183</v>
      </c>
      <c r="B21" s="2" t="str">
        <f>HYPERLINK("https://my.zakupki.prom.ua/remote/dispatcher/state_purchase_view/11081537", "UA-2019-03-27-000206-b")</f>
        <v>UA-2019-03-27-000206-b</v>
      </c>
      <c r="C21" s="1" t="s">
        <v>141</v>
      </c>
      <c r="D21" s="1" t="s">
        <v>123</v>
      </c>
      <c r="E21" s="5">
        <v>43551</v>
      </c>
      <c r="F21" s="6">
        <v>5700</v>
      </c>
      <c r="G21" s="1" t="s">
        <v>130</v>
      </c>
      <c r="H21" s="1" t="s">
        <v>11</v>
      </c>
      <c r="I21" s="1" t="s">
        <v>196</v>
      </c>
      <c r="J21" s="7">
        <v>43571.363144112671</v>
      </c>
      <c r="K21" s="1" t="s">
        <v>261</v>
      </c>
      <c r="L21" s="6">
        <v>5700</v>
      </c>
    </row>
    <row r="22" spans="1:12" hidden="1">
      <c r="A22" s="4">
        <v>182</v>
      </c>
      <c r="B22" s="2" t="str">
        <f>HYPERLINK("https://my.zakupki.prom.ua/remote/dispatcher/state_purchase_view/11199050", "UA-2019-04-05-001017-a")</f>
        <v>UA-2019-04-05-001017-a</v>
      </c>
      <c r="C22" s="1" t="s">
        <v>145</v>
      </c>
      <c r="D22" s="1" t="s">
        <v>123</v>
      </c>
      <c r="E22" s="5">
        <v>43560</v>
      </c>
      <c r="F22" s="6">
        <v>6000</v>
      </c>
      <c r="G22" s="1" t="s">
        <v>181</v>
      </c>
      <c r="H22" s="1" t="s">
        <v>39</v>
      </c>
      <c r="I22" s="1" t="s">
        <v>196</v>
      </c>
      <c r="J22" s="7">
        <v>43574.700311931316</v>
      </c>
      <c r="K22" s="1" t="s">
        <v>264</v>
      </c>
      <c r="L22" s="6">
        <v>5000</v>
      </c>
    </row>
    <row r="23" spans="1:12" hidden="1">
      <c r="A23" s="4">
        <v>181</v>
      </c>
      <c r="B23" s="2" t="str">
        <f>HYPERLINK("https://my.zakupki.prom.ua/remote/dispatcher/state_purchase_view/11256434", "UA-2019-04-10-002419-a")</f>
        <v>UA-2019-04-10-002419-a</v>
      </c>
      <c r="C23" s="1" t="s">
        <v>47</v>
      </c>
      <c r="D23" s="1" t="s">
        <v>138</v>
      </c>
      <c r="E23" s="5">
        <v>43565</v>
      </c>
      <c r="F23" s="6">
        <v>64616</v>
      </c>
      <c r="G23" s="1" t="s">
        <v>170</v>
      </c>
      <c r="H23" s="1" t="s">
        <v>65</v>
      </c>
      <c r="I23" s="1" t="s">
        <v>196</v>
      </c>
      <c r="J23" s="7">
        <v>43577.610193017797</v>
      </c>
      <c r="K23" s="1" t="s">
        <v>244</v>
      </c>
      <c r="L23" s="6">
        <v>64616</v>
      </c>
    </row>
    <row r="24" spans="1:12" hidden="1">
      <c r="A24" s="4">
        <v>177</v>
      </c>
      <c r="B24" s="2" t="str">
        <f>HYPERLINK("https://my.zakupki.prom.ua/remote/dispatcher/state_purchase_view/11302785", "UA-2019-04-15-001123-a")</f>
        <v>UA-2019-04-15-001123-a</v>
      </c>
      <c r="C24" s="1" t="s">
        <v>114</v>
      </c>
      <c r="D24" s="1" t="s">
        <v>138</v>
      </c>
      <c r="E24" s="5">
        <v>43570</v>
      </c>
      <c r="F24" s="6">
        <v>21760.799999999999</v>
      </c>
      <c r="G24" s="1" t="s">
        <v>177</v>
      </c>
      <c r="H24" s="1" t="s">
        <v>32</v>
      </c>
      <c r="I24" s="1" t="s">
        <v>196</v>
      </c>
      <c r="J24" s="7">
        <v>43581.334859801595</v>
      </c>
      <c r="K24" s="1" t="s">
        <v>245</v>
      </c>
      <c r="L24" s="6">
        <v>21760.799999999999</v>
      </c>
    </row>
    <row r="25" spans="1:12">
      <c r="A25" s="4">
        <v>194</v>
      </c>
      <c r="B25" s="2" t="str">
        <f>HYPERLINK("https://my.zakupki.prom.ua/remote/dispatcher/state_purchase_view/10729947", "UA-2019-02-26-001692-b")</f>
        <v>UA-2019-02-26-001692-b</v>
      </c>
      <c r="C25" s="1" t="s">
        <v>3</v>
      </c>
      <c r="D25" s="1" t="s">
        <v>110</v>
      </c>
      <c r="E25" s="5">
        <v>43522</v>
      </c>
      <c r="F25" s="6">
        <v>584766</v>
      </c>
      <c r="G25" s="1" t="s">
        <v>159</v>
      </c>
      <c r="H25" s="1" t="s">
        <v>64</v>
      </c>
      <c r="I25" s="1" t="s">
        <v>196</v>
      </c>
      <c r="J25" s="7">
        <v>43591.673335687301</v>
      </c>
      <c r="K25" s="1" t="s">
        <v>209</v>
      </c>
      <c r="L25" s="6">
        <v>575160.30000000005</v>
      </c>
    </row>
    <row r="26" spans="1:12">
      <c r="A26" s="4">
        <v>179</v>
      </c>
      <c r="B26" s="2" t="str">
        <f>HYPERLINK("https://my.zakupki.prom.ua/remote/dispatcher/state_purchase_view/11280685", "UA-2019-04-12-000563-a")</f>
        <v>UA-2019-04-12-000563-a</v>
      </c>
      <c r="C26" s="1" t="s">
        <v>44</v>
      </c>
      <c r="D26" s="1" t="s">
        <v>110</v>
      </c>
      <c r="E26" s="5">
        <v>43567</v>
      </c>
      <c r="F26" s="6">
        <v>555400</v>
      </c>
      <c r="G26" s="1" t="s">
        <v>153</v>
      </c>
      <c r="H26" s="1" t="s">
        <v>65</v>
      </c>
      <c r="I26" s="1" t="s">
        <v>196</v>
      </c>
      <c r="J26" s="7">
        <v>43602.460755214517</v>
      </c>
      <c r="K26" s="1" t="s">
        <v>247</v>
      </c>
      <c r="L26" s="6">
        <v>515677.5</v>
      </c>
    </row>
    <row r="27" spans="1:12" hidden="1">
      <c r="A27" s="4">
        <v>171</v>
      </c>
      <c r="B27" s="2" t="str">
        <f>HYPERLINK("https://my.zakupki.prom.ua/remote/dispatcher/state_purchase_view/11700958", "UA-2019-05-24-000608-a")</f>
        <v>UA-2019-05-24-000608-a</v>
      </c>
      <c r="C27" s="1" t="s">
        <v>93</v>
      </c>
      <c r="D27" s="1" t="s">
        <v>125</v>
      </c>
      <c r="E27" s="5">
        <v>43609</v>
      </c>
      <c r="F27" s="6">
        <v>2895</v>
      </c>
      <c r="G27" s="1" t="s">
        <v>107</v>
      </c>
      <c r="H27" s="1" t="s">
        <v>38</v>
      </c>
      <c r="I27" s="1" t="s">
        <v>196</v>
      </c>
      <c r="J27" s="7">
        <v>43609.451140802143</v>
      </c>
      <c r="K27" s="1" t="s">
        <v>238</v>
      </c>
      <c r="L27" s="6">
        <v>2895</v>
      </c>
    </row>
    <row r="28" spans="1:12" hidden="1">
      <c r="A28" s="4">
        <v>176</v>
      </c>
      <c r="B28" s="2" t="str">
        <f>HYPERLINK("https://my.zakupki.prom.ua/remote/dispatcher/state_purchase_view/11377563", "UA-2019-04-19-002523-c")</f>
        <v>UA-2019-04-19-002523-c</v>
      </c>
      <c r="C28" s="1" t="s">
        <v>99</v>
      </c>
      <c r="D28" s="1" t="s">
        <v>123</v>
      </c>
      <c r="E28" s="5">
        <v>43574</v>
      </c>
      <c r="F28" s="6">
        <v>5520</v>
      </c>
      <c r="G28" s="1" t="s">
        <v>135</v>
      </c>
      <c r="H28" s="1" t="s">
        <v>57</v>
      </c>
      <c r="I28" s="1" t="s">
        <v>196</v>
      </c>
      <c r="J28" s="7">
        <v>43609.474492360263</v>
      </c>
      <c r="K28" s="1" t="s">
        <v>248</v>
      </c>
      <c r="L28" s="6">
        <v>4440</v>
      </c>
    </row>
    <row r="29" spans="1:12">
      <c r="A29" s="4">
        <v>178</v>
      </c>
      <c r="B29" s="2" t="str">
        <f>HYPERLINK("https://my.zakupki.prom.ua/remote/dispatcher/state_purchase_view/11293025", "UA-2019-04-12-002620-a")</f>
        <v>UA-2019-04-12-002620-a</v>
      </c>
      <c r="C29" s="1" t="s">
        <v>53</v>
      </c>
      <c r="D29" s="1" t="s">
        <v>110</v>
      </c>
      <c r="E29" s="5">
        <v>43567</v>
      </c>
      <c r="F29" s="6">
        <v>626770</v>
      </c>
      <c r="G29" s="1" t="s">
        <v>167</v>
      </c>
      <c r="H29" s="1" t="s">
        <v>81</v>
      </c>
      <c r="I29" s="1" t="s">
        <v>196</v>
      </c>
      <c r="J29" s="7">
        <v>43613.64034016645</v>
      </c>
      <c r="K29" s="1" t="s">
        <v>249</v>
      </c>
      <c r="L29" s="6">
        <v>626768.9</v>
      </c>
    </row>
    <row r="30" spans="1:12" hidden="1">
      <c r="A30" s="4">
        <v>173</v>
      </c>
      <c r="B30" s="2" t="str">
        <f>HYPERLINK("https://my.zakupki.prom.ua/remote/dispatcher/state_purchase_view/11668451", "UA-2019-05-22-000496-a")</f>
        <v>UA-2019-05-22-000496-a</v>
      </c>
      <c r="C30" s="1" t="s">
        <v>137</v>
      </c>
      <c r="D30" s="1" t="s">
        <v>123</v>
      </c>
      <c r="E30" s="5">
        <v>43607</v>
      </c>
      <c r="F30" s="6">
        <v>30000</v>
      </c>
      <c r="G30" s="1" t="s">
        <v>152</v>
      </c>
      <c r="H30" s="1" t="s">
        <v>68</v>
      </c>
      <c r="I30" s="1" t="s">
        <v>196</v>
      </c>
      <c r="J30" s="7">
        <v>43623.633193428912</v>
      </c>
      <c r="K30" s="1" t="s">
        <v>250</v>
      </c>
      <c r="L30" s="6">
        <v>24234.6</v>
      </c>
    </row>
    <row r="31" spans="1:12" hidden="1">
      <c r="A31" s="4">
        <v>167</v>
      </c>
      <c r="B31" s="2" t="str">
        <f>HYPERLINK("https://my.zakupki.prom.ua/remote/dispatcher/state_purchase_view/11787713", "UA-2019-06-03-000030-b")</f>
        <v>UA-2019-06-03-000030-b</v>
      </c>
      <c r="C31" s="1" t="s">
        <v>26</v>
      </c>
      <c r="D31" s="1" t="s">
        <v>123</v>
      </c>
      <c r="E31" s="5">
        <v>43619</v>
      </c>
      <c r="F31" s="6">
        <v>82000</v>
      </c>
      <c r="G31" s="1" t="s">
        <v>152</v>
      </c>
      <c r="H31" s="1" t="s">
        <v>68</v>
      </c>
      <c r="I31" s="1" t="s">
        <v>196</v>
      </c>
      <c r="J31" s="7">
        <v>43643.611719899651</v>
      </c>
      <c r="K31" s="1" t="s">
        <v>206</v>
      </c>
      <c r="L31" s="6">
        <v>45000.66</v>
      </c>
    </row>
    <row r="32" spans="1:12" hidden="1">
      <c r="A32" s="4">
        <v>165</v>
      </c>
      <c r="B32" s="2" t="str">
        <f>HYPERLINK("https://my.zakupki.prom.ua/remote/dispatcher/state_purchase_view/11976047", "UA-2019-06-19-002219-c")</f>
        <v>UA-2019-06-19-002219-c</v>
      </c>
      <c r="C32" s="1" t="s">
        <v>45</v>
      </c>
      <c r="D32" s="1" t="s">
        <v>138</v>
      </c>
      <c r="E32" s="5">
        <v>43635</v>
      </c>
      <c r="F32" s="6">
        <v>4588</v>
      </c>
      <c r="G32" s="1" t="s">
        <v>170</v>
      </c>
      <c r="H32" s="1" t="s">
        <v>65</v>
      </c>
      <c r="I32" s="1" t="s">
        <v>196</v>
      </c>
      <c r="J32" s="7">
        <v>43649.595558407265</v>
      </c>
      <c r="K32" s="1" t="s">
        <v>251</v>
      </c>
      <c r="L32" s="6">
        <v>4588</v>
      </c>
    </row>
    <row r="33" spans="1:12">
      <c r="A33" s="4">
        <v>174</v>
      </c>
      <c r="B33" s="2" t="str">
        <f>HYPERLINK("https://my.zakupki.prom.ua/remote/dispatcher/state_purchase_view/11653549", "UA-2019-05-21-000725-a")</f>
        <v>UA-2019-05-21-000725-a</v>
      </c>
      <c r="C33" s="1" t="s">
        <v>52</v>
      </c>
      <c r="D33" s="1" t="s">
        <v>110</v>
      </c>
      <c r="E33" s="5">
        <v>43606</v>
      </c>
      <c r="F33" s="6">
        <v>349259.1</v>
      </c>
      <c r="G33" s="1" t="s">
        <v>157</v>
      </c>
      <c r="H33" s="1" t="s">
        <v>81</v>
      </c>
      <c r="I33" s="1" t="s">
        <v>196</v>
      </c>
      <c r="J33" s="7">
        <v>43658.422144812961</v>
      </c>
      <c r="K33" s="1" t="s">
        <v>208</v>
      </c>
      <c r="L33" s="6">
        <v>349258.5</v>
      </c>
    </row>
    <row r="34" spans="1:12">
      <c r="A34" s="4">
        <v>166</v>
      </c>
      <c r="B34" s="2" t="str">
        <f>HYPERLINK("https://my.zakupki.prom.ua/remote/dispatcher/state_purchase_view/11839994", "UA-2019-06-06-000602-b")</f>
        <v>UA-2019-06-06-000602-b</v>
      </c>
      <c r="C34" s="1" t="s">
        <v>51</v>
      </c>
      <c r="D34" s="1" t="s">
        <v>110</v>
      </c>
      <c r="E34" s="5">
        <v>43622</v>
      </c>
      <c r="F34" s="6">
        <v>90361.65</v>
      </c>
      <c r="G34" s="1" t="s">
        <v>157</v>
      </c>
      <c r="H34" s="1" t="s">
        <v>81</v>
      </c>
      <c r="I34" s="1" t="s">
        <v>196</v>
      </c>
      <c r="J34" s="7">
        <v>43661.343035126491</v>
      </c>
      <c r="K34" s="1" t="s">
        <v>212</v>
      </c>
      <c r="L34" s="6">
        <v>90355.08</v>
      </c>
    </row>
    <row r="35" spans="1:12">
      <c r="A35" s="4">
        <v>168</v>
      </c>
      <c r="B35" s="2" t="str">
        <f>HYPERLINK("https://my.zakupki.prom.ua/remote/dispatcher/state_purchase_view/11778552", "UA-2019-05-31-000677-b")</f>
        <v>UA-2019-05-31-000677-b</v>
      </c>
      <c r="C35" s="1" t="s">
        <v>98</v>
      </c>
      <c r="D35" s="1" t="s">
        <v>110</v>
      </c>
      <c r="E35" s="5">
        <v>43616</v>
      </c>
      <c r="F35" s="6">
        <v>255000</v>
      </c>
      <c r="G35" s="1" t="s">
        <v>157</v>
      </c>
      <c r="H35" s="1" t="s">
        <v>81</v>
      </c>
      <c r="I35" s="1" t="s">
        <v>196</v>
      </c>
      <c r="J35" s="7">
        <v>43662.583780040557</v>
      </c>
      <c r="K35" s="1" t="s">
        <v>213</v>
      </c>
      <c r="L35" s="6">
        <v>254968.16</v>
      </c>
    </row>
    <row r="36" spans="1:12" hidden="1">
      <c r="A36" s="4">
        <v>162</v>
      </c>
      <c r="B36" s="2" t="str">
        <f>HYPERLINK("https://my.zakupki.prom.ua/remote/dispatcher/state_purchase_view/12143804", "UA-2019-07-05-002279-c")</f>
        <v>UA-2019-07-05-002279-c</v>
      </c>
      <c r="C36" s="1" t="s">
        <v>95</v>
      </c>
      <c r="D36" s="1" t="s">
        <v>123</v>
      </c>
      <c r="E36" s="5">
        <v>43651</v>
      </c>
      <c r="F36" s="6">
        <v>80071</v>
      </c>
      <c r="G36" s="1" t="s">
        <v>120</v>
      </c>
      <c r="H36" s="1" t="s">
        <v>5</v>
      </c>
      <c r="I36" s="1" t="s">
        <v>196</v>
      </c>
      <c r="J36" s="7">
        <v>43692.442272276654</v>
      </c>
      <c r="K36" s="1" t="s">
        <v>6</v>
      </c>
      <c r="L36" s="6">
        <v>80071</v>
      </c>
    </row>
    <row r="37" spans="1:12" hidden="1">
      <c r="A37" s="4">
        <v>159</v>
      </c>
      <c r="B37" s="2" t="str">
        <f>HYPERLINK("https://my.zakupki.prom.ua/remote/dispatcher/state_purchase_view/12709430", "UA-2019-09-03-000550-b")</f>
        <v>UA-2019-09-03-000550-b</v>
      </c>
      <c r="C37" s="1" t="s">
        <v>143</v>
      </c>
      <c r="D37" s="1" t="s">
        <v>125</v>
      </c>
      <c r="E37" s="5">
        <v>43711</v>
      </c>
      <c r="F37" s="6">
        <v>64540</v>
      </c>
      <c r="G37" s="1" t="s">
        <v>169</v>
      </c>
      <c r="H37" s="1" t="s">
        <v>76</v>
      </c>
      <c r="I37" s="1" t="s">
        <v>196</v>
      </c>
      <c r="J37" s="7">
        <v>43711.507792264609</v>
      </c>
      <c r="K37" s="1" t="s">
        <v>253</v>
      </c>
      <c r="L37" s="6">
        <v>64540</v>
      </c>
    </row>
    <row r="38" spans="1:12">
      <c r="A38" s="4">
        <v>161</v>
      </c>
      <c r="B38" s="2" t="str">
        <f>HYPERLINK("https://my.zakupki.prom.ua/remote/dispatcher/state_purchase_view/12519267", "UA-2019-08-13-000929-a")</f>
        <v>UA-2019-08-13-000929-a</v>
      </c>
      <c r="C38" s="1" t="s">
        <v>148</v>
      </c>
      <c r="D38" s="1" t="s">
        <v>110</v>
      </c>
      <c r="E38" s="5">
        <v>43690</v>
      </c>
      <c r="F38" s="6">
        <v>244800</v>
      </c>
      <c r="G38" s="1" t="s">
        <v>157</v>
      </c>
      <c r="H38" s="1" t="s">
        <v>81</v>
      </c>
      <c r="I38" s="1" t="s">
        <v>196</v>
      </c>
      <c r="J38" s="7">
        <v>43726.421967489048</v>
      </c>
      <c r="K38" s="1" t="s">
        <v>254</v>
      </c>
      <c r="L38" s="6">
        <v>243446.39999999999</v>
      </c>
    </row>
    <row r="39" spans="1:12" hidden="1">
      <c r="A39" s="4">
        <v>160</v>
      </c>
      <c r="B39" s="2" t="str">
        <f>HYPERLINK("https://my.zakupki.prom.ua/remote/dispatcher/state_purchase_view/12707444", "UA-2019-09-03-000598-a")</f>
        <v>UA-2019-09-03-000598-a</v>
      </c>
      <c r="C39" s="1" t="s">
        <v>108</v>
      </c>
      <c r="D39" s="1" t="s">
        <v>123</v>
      </c>
      <c r="E39" s="5">
        <v>43711</v>
      </c>
      <c r="F39" s="6">
        <v>97000</v>
      </c>
      <c r="G39" s="1" t="s">
        <v>182</v>
      </c>
      <c r="H39" s="1" t="s">
        <v>41</v>
      </c>
      <c r="I39" s="1" t="s">
        <v>196</v>
      </c>
      <c r="J39" s="7">
        <v>43738.529317813198</v>
      </c>
      <c r="K39" s="1" t="s">
        <v>214</v>
      </c>
      <c r="L39" s="6">
        <v>83000</v>
      </c>
    </row>
    <row r="40" spans="1:12" hidden="1">
      <c r="A40" s="4">
        <v>151</v>
      </c>
      <c r="B40" s="2" t="str">
        <f>HYPERLINK("https://my.zakupki.prom.ua/remote/dispatcher/state_purchase_view/12957483", "UA-2019-09-24-001483-b")</f>
        <v>UA-2019-09-24-001483-b</v>
      </c>
      <c r="C40" s="1" t="s">
        <v>8</v>
      </c>
      <c r="D40" s="1" t="s">
        <v>139</v>
      </c>
      <c r="E40" s="5">
        <v>43732</v>
      </c>
      <c r="F40" s="6">
        <v>405804.75</v>
      </c>
      <c r="G40" s="1" t="s">
        <v>173</v>
      </c>
      <c r="H40" s="1" t="s">
        <v>79</v>
      </c>
      <c r="I40" s="1" t="s">
        <v>196</v>
      </c>
      <c r="J40" s="7">
        <v>43739.431628674189</v>
      </c>
      <c r="K40" s="1" t="s">
        <v>201</v>
      </c>
      <c r="L40" s="6">
        <v>405804.75</v>
      </c>
    </row>
    <row r="41" spans="1:12" hidden="1">
      <c r="A41" s="4">
        <v>154</v>
      </c>
      <c r="B41" s="2" t="str">
        <f>HYPERLINK("https://my.zakupki.prom.ua/remote/dispatcher/state_purchase_view/12881108", "UA-2019-09-18-000077-b")</f>
        <v>UA-2019-09-18-000077-b</v>
      </c>
      <c r="C41" s="1" t="s">
        <v>142</v>
      </c>
      <c r="D41" s="1" t="s">
        <v>123</v>
      </c>
      <c r="E41" s="5">
        <v>43726</v>
      </c>
      <c r="F41" s="6">
        <v>37500</v>
      </c>
      <c r="G41" s="1" t="s">
        <v>192</v>
      </c>
      <c r="H41" s="1" t="s">
        <v>36</v>
      </c>
      <c r="I41" s="1" t="s">
        <v>196</v>
      </c>
      <c r="J41" s="7">
        <v>43741.500501959861</v>
      </c>
      <c r="K41" s="1" t="s">
        <v>236</v>
      </c>
      <c r="L41" s="6">
        <v>37500</v>
      </c>
    </row>
    <row r="42" spans="1:12" hidden="1">
      <c r="A42" s="4">
        <v>153</v>
      </c>
      <c r="B42" s="2" t="str">
        <f>HYPERLINK("https://my.zakupki.prom.ua/remote/dispatcher/state_purchase_view/12919127", "UA-2019-09-20-000798-b")</f>
        <v>UA-2019-09-20-000798-b</v>
      </c>
      <c r="C42" s="1" t="s">
        <v>69</v>
      </c>
      <c r="D42" s="1" t="s">
        <v>123</v>
      </c>
      <c r="E42" s="5">
        <v>43728</v>
      </c>
      <c r="F42" s="6">
        <v>47800</v>
      </c>
      <c r="G42" s="1" t="s">
        <v>184</v>
      </c>
      <c r="H42" s="1" t="s">
        <v>22</v>
      </c>
      <c r="I42" s="1" t="s">
        <v>196</v>
      </c>
      <c r="J42" s="7">
        <v>43746.504669129827</v>
      </c>
      <c r="K42" s="1" t="s">
        <v>215</v>
      </c>
      <c r="L42" s="6">
        <v>38898.400000000001</v>
      </c>
    </row>
    <row r="43" spans="1:12">
      <c r="A43" s="4">
        <v>158</v>
      </c>
      <c r="B43" s="2" t="str">
        <f>HYPERLINK("https://my.zakupki.prom.ua/remote/dispatcher/state_purchase_view/12749462", "UA-2019-09-05-002281-b")</f>
        <v>UA-2019-09-05-002281-b</v>
      </c>
      <c r="C43" s="1" t="s">
        <v>96</v>
      </c>
      <c r="D43" s="1" t="s">
        <v>110</v>
      </c>
      <c r="E43" s="5">
        <v>43713</v>
      </c>
      <c r="F43" s="6">
        <v>305000</v>
      </c>
      <c r="G43" s="1" t="s">
        <v>157</v>
      </c>
      <c r="H43" s="1" t="s">
        <v>81</v>
      </c>
      <c r="I43" s="1" t="s">
        <v>196</v>
      </c>
      <c r="J43" s="7">
        <v>43747.585403185025</v>
      </c>
      <c r="K43" s="1" t="s">
        <v>216</v>
      </c>
      <c r="L43" s="6">
        <v>304789.5</v>
      </c>
    </row>
    <row r="44" spans="1:12" hidden="1">
      <c r="A44" s="4">
        <v>156</v>
      </c>
      <c r="B44" s="2" t="str">
        <f>HYPERLINK("https://my.zakupki.prom.ua/remote/dispatcher/state_purchase_view/12867579", "UA-2019-09-17-000313-b")</f>
        <v>UA-2019-09-17-000313-b</v>
      </c>
      <c r="C44" s="1" t="s">
        <v>146</v>
      </c>
      <c r="D44" s="1" t="s">
        <v>123</v>
      </c>
      <c r="E44" s="5">
        <v>43725</v>
      </c>
      <c r="F44" s="6">
        <v>4500</v>
      </c>
      <c r="G44" s="1" t="s">
        <v>174</v>
      </c>
      <c r="H44" s="1" t="s">
        <v>58</v>
      </c>
      <c r="I44" s="1" t="s">
        <v>196</v>
      </c>
      <c r="J44" s="7">
        <v>43747.608676392068</v>
      </c>
      <c r="K44" s="1" t="s">
        <v>229</v>
      </c>
      <c r="L44" s="6">
        <v>4284</v>
      </c>
    </row>
    <row r="45" spans="1:12" hidden="1">
      <c r="A45" s="4">
        <v>155</v>
      </c>
      <c r="B45" s="2" t="str">
        <f>HYPERLINK("https://my.zakupki.prom.ua/remote/dispatcher/state_purchase_view/12873827", "UA-2019-09-17-001315-b")</f>
        <v>UA-2019-09-17-001315-b</v>
      </c>
      <c r="C45" s="1" t="s">
        <v>179</v>
      </c>
      <c r="D45" s="1" t="s">
        <v>123</v>
      </c>
      <c r="E45" s="5">
        <v>43725</v>
      </c>
      <c r="F45" s="6">
        <v>3500</v>
      </c>
      <c r="G45" s="1" t="s">
        <v>164</v>
      </c>
      <c r="H45" s="1" t="s">
        <v>77</v>
      </c>
      <c r="I45" s="1" t="s">
        <v>196</v>
      </c>
      <c r="J45" s="7">
        <v>43747.618307520628</v>
      </c>
      <c r="K45" s="1" t="s">
        <v>219</v>
      </c>
      <c r="L45" s="6">
        <v>3500</v>
      </c>
    </row>
    <row r="46" spans="1:12" hidden="1">
      <c r="A46" s="4">
        <v>147</v>
      </c>
      <c r="B46" s="2" t="str">
        <f>HYPERLINK("https://my.zakupki.prom.ua/remote/dispatcher/state_purchase_view/13091720", "UA-2019-10-07-000877-b")</f>
        <v>UA-2019-10-07-000877-b</v>
      </c>
      <c r="C46" s="1" t="s">
        <v>106</v>
      </c>
      <c r="D46" s="1" t="s">
        <v>123</v>
      </c>
      <c r="E46" s="5">
        <v>43745</v>
      </c>
      <c r="F46" s="6">
        <v>36000</v>
      </c>
      <c r="G46" s="1"/>
      <c r="H46" s="1"/>
      <c r="I46" s="1" t="s">
        <v>198</v>
      </c>
      <c r="J46" s="7">
        <v>43748.62911064006</v>
      </c>
      <c r="K46" s="1"/>
      <c r="L46" s="1"/>
    </row>
    <row r="47" spans="1:12" hidden="1">
      <c r="A47" s="4">
        <v>152</v>
      </c>
      <c r="B47" s="2" t="str">
        <f>HYPERLINK("https://my.zakupki.prom.ua/remote/dispatcher/state_purchase_view/12933136", "UA-2019-09-23-000190-b")</f>
        <v>UA-2019-09-23-000190-b</v>
      </c>
      <c r="C47" s="1" t="s">
        <v>178</v>
      </c>
      <c r="D47" s="1" t="s">
        <v>123</v>
      </c>
      <c r="E47" s="5">
        <v>43731</v>
      </c>
      <c r="F47" s="6">
        <v>10000</v>
      </c>
      <c r="G47" s="1" t="s">
        <v>190</v>
      </c>
      <c r="H47" s="1" t="s">
        <v>25</v>
      </c>
      <c r="I47" s="1" t="s">
        <v>196</v>
      </c>
      <c r="J47" s="7">
        <v>43749.443207142358</v>
      </c>
      <c r="K47" s="1" t="s">
        <v>1</v>
      </c>
      <c r="L47" s="6">
        <v>9950</v>
      </c>
    </row>
    <row r="48" spans="1:12">
      <c r="A48" s="4">
        <v>157</v>
      </c>
      <c r="B48" s="2" t="str">
        <f>HYPERLINK("https://my.zakupki.prom.ua/remote/dispatcher/state_purchase_view/12793780", "UA-2019-09-10-002437-b")</f>
        <v>UA-2019-09-10-002437-b</v>
      </c>
      <c r="C48" s="1" t="s">
        <v>194</v>
      </c>
      <c r="D48" s="1" t="s">
        <v>110</v>
      </c>
      <c r="E48" s="5">
        <v>43718</v>
      </c>
      <c r="F48" s="6">
        <v>67210</v>
      </c>
      <c r="G48" s="1" t="s">
        <v>159</v>
      </c>
      <c r="H48" s="1" t="s">
        <v>64</v>
      </c>
      <c r="I48" s="1" t="s">
        <v>196</v>
      </c>
      <c r="J48" s="7">
        <v>43749.544707017652</v>
      </c>
      <c r="K48" s="1" t="s">
        <v>211</v>
      </c>
      <c r="L48" s="6">
        <v>67185.3</v>
      </c>
    </row>
    <row r="49" spans="1:12" hidden="1">
      <c r="A49" s="4">
        <v>133</v>
      </c>
      <c r="B49" s="2" t="str">
        <f>HYPERLINK("https://my.zakupki.prom.ua/remote/dispatcher/state_purchase_view/13264883", "UA-2019-10-22-002216-b")</f>
        <v>UA-2019-10-22-002216-b</v>
      </c>
      <c r="C49" s="1" t="s">
        <v>111</v>
      </c>
      <c r="D49" s="1" t="s">
        <v>123</v>
      </c>
      <c r="E49" s="5">
        <v>43760</v>
      </c>
      <c r="F49" s="6">
        <v>670000</v>
      </c>
      <c r="G49" s="1"/>
      <c r="H49" s="1"/>
      <c r="I49" s="1" t="s">
        <v>198</v>
      </c>
      <c r="J49" s="7">
        <v>43774.525589406978</v>
      </c>
      <c r="K49" s="1"/>
      <c r="L49" s="1"/>
    </row>
    <row r="50" spans="1:12" hidden="1">
      <c r="A50" s="4">
        <v>136</v>
      </c>
      <c r="B50" s="2" t="str">
        <f>HYPERLINK("https://my.zakupki.prom.ua/remote/dispatcher/state_purchase_view/13205698", "UA-2019-10-17-000995-b")</f>
        <v>UA-2019-10-17-000995-b</v>
      </c>
      <c r="C50" s="1" t="s">
        <v>19</v>
      </c>
      <c r="D50" s="1" t="s">
        <v>123</v>
      </c>
      <c r="E50" s="5">
        <v>43755</v>
      </c>
      <c r="F50" s="6">
        <v>5765</v>
      </c>
      <c r="G50" s="1" t="s">
        <v>187</v>
      </c>
      <c r="H50" s="1" t="s">
        <v>21</v>
      </c>
      <c r="I50" s="1" t="s">
        <v>196</v>
      </c>
      <c r="J50" s="7">
        <v>43774.690299845686</v>
      </c>
      <c r="K50" s="1" t="s">
        <v>255</v>
      </c>
      <c r="L50" s="6">
        <v>2990</v>
      </c>
    </row>
    <row r="51" spans="1:12">
      <c r="A51" s="4">
        <v>149</v>
      </c>
      <c r="B51" s="2" t="str">
        <f>HYPERLINK("https://my.zakupki.prom.ua/remote/dispatcher/state_purchase_view/13051083", "UA-2019-10-02-001868-b")</f>
        <v>UA-2019-10-02-001868-b</v>
      </c>
      <c r="C51" s="1" t="s">
        <v>97</v>
      </c>
      <c r="D51" s="1" t="s">
        <v>110</v>
      </c>
      <c r="E51" s="5">
        <v>43740</v>
      </c>
      <c r="F51" s="6">
        <v>200000</v>
      </c>
      <c r="G51" s="1" t="s">
        <v>158</v>
      </c>
      <c r="H51" s="1" t="s">
        <v>78</v>
      </c>
      <c r="I51" s="1" t="s">
        <v>196</v>
      </c>
      <c r="J51" s="7">
        <v>43774.711262974342</v>
      </c>
      <c r="K51" s="1" t="s">
        <v>220</v>
      </c>
      <c r="L51" s="6">
        <v>199780.02</v>
      </c>
    </row>
    <row r="52" spans="1:12" hidden="1">
      <c r="A52" s="4">
        <v>141</v>
      </c>
      <c r="B52" s="2" t="str">
        <f>HYPERLINK("https://my.zakupki.prom.ua/remote/dispatcher/state_purchase_view/13148244", "UA-2019-10-10-003063-b")</f>
        <v>UA-2019-10-10-003063-b</v>
      </c>
      <c r="C52" s="1" t="s">
        <v>28</v>
      </c>
      <c r="D52" s="1" t="s">
        <v>123</v>
      </c>
      <c r="E52" s="5">
        <v>43748</v>
      </c>
      <c r="F52" s="6">
        <v>175000</v>
      </c>
      <c r="G52" s="1" t="s">
        <v>161</v>
      </c>
      <c r="H52" s="1" t="s">
        <v>74</v>
      </c>
      <c r="I52" s="1" t="s">
        <v>196</v>
      </c>
      <c r="J52" s="7">
        <v>43774.719185318529</v>
      </c>
      <c r="K52" s="1" t="s">
        <v>221</v>
      </c>
      <c r="L52" s="6">
        <v>150000</v>
      </c>
    </row>
    <row r="53" spans="1:12" hidden="1">
      <c r="A53" s="4">
        <v>129</v>
      </c>
      <c r="B53" s="2" t="str">
        <f>HYPERLINK("https://my.zakupki.prom.ua/remote/dispatcher/state_purchase_view/13305145", "UA-2019-10-24-001652-b")</f>
        <v>UA-2019-10-24-001652-b</v>
      </c>
      <c r="C53" s="1" t="s">
        <v>90</v>
      </c>
      <c r="D53" s="1" t="s">
        <v>123</v>
      </c>
      <c r="E53" s="5">
        <v>43762</v>
      </c>
      <c r="F53" s="6">
        <v>36400</v>
      </c>
      <c r="G53" s="1" t="s">
        <v>171</v>
      </c>
      <c r="H53" s="1" t="s">
        <v>73</v>
      </c>
      <c r="I53" s="1" t="s">
        <v>196</v>
      </c>
      <c r="J53" s="7">
        <v>43780.511648121705</v>
      </c>
      <c r="K53" s="1" t="s">
        <v>55</v>
      </c>
      <c r="L53" s="6">
        <v>19000</v>
      </c>
    </row>
    <row r="54" spans="1:12" hidden="1">
      <c r="A54" s="4">
        <v>127</v>
      </c>
      <c r="B54" s="2" t="str">
        <f>HYPERLINK("https://my.zakupki.prom.ua/remote/dispatcher/state_purchase_view/13324382", "UA-2019-10-25-001627-b")</f>
        <v>UA-2019-10-25-001627-b</v>
      </c>
      <c r="C54" s="1" t="s">
        <v>109</v>
      </c>
      <c r="D54" s="1" t="s">
        <v>123</v>
      </c>
      <c r="E54" s="5">
        <v>43763</v>
      </c>
      <c r="F54" s="6">
        <v>26000</v>
      </c>
      <c r="G54" s="1" t="s">
        <v>155</v>
      </c>
      <c r="H54" s="1" t="s">
        <v>15</v>
      </c>
      <c r="I54" s="1" t="s">
        <v>196</v>
      </c>
      <c r="J54" s="7">
        <v>43780.522247934568</v>
      </c>
      <c r="K54" s="1" t="s">
        <v>203</v>
      </c>
      <c r="L54" s="6">
        <v>22920</v>
      </c>
    </row>
    <row r="55" spans="1:12" hidden="1">
      <c r="A55" s="4">
        <v>128</v>
      </c>
      <c r="B55" s="2" t="str">
        <f>HYPERLINK("https://my.zakupki.prom.ua/remote/dispatcher/state_purchase_view/13324012", "UA-2019-10-25-001539-b")</f>
        <v>UA-2019-10-25-001539-b</v>
      </c>
      <c r="C55" s="1" t="s">
        <v>85</v>
      </c>
      <c r="D55" s="1" t="s">
        <v>123</v>
      </c>
      <c r="E55" s="5">
        <v>43763</v>
      </c>
      <c r="F55" s="6">
        <v>133000</v>
      </c>
      <c r="G55" s="1" t="s">
        <v>155</v>
      </c>
      <c r="H55" s="1" t="s">
        <v>15</v>
      </c>
      <c r="I55" s="1" t="s">
        <v>196</v>
      </c>
      <c r="J55" s="7">
        <v>43780.529885545104</v>
      </c>
      <c r="K55" s="1" t="s">
        <v>252</v>
      </c>
      <c r="L55" s="6">
        <v>121667</v>
      </c>
    </row>
    <row r="56" spans="1:12" hidden="1">
      <c r="A56" s="4">
        <v>137</v>
      </c>
      <c r="B56" s="2" t="str">
        <f>HYPERLINK("https://my.zakupki.prom.ua/remote/dispatcher/state_purchase_view/13202067", "UA-2019-10-17-000186-b")</f>
        <v>UA-2019-10-17-000186-b</v>
      </c>
      <c r="C56" s="1" t="s">
        <v>106</v>
      </c>
      <c r="D56" s="1" t="s">
        <v>123</v>
      </c>
      <c r="E56" s="5">
        <v>43755</v>
      </c>
      <c r="F56" s="6">
        <v>36000</v>
      </c>
      <c r="G56" s="1" t="s">
        <v>188</v>
      </c>
      <c r="H56" s="1" t="s">
        <v>24</v>
      </c>
      <c r="I56" s="1" t="s">
        <v>196</v>
      </c>
      <c r="J56" s="7">
        <v>43783.46064644002</v>
      </c>
      <c r="K56" s="1" t="s">
        <v>222</v>
      </c>
      <c r="L56" s="6">
        <v>27600</v>
      </c>
    </row>
    <row r="57" spans="1:12">
      <c r="A57" s="4">
        <v>144</v>
      </c>
      <c r="B57" s="2" t="str">
        <f>HYPERLINK("https://my.zakupki.prom.ua/remote/dispatcher/state_purchase_view/13144698", "UA-2019-10-10-002334-b")</f>
        <v>UA-2019-10-10-002334-b</v>
      </c>
      <c r="C57" s="1" t="s">
        <v>10</v>
      </c>
      <c r="D57" s="1" t="s">
        <v>110</v>
      </c>
      <c r="E57" s="5">
        <v>43748</v>
      </c>
      <c r="F57" s="6">
        <v>3800</v>
      </c>
      <c r="G57" s="1" t="s">
        <v>168</v>
      </c>
      <c r="H57" s="1" t="s">
        <v>32</v>
      </c>
      <c r="I57" s="1" t="s">
        <v>196</v>
      </c>
      <c r="J57" s="7">
        <v>43784.570962483878</v>
      </c>
      <c r="K57" s="1" t="s">
        <v>223</v>
      </c>
      <c r="L57" s="6">
        <v>3702.72</v>
      </c>
    </row>
    <row r="58" spans="1:12">
      <c r="A58" s="4">
        <v>148</v>
      </c>
      <c r="B58" s="2" t="str">
        <f>HYPERLINK("https://my.zakupki.prom.ua/remote/dispatcher/state_purchase_view/13054349", "UA-2019-10-02-002372-b")</f>
        <v>UA-2019-10-02-002372-b</v>
      </c>
      <c r="C58" s="1" t="s">
        <v>42</v>
      </c>
      <c r="D58" s="1" t="s">
        <v>110</v>
      </c>
      <c r="E58" s="5">
        <v>43740</v>
      </c>
      <c r="F58" s="6">
        <v>30895</v>
      </c>
      <c r="G58" s="1" t="s">
        <v>157</v>
      </c>
      <c r="H58" s="1" t="s">
        <v>81</v>
      </c>
      <c r="I58" s="1" t="s">
        <v>196</v>
      </c>
      <c r="J58" s="7">
        <v>43787.675997473511</v>
      </c>
      <c r="K58" s="1" t="s">
        <v>224</v>
      </c>
      <c r="L58" s="6">
        <v>30495</v>
      </c>
    </row>
    <row r="59" spans="1:12" hidden="1">
      <c r="A59" s="4">
        <v>110</v>
      </c>
      <c r="B59" s="2" t="str">
        <f>HYPERLINK("https://my.zakupki.prom.ua/remote/dispatcher/state_purchase_view/13555003", "UA-2019-11-13-002603-b")</f>
        <v>UA-2019-11-13-002603-b</v>
      </c>
      <c r="C59" s="1" t="s">
        <v>50</v>
      </c>
      <c r="D59" s="1" t="s">
        <v>138</v>
      </c>
      <c r="E59" s="5">
        <v>43782</v>
      </c>
      <c r="F59" s="6">
        <v>35380</v>
      </c>
      <c r="G59" s="1" t="s">
        <v>149</v>
      </c>
      <c r="H59" s="1" t="s">
        <v>13</v>
      </c>
      <c r="I59" s="1" t="s">
        <v>196</v>
      </c>
      <c r="J59" s="7">
        <v>43795.59587084112</v>
      </c>
      <c r="K59" s="1" t="s">
        <v>61</v>
      </c>
      <c r="L59" s="6">
        <v>32956</v>
      </c>
    </row>
    <row r="60" spans="1:12" hidden="1">
      <c r="A60" s="4">
        <v>118</v>
      </c>
      <c r="B60" s="2" t="str">
        <f>HYPERLINK("https://my.zakupki.prom.ua/remote/dispatcher/state_purchase_view/13454529", "UA-2019-11-06-001137-b")</f>
        <v>UA-2019-11-06-001137-b</v>
      </c>
      <c r="C60" s="1" t="s">
        <v>17</v>
      </c>
      <c r="D60" s="1" t="s">
        <v>123</v>
      </c>
      <c r="E60" s="5">
        <v>43775</v>
      </c>
      <c r="F60" s="6">
        <v>25000</v>
      </c>
      <c r="G60" s="1" t="s">
        <v>162</v>
      </c>
      <c r="H60" s="1" t="s">
        <v>43</v>
      </c>
      <c r="I60" s="1" t="s">
        <v>196</v>
      </c>
      <c r="J60" s="7">
        <v>43797.476746419663</v>
      </c>
      <c r="K60" s="1" t="s">
        <v>265</v>
      </c>
      <c r="L60" s="6">
        <v>24601</v>
      </c>
    </row>
    <row r="61" spans="1:12" hidden="1">
      <c r="A61" s="4">
        <v>115</v>
      </c>
      <c r="B61" s="2" t="str">
        <f>HYPERLINK("https://my.zakupki.prom.ua/remote/dispatcher/state_purchase_view/13466387", "UA-2019-11-07-000211-b")</f>
        <v>UA-2019-11-07-000211-b</v>
      </c>
      <c r="C61" s="1" t="s">
        <v>29</v>
      </c>
      <c r="D61" s="1" t="s">
        <v>123</v>
      </c>
      <c r="E61" s="5">
        <v>43776</v>
      </c>
      <c r="F61" s="6">
        <v>15000</v>
      </c>
      <c r="G61" s="1" t="s">
        <v>160</v>
      </c>
      <c r="H61" s="1" t="s">
        <v>80</v>
      </c>
      <c r="I61" s="1" t="s">
        <v>196</v>
      </c>
      <c r="J61" s="7">
        <v>43797.486067757469</v>
      </c>
      <c r="K61" s="1" t="s">
        <v>225</v>
      </c>
      <c r="L61" s="6">
        <v>15000</v>
      </c>
    </row>
    <row r="62" spans="1:12" hidden="1">
      <c r="A62" s="4">
        <v>119</v>
      </c>
      <c r="B62" s="2" t="str">
        <f>HYPERLINK("https://my.zakupki.prom.ua/remote/dispatcher/state_purchase_view/13450913", "UA-2019-11-06-000590-b")</f>
        <v>UA-2019-11-06-000590-b</v>
      </c>
      <c r="C62" s="1" t="s">
        <v>7</v>
      </c>
      <c r="D62" s="1" t="s">
        <v>123</v>
      </c>
      <c r="E62" s="5">
        <v>43775</v>
      </c>
      <c r="F62" s="6">
        <v>53000</v>
      </c>
      <c r="G62" s="1" t="s">
        <v>156</v>
      </c>
      <c r="H62" s="1" t="s">
        <v>67</v>
      </c>
      <c r="I62" s="1" t="s">
        <v>196</v>
      </c>
      <c r="J62" s="7">
        <v>43797.495455977463</v>
      </c>
      <c r="K62" s="1" t="s">
        <v>226</v>
      </c>
      <c r="L62" s="6">
        <v>49600</v>
      </c>
    </row>
    <row r="63" spans="1:12" hidden="1">
      <c r="A63" s="4">
        <v>117</v>
      </c>
      <c r="B63" s="2" t="str">
        <f>HYPERLINK("https://my.zakupki.prom.ua/remote/dispatcher/state_purchase_view/13457959", "UA-2019-11-06-001648-b")</f>
        <v>UA-2019-11-06-001648-b</v>
      </c>
      <c r="C63" s="1" t="s">
        <v>86</v>
      </c>
      <c r="D63" s="1" t="s">
        <v>123</v>
      </c>
      <c r="E63" s="5">
        <v>43775</v>
      </c>
      <c r="F63" s="6">
        <v>25000</v>
      </c>
      <c r="G63" s="1" t="s">
        <v>166</v>
      </c>
      <c r="H63" s="1" t="s">
        <v>66</v>
      </c>
      <c r="I63" s="1" t="s">
        <v>196</v>
      </c>
      <c r="J63" s="7">
        <v>43798.566836643658</v>
      </c>
      <c r="K63" s="1" t="s">
        <v>239</v>
      </c>
      <c r="L63" s="6">
        <v>17698</v>
      </c>
    </row>
    <row r="64" spans="1:12" hidden="1">
      <c r="A64" s="4">
        <v>111</v>
      </c>
      <c r="B64" s="2" t="str">
        <f>HYPERLINK("https://my.zakupki.prom.ua/remote/dispatcher/state_purchase_view/13552137", "UA-2019-11-13-002135-b")</f>
        <v>UA-2019-11-13-002135-b</v>
      </c>
      <c r="C64" s="1" t="s">
        <v>46</v>
      </c>
      <c r="D64" s="1" t="s">
        <v>138</v>
      </c>
      <c r="E64" s="5">
        <v>43782</v>
      </c>
      <c r="F64" s="6">
        <v>3060</v>
      </c>
      <c r="G64" s="1" t="s">
        <v>170</v>
      </c>
      <c r="H64" s="1" t="s">
        <v>65</v>
      </c>
      <c r="I64" s="1" t="s">
        <v>196</v>
      </c>
      <c r="J64" s="7">
        <v>43798.576866387237</v>
      </c>
      <c r="K64" s="1" t="s">
        <v>227</v>
      </c>
      <c r="L64" s="6">
        <v>3060</v>
      </c>
    </row>
    <row r="65" spans="1:12" hidden="1">
      <c r="A65" s="4">
        <v>123</v>
      </c>
      <c r="B65" s="2" t="str">
        <f>HYPERLINK("https://my.zakupki.prom.ua/remote/dispatcher/state_purchase_view/13406957", "UA-2019-11-01-001595-b")</f>
        <v>UA-2019-11-01-001595-b</v>
      </c>
      <c r="C65" s="1" t="s">
        <v>71</v>
      </c>
      <c r="D65" s="1" t="s">
        <v>123</v>
      </c>
      <c r="E65" s="5">
        <v>43770</v>
      </c>
      <c r="F65" s="6">
        <v>20000</v>
      </c>
      <c r="G65" s="1" t="s">
        <v>186</v>
      </c>
      <c r="H65" s="1" t="s">
        <v>18</v>
      </c>
      <c r="I65" s="1" t="s">
        <v>196</v>
      </c>
      <c r="J65" s="7">
        <v>43805.39622877138</v>
      </c>
      <c r="K65" s="1" t="s">
        <v>228</v>
      </c>
      <c r="L65" s="6">
        <v>14805.56</v>
      </c>
    </row>
    <row r="66" spans="1:12" hidden="1">
      <c r="A66" s="4">
        <v>103</v>
      </c>
      <c r="B66" s="2" t="str">
        <f>HYPERLINK("https://my.zakupki.prom.ua/remote/dispatcher/state_purchase_view/13612011", "UA-2019-11-18-002524-b")</f>
        <v>UA-2019-11-18-002524-b</v>
      </c>
      <c r="C66" s="1" t="s">
        <v>113</v>
      </c>
      <c r="D66" s="1" t="s">
        <v>123</v>
      </c>
      <c r="E66" s="5">
        <v>43787</v>
      </c>
      <c r="F66" s="6">
        <v>10100</v>
      </c>
      <c r="G66" s="1" t="s">
        <v>184</v>
      </c>
      <c r="H66" s="1" t="s">
        <v>22</v>
      </c>
      <c r="I66" s="1" t="s">
        <v>196</v>
      </c>
      <c r="J66" s="7">
        <v>43809.641974771635</v>
      </c>
      <c r="K66" s="1" t="s">
        <v>258</v>
      </c>
      <c r="L66" s="6">
        <v>8499</v>
      </c>
    </row>
    <row r="67" spans="1:12" hidden="1">
      <c r="A67" s="4">
        <v>98</v>
      </c>
      <c r="B67" s="2" t="str">
        <f>HYPERLINK("https://my.zakupki.prom.ua/remote/dispatcher/state_purchase_view/13738101", "UA-2019-11-26-004293-b")</f>
        <v>UA-2019-11-26-004293-b</v>
      </c>
      <c r="C67" s="1" t="s">
        <v>89</v>
      </c>
      <c r="D67" s="1" t="s">
        <v>123</v>
      </c>
      <c r="E67" s="5">
        <v>43795</v>
      </c>
      <c r="F67" s="6">
        <v>118000</v>
      </c>
      <c r="G67" s="1" t="s">
        <v>171</v>
      </c>
      <c r="H67" s="1" t="s">
        <v>73</v>
      </c>
      <c r="I67" s="1" t="s">
        <v>198</v>
      </c>
      <c r="J67" s="7">
        <v>43809.676676580508</v>
      </c>
      <c r="K67" s="1"/>
      <c r="L67" s="6">
        <v>96799.99</v>
      </c>
    </row>
    <row r="68" spans="1:12" hidden="1">
      <c r="A68" s="4">
        <v>91</v>
      </c>
      <c r="B68" s="2" t="str">
        <f>HYPERLINK("https://my.zakupki.prom.ua/remote/dispatcher/state_purchase_view/13968604", "UA-2019-12-10-003225-b")</f>
        <v>UA-2019-12-10-003225-b</v>
      </c>
      <c r="C68" s="1" t="s">
        <v>131</v>
      </c>
      <c r="D68" s="1" t="s">
        <v>125</v>
      </c>
      <c r="E68" s="5">
        <v>43809</v>
      </c>
      <c r="F68" s="6">
        <v>36550</v>
      </c>
      <c r="G68" s="1" t="s">
        <v>133</v>
      </c>
      <c r="H68" s="1" t="s">
        <v>23</v>
      </c>
      <c r="I68" s="1" t="s">
        <v>196</v>
      </c>
      <c r="J68" s="7">
        <v>43810.426512307138</v>
      </c>
      <c r="K68" s="1" t="s">
        <v>82</v>
      </c>
      <c r="L68" s="6">
        <v>36550</v>
      </c>
    </row>
    <row r="69" spans="1:12">
      <c r="A69" s="4">
        <v>121</v>
      </c>
      <c r="B69" s="2" t="str">
        <f>HYPERLINK("https://my.zakupki.prom.ua/remote/dispatcher/state_purchase_view/13437525", "UA-2019-11-05-001318-b")</f>
        <v>UA-2019-11-05-001318-b</v>
      </c>
      <c r="C69" s="1" t="s">
        <v>83</v>
      </c>
      <c r="D69" s="1" t="s">
        <v>110</v>
      </c>
      <c r="E69" s="5">
        <v>43774</v>
      </c>
      <c r="F69" s="6">
        <v>670000</v>
      </c>
      <c r="G69" s="1" t="s">
        <v>165</v>
      </c>
      <c r="H69" s="1" t="s">
        <v>75</v>
      </c>
      <c r="I69" s="1" t="s">
        <v>196</v>
      </c>
      <c r="J69" s="7">
        <v>43810.660861586803</v>
      </c>
      <c r="K69" s="1" t="s">
        <v>92</v>
      </c>
      <c r="L69" s="6">
        <v>625999</v>
      </c>
    </row>
    <row r="70" spans="1:12">
      <c r="A70" s="4">
        <v>113</v>
      </c>
      <c r="B70" s="2" t="str">
        <f>HYPERLINK("https://my.zakupki.prom.ua/remote/dispatcher/state_purchase_view/13478384", "UA-2019-11-07-002399-b")</f>
        <v>UA-2019-11-07-002399-b</v>
      </c>
      <c r="C70" s="1" t="s">
        <v>88</v>
      </c>
      <c r="D70" s="1" t="s">
        <v>110</v>
      </c>
      <c r="E70" s="5">
        <v>43776</v>
      </c>
      <c r="F70" s="6">
        <v>307000</v>
      </c>
      <c r="G70" s="1" t="s">
        <v>165</v>
      </c>
      <c r="H70" s="1" t="s">
        <v>75</v>
      </c>
      <c r="I70" s="1" t="s">
        <v>196</v>
      </c>
      <c r="J70" s="7">
        <v>43810.673344587754</v>
      </c>
      <c r="K70" s="1" t="s">
        <v>91</v>
      </c>
      <c r="L70" s="6">
        <v>299613</v>
      </c>
    </row>
    <row r="71" spans="1:12" hidden="1">
      <c r="A71" s="4">
        <v>102</v>
      </c>
      <c r="B71" s="2" t="str">
        <f>HYPERLINK("https://my.zakupki.prom.ua/remote/dispatcher/state_purchase_view/13661944", "UA-2019-11-21-000863-b")</f>
        <v>UA-2019-11-21-000863-b</v>
      </c>
      <c r="C71" s="1" t="s">
        <v>16</v>
      </c>
      <c r="D71" s="1" t="s">
        <v>123</v>
      </c>
      <c r="E71" s="5">
        <v>43790</v>
      </c>
      <c r="F71" s="6">
        <v>19000</v>
      </c>
      <c r="G71" s="1" t="s">
        <v>176</v>
      </c>
      <c r="H71" s="1" t="s">
        <v>56</v>
      </c>
      <c r="I71" s="1" t="s">
        <v>196</v>
      </c>
      <c r="J71" s="7">
        <v>43812.377942936793</v>
      </c>
      <c r="K71" s="1" t="s">
        <v>240</v>
      </c>
      <c r="L71" s="6">
        <v>18190</v>
      </c>
    </row>
    <row r="72" spans="1:12" hidden="1">
      <c r="A72" s="4">
        <v>90</v>
      </c>
      <c r="B72" s="2" t="str">
        <f>HYPERLINK("https://my.zakupki.prom.ua/remote/dispatcher/state_purchase_view/14059952", "UA-2019-12-13-004668-b")</f>
        <v>UA-2019-12-13-004668-b</v>
      </c>
      <c r="C72" s="1" t="s">
        <v>105</v>
      </c>
      <c r="D72" s="1" t="s">
        <v>125</v>
      </c>
      <c r="E72" s="5">
        <v>43812</v>
      </c>
      <c r="F72" s="6">
        <v>8726</v>
      </c>
      <c r="G72" s="1" t="s">
        <v>101</v>
      </c>
      <c r="H72" s="1" t="s">
        <v>31</v>
      </c>
      <c r="I72" s="1" t="s">
        <v>196</v>
      </c>
      <c r="J72" s="7">
        <v>43812.70849610601</v>
      </c>
      <c r="K72" s="1" t="s">
        <v>259</v>
      </c>
      <c r="L72" s="6">
        <v>8726</v>
      </c>
    </row>
    <row r="73" spans="1:12" hidden="1">
      <c r="A73" s="4">
        <v>89</v>
      </c>
      <c r="B73" s="2" t="str">
        <f>HYPERLINK("https://my.zakupki.prom.ua/remote/dispatcher/state_purchase_view/14060522", "UA-2019-12-13-004825-b")</f>
        <v>UA-2019-12-13-004825-b</v>
      </c>
      <c r="C73" s="1" t="s">
        <v>104</v>
      </c>
      <c r="D73" s="1" t="s">
        <v>125</v>
      </c>
      <c r="E73" s="5">
        <v>43812</v>
      </c>
      <c r="F73" s="6">
        <v>4230</v>
      </c>
      <c r="G73" s="1" t="s">
        <v>101</v>
      </c>
      <c r="H73" s="1" t="s">
        <v>31</v>
      </c>
      <c r="I73" s="1" t="s">
        <v>196</v>
      </c>
      <c r="J73" s="7">
        <v>43812.721494086589</v>
      </c>
      <c r="K73" s="1" t="s">
        <v>230</v>
      </c>
      <c r="L73" s="6">
        <v>4230</v>
      </c>
    </row>
    <row r="74" spans="1:12" hidden="1">
      <c r="A74" s="4">
        <v>96</v>
      </c>
      <c r="B74" s="2" t="str">
        <f>HYPERLINK("https://my.zakupki.prom.ua/remote/dispatcher/state_purchase_view/13828966", "UA-2019-12-03-001928-b")</f>
        <v>UA-2019-12-03-001928-b</v>
      </c>
      <c r="C74" s="1" t="s">
        <v>9</v>
      </c>
      <c r="D74" s="1" t="s">
        <v>139</v>
      </c>
      <c r="E74" s="5">
        <v>43802</v>
      </c>
      <c r="F74" s="6">
        <v>434700</v>
      </c>
      <c r="G74" s="1" t="s">
        <v>128</v>
      </c>
      <c r="H74" s="1" t="s">
        <v>30</v>
      </c>
      <c r="I74" s="1" t="s">
        <v>196</v>
      </c>
      <c r="J74" s="7">
        <v>43816.484115914434</v>
      </c>
      <c r="K74" s="1" t="s">
        <v>205</v>
      </c>
      <c r="L74" s="6">
        <v>434700</v>
      </c>
    </row>
    <row r="75" spans="1:12">
      <c r="A75" s="4">
        <v>105</v>
      </c>
      <c r="B75" s="2" t="str">
        <f>HYPERLINK("https://my.zakupki.prom.ua/remote/dispatcher/state_purchase_view/13603725", "UA-2019-11-18-001111-b")</f>
        <v>UA-2019-11-18-001111-b</v>
      </c>
      <c r="C75" s="1" t="s">
        <v>49</v>
      </c>
      <c r="D75" s="1" t="s">
        <v>110</v>
      </c>
      <c r="E75" s="5">
        <v>43787</v>
      </c>
      <c r="F75" s="6">
        <v>29902</v>
      </c>
      <c r="G75" s="1" t="s">
        <v>154</v>
      </c>
      <c r="H75" s="1" t="s">
        <v>35</v>
      </c>
      <c r="I75" s="1" t="s">
        <v>196</v>
      </c>
      <c r="J75" s="7">
        <v>43816.620278797905</v>
      </c>
      <c r="K75" s="1" t="s">
        <v>231</v>
      </c>
      <c r="L75" s="6">
        <v>29737.54</v>
      </c>
    </row>
    <row r="76" spans="1:12">
      <c r="A76" s="4">
        <v>106</v>
      </c>
      <c r="B76" s="2" t="str">
        <f>HYPERLINK("https://my.zakupki.prom.ua/remote/dispatcher/state_purchase_view/13599152", "UA-2019-11-18-000377-b")</f>
        <v>UA-2019-11-18-000377-b</v>
      </c>
      <c r="C76" s="1" t="s">
        <v>62</v>
      </c>
      <c r="D76" s="1" t="s">
        <v>110</v>
      </c>
      <c r="E76" s="5">
        <v>43787</v>
      </c>
      <c r="F76" s="6">
        <v>200000</v>
      </c>
      <c r="G76" s="1" t="s">
        <v>158</v>
      </c>
      <c r="H76" s="1" t="s">
        <v>78</v>
      </c>
      <c r="I76" s="1" t="s">
        <v>196</v>
      </c>
      <c r="J76" s="7">
        <v>43817.743593676045</v>
      </c>
      <c r="K76" s="1" t="s">
        <v>232</v>
      </c>
      <c r="L76" s="6">
        <v>184273.2</v>
      </c>
    </row>
    <row r="77" spans="1:12" hidden="1">
      <c r="A77" s="4">
        <v>100</v>
      </c>
      <c r="B77" s="2" t="str">
        <f>HYPERLINK("https://my.zakupki.prom.ua/remote/dispatcher/state_purchase_view/13665899", "UA-2019-11-21-001590-b")</f>
        <v>UA-2019-11-21-001590-b</v>
      </c>
      <c r="C77" s="1" t="s">
        <v>27</v>
      </c>
      <c r="D77" s="1" t="s">
        <v>123</v>
      </c>
      <c r="E77" s="5">
        <v>43790</v>
      </c>
      <c r="F77" s="6">
        <v>5150</v>
      </c>
      <c r="G77" s="1" t="s">
        <v>172</v>
      </c>
      <c r="H77" s="1" t="s">
        <v>37</v>
      </c>
      <c r="I77" s="1" t="s">
        <v>196</v>
      </c>
      <c r="J77" s="7">
        <v>43817.75072816258</v>
      </c>
      <c r="K77" s="1" t="s">
        <v>233</v>
      </c>
      <c r="L77" s="6">
        <v>2380.3200000000002</v>
      </c>
    </row>
    <row r="78" spans="1:12" hidden="1">
      <c r="A78" s="4">
        <v>87</v>
      </c>
      <c r="B78" s="2" t="str">
        <f>HYPERLINK("https://my.zakupki.prom.ua/remote/dispatcher/state_purchase_view/14188279", "UA-2019-12-20-000550-b")</f>
        <v>UA-2019-12-20-000550-b</v>
      </c>
      <c r="C78" s="1" t="s">
        <v>59</v>
      </c>
      <c r="D78" s="1" t="s">
        <v>125</v>
      </c>
      <c r="E78" s="5">
        <v>43819</v>
      </c>
      <c r="F78" s="6">
        <v>35960.019999999997</v>
      </c>
      <c r="G78" s="1" t="s">
        <v>175</v>
      </c>
      <c r="H78" s="1" t="s">
        <v>20</v>
      </c>
      <c r="I78" s="1" t="s">
        <v>196</v>
      </c>
      <c r="J78" s="7">
        <v>43819.406840005788</v>
      </c>
      <c r="K78" s="1" t="s">
        <v>210</v>
      </c>
      <c r="L78" s="6">
        <v>35960.019999999997</v>
      </c>
    </row>
    <row r="79" spans="1:12" hidden="1">
      <c r="A79" s="4">
        <v>104</v>
      </c>
      <c r="B79" s="2" t="str">
        <f>HYPERLINK("https://my.zakupki.prom.ua/remote/dispatcher/state_purchase_view/13609929", "UA-2019-11-18-002197-b")</f>
        <v>UA-2019-11-18-002197-b</v>
      </c>
      <c r="C79" s="1" t="s">
        <v>63</v>
      </c>
      <c r="D79" s="1" t="s">
        <v>123</v>
      </c>
      <c r="E79" s="5">
        <v>43787</v>
      </c>
      <c r="F79" s="6">
        <v>8678</v>
      </c>
      <c r="G79" s="1" t="s">
        <v>185</v>
      </c>
      <c r="H79" s="1" t="s">
        <v>34</v>
      </c>
      <c r="I79" s="1" t="s">
        <v>196</v>
      </c>
      <c r="J79" s="7">
        <v>43822.553982853045</v>
      </c>
      <c r="K79" s="1" t="s">
        <v>234</v>
      </c>
      <c r="L79" s="6">
        <v>2880</v>
      </c>
    </row>
    <row r="80" spans="1:12" hidden="1">
      <c r="A80" s="4">
        <v>94</v>
      </c>
      <c r="B80" s="2" t="str">
        <f>HYPERLINK("https://my.zakupki.prom.ua/remote/dispatcher/state_purchase_view/13878505", "UA-2019-12-05-001658-b")</f>
        <v>UA-2019-12-05-001658-b</v>
      </c>
      <c r="C80" s="1" t="s">
        <v>87</v>
      </c>
      <c r="D80" s="1" t="s">
        <v>123</v>
      </c>
      <c r="E80" s="5">
        <v>43804</v>
      </c>
      <c r="F80" s="6">
        <v>3100</v>
      </c>
      <c r="G80" s="1" t="s">
        <v>155</v>
      </c>
      <c r="H80" s="1" t="s">
        <v>15</v>
      </c>
      <c r="I80" s="1" t="s">
        <v>196</v>
      </c>
      <c r="J80" s="7">
        <v>43822.606663460348</v>
      </c>
      <c r="K80" s="1" t="s">
        <v>218</v>
      </c>
      <c r="L80" s="6">
        <v>2980</v>
      </c>
    </row>
    <row r="81" spans="1:12" hidden="1">
      <c r="A81" s="4">
        <v>95</v>
      </c>
      <c r="B81" s="2" t="str">
        <f>HYPERLINK("https://my.zakupki.prom.ua/remote/dispatcher/state_purchase_view/13877657", "UA-2019-12-05-001525-b")</f>
        <v>UA-2019-12-05-001525-b</v>
      </c>
      <c r="C81" s="1" t="s">
        <v>84</v>
      </c>
      <c r="D81" s="1" t="s">
        <v>123</v>
      </c>
      <c r="E81" s="5">
        <v>43804</v>
      </c>
      <c r="F81" s="6">
        <v>3100</v>
      </c>
      <c r="G81" s="1" t="s">
        <v>155</v>
      </c>
      <c r="H81" s="1" t="s">
        <v>15</v>
      </c>
      <c r="I81" s="1" t="s">
        <v>196</v>
      </c>
      <c r="J81" s="7">
        <v>43822.616649612879</v>
      </c>
      <c r="K81" s="1" t="s">
        <v>207</v>
      </c>
      <c r="L81" s="6">
        <v>2540</v>
      </c>
    </row>
    <row r="82" spans="1:12" hidden="1">
      <c r="A82" s="1"/>
    </row>
  </sheetData>
  <autoFilter ref="A5:L82">
    <filterColumn colId="3">
      <filters>
        <filter val="Відкриті торги"/>
      </filters>
    </filterColumn>
    <sortState ref="A6:Y860">
      <sortCondition ref="J5:J15"/>
    </sortState>
  </autoFilter>
  <hyperlinks>
    <hyperlink ref="B16" r:id="rId1" display="https://my.zakupki.prom.ua/remote/dispatcher/state_purchase_view/10668184"/>
    <hyperlink ref="B18" r:id="rId2" display="https://my.zakupki.prom.ua/remote/dispatcher/state_purchase_view/10614975"/>
    <hyperlink ref="B19" r:id="rId3" display="https://my.zakupki.prom.ua/remote/dispatcher/state_purchase_view/10614616"/>
    <hyperlink ref="B15" r:id="rId4" display="https://my.zakupki.prom.ua/remote/dispatcher/state_purchase_view/10185848"/>
    <hyperlink ref="B8" r:id="rId5" display="https://my.zakupki.prom.ua/remote/dispatcher/state_purchase_view/10068782"/>
    <hyperlink ref="B13" r:id="rId6" display="https://my.zakupki.prom.ua/remote/dispatcher/state_purchase_view/10016635"/>
    <hyperlink ref="B14" r:id="rId7" display="https://my.zakupki.prom.ua/remote/dispatcher/state_purchase_view/10008024"/>
    <hyperlink ref="B12" r:id="rId8" display="https://my.zakupki.prom.ua/remote/dispatcher/state_purchase_view/9999349"/>
    <hyperlink ref="B11" r:id="rId9" display="https://my.zakupki.prom.ua/remote/dispatcher/state_purchase_view/9995285"/>
    <hyperlink ref="B61" r:id="rId10" display="https://my.zakupki.prom.ua/remote/dispatcher/state_purchase_view/13466387"/>
    <hyperlink ref="B60" r:id="rId11" display="https://my.zakupki.prom.ua/remote/dispatcher/state_purchase_view/13454529"/>
    <hyperlink ref="B63" r:id="rId12" display="https://my.zakupki.prom.ua/remote/dispatcher/state_purchase_view/13457959"/>
    <hyperlink ref="B62" r:id="rId13" display="https://my.zakupki.prom.ua/remote/dispatcher/state_purchase_view/13450913"/>
    <hyperlink ref="B69" r:id="rId14" display="https://my.zakupki.prom.ua/remote/dispatcher/state_purchase_view/13437525"/>
    <hyperlink ref="B65" r:id="rId15" display="https://my.zakupki.prom.ua/remote/dispatcher/state_purchase_view/13406957"/>
    <hyperlink ref="B52" r:id="rId16" display="https://my.zakupki.prom.ua/remote/dispatcher/state_purchase_view/13148244"/>
    <hyperlink ref="B56" r:id="rId17" display="https://my.zakupki.prom.ua/remote/dispatcher/state_purchase_view/13202067"/>
    <hyperlink ref="B70" r:id="rId18" display="https://my.zakupki.prom.ua/remote/dispatcher/state_purchase_view/13478384"/>
    <hyperlink ref="B75" r:id="rId19" display="https://my.zakupki.prom.ua/remote/dispatcher/state_purchase_view/13603725"/>
    <hyperlink ref="B76" r:id="rId20" display="https://my.zakupki.prom.ua/remote/dispatcher/state_purchase_view/13599152"/>
    <hyperlink ref="B64" r:id="rId21" display="https://my.zakupki.prom.ua/remote/dispatcher/state_purchase_view/13552137"/>
    <hyperlink ref="B20" r:id="rId22" display="https://my.zakupki.prom.ua/remote/dispatcher/state_purchase_view/10873643"/>
    <hyperlink ref="B17" r:id="rId23" display="https://my.zakupki.prom.ua/remote/dispatcher/state_purchase_view/10735059"/>
    <hyperlink ref="B25" r:id="rId24" display="https://my.zakupki.prom.ua/remote/dispatcher/state_purchase_view/10729947"/>
    <hyperlink ref="B80" r:id="rId25" display="https://my.zakupki.prom.ua/remote/dispatcher/state_purchase_view/13878505"/>
    <hyperlink ref="B68" r:id="rId26" display="https://my.zakupki.prom.ua/remote/dispatcher/state_purchase_view/13968604"/>
    <hyperlink ref="B73" r:id="rId27" display="https://my.zakupki.prom.ua/remote/dispatcher/state_purchase_view/14060522"/>
    <hyperlink ref="B72" r:id="rId28" display="https://my.zakupki.prom.ua/remote/dispatcher/state_purchase_view/14059952"/>
    <hyperlink ref="B78" r:id="rId29" display="https://my.zakupki.prom.ua/remote/dispatcher/state_purchase_view/14188279"/>
    <hyperlink ref="B67" r:id="rId30" display="https://my.zakupki.prom.ua/remote/dispatcher/state_purchase_view/13738101"/>
    <hyperlink ref="B74" r:id="rId31" display="https://my.zakupki.prom.ua/remote/dispatcher/state_purchase_view/13828966"/>
    <hyperlink ref="B81" r:id="rId32" display="https://my.zakupki.prom.ua/remote/dispatcher/state_purchase_view/13877657"/>
    <hyperlink ref="B50" r:id="rId33" display="https://my.zakupki.prom.ua/remote/dispatcher/state_purchase_view/13205698"/>
    <hyperlink ref="B57" r:id="rId34" display="https://my.zakupki.prom.ua/remote/dispatcher/state_purchase_view/13144698"/>
    <hyperlink ref="B53" r:id="rId35" display="https://my.zakupki.prom.ua/remote/dispatcher/state_purchase_view/13305145"/>
    <hyperlink ref="B54" r:id="rId36" display="https://my.zakupki.prom.ua/remote/dispatcher/state_purchase_view/13324382"/>
    <hyperlink ref="B55" r:id="rId37" display="https://my.zakupki.prom.ua/remote/dispatcher/state_purchase_view/13324012"/>
    <hyperlink ref="B49" r:id="rId38" display="https://my.zakupki.prom.ua/remote/dispatcher/state_purchase_view/13264883"/>
    <hyperlink ref="B59" r:id="rId39" display="https://my.zakupki.prom.ua/remote/dispatcher/state_purchase_view/13555003"/>
    <hyperlink ref="B39" r:id="rId40" display="https://my.zakupki.prom.ua/remote/dispatcher/state_purchase_view/12707444"/>
    <hyperlink ref="B37" r:id="rId41" display="https://my.zakupki.prom.ua/remote/dispatcher/state_purchase_view/12709430"/>
    <hyperlink ref="B38" r:id="rId42" display="https://my.zakupki.prom.ua/remote/dispatcher/state_purchase_view/12519267"/>
    <hyperlink ref="B43" r:id="rId43" display="https://my.zakupki.prom.ua/remote/dispatcher/state_purchase_view/12749462"/>
    <hyperlink ref="B48" r:id="rId44" display="https://my.zakupki.prom.ua/remote/dispatcher/state_purchase_view/12793780"/>
    <hyperlink ref="B9" r:id="rId45" display="https://my.zakupki.prom.ua/remote/dispatcher/state_purchase_view/9801411"/>
    <hyperlink ref="B10" r:id="rId46" display="https://my.zakupki.prom.ua/remote/dispatcher/state_purchase_view/9831853"/>
    <hyperlink ref="B7" r:id="rId47" display="https://my.zakupki.prom.ua/remote/dispatcher/state_purchase_view/9918974"/>
    <hyperlink ref="B6" r:id="rId48" display="https://my.zakupki.prom.ua/remote/dispatcher/state_purchase_view/9526168"/>
    <hyperlink ref="B51" r:id="rId49" display="https://my.zakupki.prom.ua/remote/dispatcher/state_purchase_view/13051083"/>
    <hyperlink ref="B40" r:id="rId50" display="https://my.zakupki.prom.ua/remote/dispatcher/state_purchase_view/12957483"/>
    <hyperlink ref="B47" r:id="rId51" display="https://my.zakupki.prom.ua/remote/dispatcher/state_purchase_view/12933136"/>
    <hyperlink ref="B46" r:id="rId52" display="https://my.zakupki.prom.ua/remote/dispatcher/state_purchase_view/13091720"/>
    <hyperlink ref="B58" r:id="rId53" display="https://my.zakupki.prom.ua/remote/dispatcher/state_purchase_view/13054349"/>
    <hyperlink ref="B42" r:id="rId54" display="https://my.zakupki.prom.ua/remote/dispatcher/state_purchase_view/12919127"/>
    <hyperlink ref="B41" r:id="rId55" display="https://my.zakupki.prom.ua/remote/dispatcher/state_purchase_view/12881108"/>
    <hyperlink ref="B36" r:id="rId56" display="https://my.zakupki.prom.ua/remote/dispatcher/state_purchase_view/12143804"/>
    <hyperlink ref="B44" r:id="rId57" display="https://my.zakupki.prom.ua/remote/dispatcher/state_purchase_view/12867579"/>
    <hyperlink ref="B45" r:id="rId58" display="https://my.zakupki.prom.ua/remote/dispatcher/state_purchase_view/12873827"/>
    <hyperlink ref="B79" r:id="rId59" display="https://my.zakupki.prom.ua/remote/dispatcher/state_purchase_view/13609929"/>
    <hyperlink ref="B66" r:id="rId60" display="https://my.zakupki.prom.ua/remote/dispatcher/state_purchase_view/13612011"/>
    <hyperlink ref="B71" r:id="rId61" display="https://my.zakupki.prom.ua/remote/dispatcher/state_purchase_view/13661944"/>
    <hyperlink ref="B77" r:id="rId62" display="https://my.zakupki.prom.ua/remote/dispatcher/state_purchase_view/13665899"/>
    <hyperlink ref="B29" r:id="rId63" display="https://my.zakupki.prom.ua/remote/dispatcher/state_purchase_view/11293025"/>
    <hyperlink ref="B24" r:id="rId64" display="https://my.zakupki.prom.ua/remote/dispatcher/state_purchase_view/11302785"/>
    <hyperlink ref="B28" r:id="rId65" display="https://my.zakupki.prom.ua/remote/dispatcher/state_purchase_view/11377563"/>
    <hyperlink ref="B22" r:id="rId66" display="https://my.zakupki.prom.ua/remote/dispatcher/state_purchase_view/11199050"/>
    <hyperlink ref="B23" r:id="rId67" display="https://my.zakupki.prom.ua/remote/dispatcher/state_purchase_view/11256434"/>
    <hyperlink ref="B26" r:id="rId68" display="https://my.zakupki.prom.ua/remote/dispatcher/state_purchase_view/11280685"/>
    <hyperlink ref="B21" r:id="rId69" display="https://my.zakupki.prom.ua/remote/dispatcher/state_purchase_view/11081537"/>
    <hyperlink ref="B31" r:id="rId70" display="https://my.zakupki.prom.ua/remote/dispatcher/state_purchase_view/11787713"/>
    <hyperlink ref="B35" r:id="rId71" display="https://my.zakupki.prom.ua/remote/dispatcher/state_purchase_view/11778552"/>
    <hyperlink ref="B32" r:id="rId72" display="https://my.zakupki.prom.ua/remote/dispatcher/state_purchase_view/11976047"/>
    <hyperlink ref="B34" r:id="rId73" display="https://my.zakupki.prom.ua/remote/dispatcher/state_purchase_view/11839994"/>
    <hyperlink ref="B27" r:id="rId74" display="https://my.zakupki.prom.ua/remote/dispatcher/state_purchase_view/11700958"/>
    <hyperlink ref="B30" r:id="rId75" display="https://my.zakupki.prom.ua/remote/dispatcher/state_purchase_view/11668451"/>
    <hyperlink ref="B33" r:id="rId76" display="https://my.zakupki.prom.ua/remote/dispatcher/state_purchase_view/11653549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User</cp:lastModifiedBy>
  <dcterms:created xsi:type="dcterms:W3CDTF">2020-06-11T17:56:53Z</dcterms:created>
  <dcterms:modified xsi:type="dcterms:W3CDTF">2020-06-11T17:01:33Z</dcterms:modified>
  <cp:category/>
</cp:coreProperties>
</file>