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<sst xmlns="http://schemas.openxmlformats.org/spreadsheetml/2006/main" count="294" uniqueCount="158">
  <si>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</si>
  <si>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</si>
  <si>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</si>
  <si>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</si>
  <si>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</si>
  <si>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</si>
  <si>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</si>
  <si>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</si>
  <si>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</si>
  <si>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</si>
  <si>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</si>
  <si>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</si>
  <si>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</si>
  <si>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</si>
  <si>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</si>
  <si>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</si>
  <si>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</si>
  <si>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</si>
  <si>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</si>
  <si>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</si>
  <si>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</si>
  <si>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</si>
  <si>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</si>
  <si>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</si>
  <si>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</si>
  <si>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</si>
  <si>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</si>
  <si>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</si>
  <si>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</si>
  <si>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</si>
  <si>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UA-2022-01-14-003751-a</t>
  </si>
  <si>
    <t>Електрична енергія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</si>
  <si>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</si>
  <si>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</si>
  <si>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</si>
  <si>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</si>
  <si>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завершено</t>
  </si>
  <si>
    <t>26928/2022</t>
  </si>
  <si>
    <t>UAH</t>
  </si>
  <si>
    <t>закритий</t>
  </si>
  <si>
    <t>UA-2022-01-17-006157-a</t>
  </si>
  <si>
    <t>Телекомунікаційні послуги (Мережа Internet)</t>
  </si>
  <si>
    <t>72400000-4 - Інтернет-послуги</t>
  </si>
  <si>
    <t>ТОВАРИСТВО З ОБМЕЖЕНОЮ ВІДПОВІДАЛЬНІСТЮ "ТЕЛЕМІСТ 2012"</t>
  </si>
  <si>
    <t>35323603</t>
  </si>
  <si>
    <t>14439</t>
  </si>
  <si>
    <t>UA-2022-01-18-004618-a</t>
  </si>
  <si>
    <t>Експлуатаційні послуги (Послуги з утримання приміщення та прибудинкової території)</t>
  </si>
  <si>
    <t>98341140-8 - Послуги з доглядання за будинками</t>
  </si>
  <si>
    <t>ОБ'ЄДНАННЯ СПІВВЛАСНИКІВ БАГАТОКВАРТИРНОГО БУДИНКУ "КОСМОС У СОБОРНОМУ"</t>
  </si>
  <si>
    <t>41059726</t>
  </si>
  <si>
    <t>3</t>
  </si>
  <si>
    <t>UA-2022-01-20-003156-b</t>
  </si>
  <si>
    <t>Послуги поводження з побутовими відходами</t>
  </si>
  <si>
    <t>90500000-2 - Послуги у сфері поводження зі сміттям та відходами</t>
  </si>
  <si>
    <t>ТОВАРИСТВО З ОБМЕЖЕНОЮ ВІДПОВІДАЛЬНІСТЮ "ЕКОЛОГІЯ-Д"</t>
  </si>
  <si>
    <t>42353652</t>
  </si>
  <si>
    <t>М/104/01/2022</t>
  </si>
  <si>
    <t>Послуга з постачання теплової енергії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</si>
  <si>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</si>
  <si>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</si>
  <si>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</si>
  <si>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090135</t>
  </si>
  <si>
    <t>UA-2022-02-02-010773-b</t>
  </si>
  <si>
    <t xml:space="preserve">Послуги з спостерігання за системами протипожежного захисту та оповіщення </t>
  </si>
  <si>
    <t>75251110-4 - Послуги з протипожежного захисту</t>
  </si>
  <si>
    <t>ТОВАРИСТВО З ОБМЕЖЕНОЮ ВІДПОВІДАЛЬНІСТЮ "ОХОРОННА АГЕНЦІЯ "КОМПЛЕКС ЗАХИСТ"</t>
  </si>
  <si>
    <t>41612830</t>
  </si>
  <si>
    <t>940/СП</t>
  </si>
  <si>
    <t>UA-2022-02-02-011936-b</t>
  </si>
  <si>
    <t>Послуги, пов'язані з програмним забезпеченням</t>
  </si>
  <si>
    <t>72260000-5 - Послуги, пов’язані з програмним забезпеченням</t>
  </si>
  <si>
    <t>ТОВАРИСТВО З ОБМЕЖЕНОЮ ВІДПОВІДАЛЬНІСТЮ "ЦЕНТР ІНФОРМАЦІЙНИХ І АНАЛІТИЧНИХ ТЕХНОЛОГІЙ"</t>
  </si>
  <si>
    <t>36216548</t>
  </si>
  <si>
    <t>22 ДН</t>
  </si>
  <si>
    <t>UA-2022-02-18-013637-b</t>
  </si>
  <si>
    <t>Водопостачання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</si>
  <si>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</si>
  <si>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</si>
  <si>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</si>
  <si>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1609в</t>
  </si>
  <si>
    <t>UA-2022-02-21-009839-b</t>
  </si>
  <si>
    <t>Водовідведення</t>
  </si>
  <si>
    <t>90430000-0 - Послуги з відведення стічних вод</t>
  </si>
  <si>
    <t>1609с</t>
  </si>
  <si>
    <t>UA-2022-03-14-002862-a</t>
  </si>
  <si>
    <t xml:space="preserve">Послуги з охорони об’єктів та особистої охорони </t>
  </si>
  <si>
    <t>79710000-4 - Охоронні послуги</t>
  </si>
  <si>
    <t>ТОВАРИСТВО З ОБМЕЖЕНОЮ ВІДПОВІДАЛЬНІСТЮ «СЛУЖБА ОХОРОНИ «ДЖЕБ»</t>
  </si>
  <si>
    <t>41612783</t>
  </si>
  <si>
    <t>940/ПЦС</t>
  </si>
  <si>
    <t>UA-2022-05-10-003018-a</t>
  </si>
  <si>
    <t>Постачання примірника та пакетів оновлення (компонент) до КП "M.E.Doc" модуль "Звітність"</t>
  </si>
  <si>
    <t>ТОВАРИСТВО З ОБМЕЖЕНОЮ ВІДПОВІДАЛЬНІСТЮ "ТРЕЙД-СЕРВІС ГК"</t>
  </si>
  <si>
    <t>37149106</t>
  </si>
  <si>
    <t>25</t>
  </si>
  <si>
    <t>UA-2022-07-29-006532-a</t>
  </si>
  <si>
    <t>Питна вода бутильована</t>
  </si>
  <si>
    <t>41110000-3 - Питна вода</t>
  </si>
  <si>
    <t>ДЕНИСЮК МАРИНА ІГОРІВНА</t>
  </si>
  <si>
    <t>3402115861</t>
  </si>
  <si>
    <t>12</t>
  </si>
  <si>
    <t>UA-2022-08-03-009873-a</t>
  </si>
  <si>
    <t>Перев’язувальні матеріали для укомплектування медичної аптечки для обладнання тимчасового укриття</t>
  </si>
  <si>
    <t>33140000-3 - Медичні матеріали</t>
  </si>
  <si>
    <t>ТОВАРИСТВО З ОБМЕЖЕНОЮ ВІДПОВІДАЛЬНІСТЮ "ШЕРІ ПЛЮС"</t>
  </si>
  <si>
    <t>34359094</t>
  </si>
  <si>
    <t>15</t>
  </si>
  <si>
    <t>UA-2022-08-09-009950-a</t>
  </si>
  <si>
    <t>Медикаменти для укомплектування медичної аптечки для обладнання тимчасового укриття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</si>
  <si>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</si>
  <si>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14</t>
  </si>
  <si>
    <t>UA-2022-08-13-000370-a</t>
  </si>
  <si>
    <t>Товар для використання у тимчасовому укритті: інвентар та інструменти для проведення ремонтних робіт господарським способом</t>
  </si>
  <si>
    <t>44510000-8 - Знаряддя</t>
  </si>
  <si>
    <t>13</t>
  </si>
  <si>
    <t>UA-2022-10-17-002881-a</t>
  </si>
  <si>
    <t xml:space="preserve">Послуги з перезарядки вогнегасників різних типів
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</si>
  <si>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</si>
  <si>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</si>
  <si>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</si>
  <si>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18</t>
  </si>
  <si>
    <t>UA-2022-10-19-002736-a</t>
  </si>
  <si>
    <t>Послуга з технічного обслуговування охоронної сигнализації (заміна плати Лунь-11 мод.5)</t>
  </si>
  <si>
    <t>50000000-5 - Послуги з ремонту і технічного обслуговування</t>
  </si>
  <si>
    <t>ТОВАРИСТВО З ОБМЕЖЕНОЮ ВІДПОВІДАЛЬНІСТЮ "СЛУЖБА ОХОРОНИ "ДЖЕБ"</t>
  </si>
  <si>
    <t>0634/МО</t>
  </si>
  <si>
    <t>UA-2022-11-02-014117-a</t>
  </si>
  <si>
    <t xml:space="preserve">Послуги з адміністрування (обслуговування) програмного забезпечення: постачання пакетів програмного забезпечення для фінансового аналізу та бухгалтерського обліку  (програмний комплекс «ІС-Про») </t>
  </si>
  <si>
    <t>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</si>
  <si>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</si>
  <si>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</si>
  <si>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09/113</t>
  </si>
  <si>
    <t>UA-2022-11-04-012226-a</t>
  </si>
  <si>
    <t>Послуги з обробки даних та формування кваліфікованого електронного підпису (КЕП), постачання КП "Програмний комплекс "Варта" з правом використання КЕП</t>
  </si>
  <si>
    <t>72310000-1 - Послуги з обробки даних; 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</si>
  <si>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</si>
  <si>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</si>
  <si>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02215940</t>
  </si>
  <si>
    <t>UA-2022-11-09-007572-a</t>
  </si>
  <si>
    <t>Сидіння, стільці та супутні вироби і частини до них (Лава для сидіння)</t>
  </si>
  <si>
    <t>39113600-3 - Лавки</t>
  </si>
  <si>
    <t>ТОВАРИСТВО З ОБМЕЖЕНОЮ ВІДПОВІДАЛЬНІСТЮ "ГЕОМЕТРІЯ-АРТ"</t>
  </si>
  <si>
    <t>43630851</t>
  </si>
  <si>
    <t>21</t>
  </si>
  <si>
    <t>UA-2022-11-17-000012-a</t>
  </si>
  <si>
    <t>UA-2022-11-24-009557-a</t>
  </si>
  <si>
    <t xml:space="preserve">Електричні побутові прилади (Тепловентилятор з керамічним нагрівальним елементом (РТС) BGP1606-03 для облаштування споруд цивільного захисту (найпростішого укриття) </t>
  </si>
  <si>
    <t>39710000-2 - Електричні побутові прилади</t>
  </si>
  <si>
    <t>ТОВАРИСТВО З ОБМЕЖЕНОЮ ВІДПОВІДАЛЬНІСТЮ "ОХОРОННА ЮРИДИЧНА АГЕНЦІЯ ГАРАНТ"</t>
  </si>
  <si>
    <t>43208221</t>
  </si>
  <si>
    <t>UA-2022-11-29-014792-a</t>
  </si>
  <si>
    <t>UA-2022-12-14-005012-a</t>
  </si>
  <si>
    <t>Послуги з технічного обслуговування та повірки водолічильників</t>
  </si>
  <si>
    <t>26</t>
  </si>
  <si>
    <t>UA-2022-12-22-013025-a</t>
  </si>
  <si>
    <t xml:space="preserve">Послуги з технічного обслуговування охоронної сигнализації (заміна Акумулятору 12V 7Ah) </t>
  </si>
  <si>
    <t>0659/ТО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</si>
</sst>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D26"/>
  <sheetViews>
    <sheetView tabSelected="1" zoomScalePageLayoutView="0" workbookViewId="0" topLeftCell="A1">
      <pane ySplit="2" topLeftCell="A20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2" spans="1:30" ht="5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</row>
    <row r="3" spans="1:30" ht="39">
      <c r="A3" s="3">
        <v>1</v>
      </c>
      <c r="B3" s="1" t="s">
        <v>30</v>
      </c>
      <c r="C3" s="4" t="s">
        <v>31</v>
      </c>
      <c r="D3" s="1" t="s">
        <v>32</v>
      </c>
      <c r="E3" s="1" t="s">
        <v>33</v>
      </c>
      <c r="F3" s="5">
        <v>44575</v>
      </c>
      <c r="G3" s="1"/>
      <c r="H3" s="5">
        <v>44575</v>
      </c>
      <c r="I3" s="3">
        <v>1</v>
      </c>
      <c r="J3" s="6">
        <v>6951</v>
      </c>
      <c r="K3" s="6">
        <v>37246.79</v>
      </c>
      <c r="L3" s="6">
        <v>5.358479355488419</v>
      </c>
      <c r="M3" s="6">
        <v>37246.79</v>
      </c>
      <c r="N3" s="6">
        <v>5.358479355488419</v>
      </c>
      <c r="O3" s="7" t="s">
        <v>34</v>
      </c>
      <c r="P3" s="6">
        <v>0</v>
      </c>
      <c r="Q3" s="6">
        <v>0</v>
      </c>
      <c r="R3" s="1" t="s">
        <v>34</v>
      </c>
      <c r="S3" s="1" t="s">
        <v>35</v>
      </c>
      <c r="T3" s="8" t="str">
        <f>HYPERLINK("https://my.zakupki.prom.ua/cabinet/purchases/state_purchase/view/34086355")</f>
        <v>https://my.zakupki.prom.ua/cabinet/purchases/state_purchase/view/34086355</v>
      </c>
      <c r="U3" s="1" t="s">
        <v>36</v>
      </c>
      <c r="V3" s="3">
        <v>0</v>
      </c>
      <c r="W3" s="1"/>
      <c r="X3" s="1" t="s">
        <v>37</v>
      </c>
      <c r="Y3" s="6">
        <v>16340.35</v>
      </c>
      <c r="Z3" s="1" t="s">
        <v>38</v>
      </c>
      <c r="AA3" s="1" t="s">
        <v>39</v>
      </c>
      <c r="AB3" s="1"/>
      <c r="AC3" s="1"/>
      <c r="AD3" s="1"/>
    </row>
    <row r="4" spans="1:30" ht="39">
      <c r="A4" s="3">
        <v>2</v>
      </c>
      <c r="B4" s="1" t="s">
        <v>40</v>
      </c>
      <c r="C4" s="4" t="s">
        <v>41</v>
      </c>
      <c r="D4" s="1" t="s">
        <v>42</v>
      </c>
      <c r="E4" s="1" t="s">
        <v>33</v>
      </c>
      <c r="F4" s="5">
        <v>44578</v>
      </c>
      <c r="G4" s="1"/>
      <c r="H4" s="5">
        <v>44578</v>
      </c>
      <c r="I4" s="3">
        <v>1</v>
      </c>
      <c r="J4" s="6">
        <v>1</v>
      </c>
      <c r="K4" s="6">
        <v>3000</v>
      </c>
      <c r="L4" s="6">
        <v>3000</v>
      </c>
      <c r="M4" s="6">
        <v>3000</v>
      </c>
      <c r="N4" s="6">
        <v>3000</v>
      </c>
      <c r="O4" s="7" t="s">
        <v>43</v>
      </c>
      <c r="P4" s="6">
        <v>0</v>
      </c>
      <c r="Q4" s="6">
        <v>0</v>
      </c>
      <c r="R4" s="1" t="s">
        <v>43</v>
      </c>
      <c r="S4" s="1" t="s">
        <v>44</v>
      </c>
      <c r="T4" s="8" t="str">
        <f>HYPERLINK("https://my.zakupki.prom.ua/cabinet/purchases/state_purchase/view/34129181")</f>
        <v>https://my.zakupki.prom.ua/cabinet/purchases/state_purchase/view/34129181</v>
      </c>
      <c r="U4" s="1" t="s">
        <v>36</v>
      </c>
      <c r="V4" s="3">
        <v>0</v>
      </c>
      <c r="W4" s="1"/>
      <c r="X4" s="1" t="s">
        <v>45</v>
      </c>
      <c r="Y4" s="6">
        <v>3000</v>
      </c>
      <c r="Z4" s="1" t="s">
        <v>38</v>
      </c>
      <c r="AA4" s="1" t="s">
        <v>39</v>
      </c>
      <c r="AB4" s="1"/>
      <c r="AC4" s="1"/>
      <c r="AD4" s="1"/>
    </row>
    <row r="5" spans="1:30" ht="39">
      <c r="A5" s="3">
        <v>3</v>
      </c>
      <c r="B5" s="1" t="s">
        <v>46</v>
      </c>
      <c r="C5" s="4" t="s">
        <v>47</v>
      </c>
      <c r="D5" s="1" t="s">
        <v>48</v>
      </c>
      <c r="E5" s="1" t="s">
        <v>33</v>
      </c>
      <c r="F5" s="5">
        <v>44579</v>
      </c>
      <c r="G5" s="1"/>
      <c r="H5" s="5">
        <v>44579</v>
      </c>
      <c r="I5" s="3">
        <v>1</v>
      </c>
      <c r="J5" s="6">
        <v>12</v>
      </c>
      <c r="K5" s="6">
        <v>21000</v>
      </c>
      <c r="L5" s="6">
        <v>1750</v>
      </c>
      <c r="M5" s="6">
        <v>21000</v>
      </c>
      <c r="N5" s="6">
        <v>1750</v>
      </c>
      <c r="O5" s="7" t="s">
        <v>49</v>
      </c>
      <c r="P5" s="6">
        <v>0</v>
      </c>
      <c r="Q5" s="6">
        <v>0</v>
      </c>
      <c r="R5" s="1" t="s">
        <v>49</v>
      </c>
      <c r="S5" s="1" t="s">
        <v>50</v>
      </c>
      <c r="T5" s="8" t="str">
        <f>HYPERLINK("https://my.zakupki.prom.ua/cabinet/purchases/state_purchase/view/34158719")</f>
        <v>https://my.zakupki.prom.ua/cabinet/purchases/state_purchase/view/34158719</v>
      </c>
      <c r="U5" s="1" t="s">
        <v>36</v>
      </c>
      <c r="V5" s="3">
        <v>0</v>
      </c>
      <c r="W5" s="1"/>
      <c r="X5" s="1" t="s">
        <v>51</v>
      </c>
      <c r="Y5" s="6">
        <v>21000</v>
      </c>
      <c r="Z5" s="1" t="s">
        <v>38</v>
      </c>
      <c r="AA5" s="1" t="s">
        <v>39</v>
      </c>
      <c r="AB5" s="1"/>
      <c r="AC5" s="1"/>
      <c r="AD5" s="1"/>
    </row>
    <row r="6" spans="1:30" ht="39">
      <c r="A6" s="3">
        <v>4</v>
      </c>
      <c r="B6" s="1" t="s">
        <v>52</v>
      </c>
      <c r="C6" s="4" t="s">
        <v>53</v>
      </c>
      <c r="D6" s="1" t="s">
        <v>54</v>
      </c>
      <c r="E6" s="1" t="s">
        <v>33</v>
      </c>
      <c r="F6" s="5">
        <v>44581</v>
      </c>
      <c r="G6" s="1"/>
      <c r="H6" s="5">
        <v>44581</v>
      </c>
      <c r="I6" s="3">
        <v>1</v>
      </c>
      <c r="J6" s="6">
        <v>1</v>
      </c>
      <c r="K6" s="6">
        <v>2090.35</v>
      </c>
      <c r="L6" s="6">
        <v>2090.35</v>
      </c>
      <c r="M6" s="6">
        <v>2090.35</v>
      </c>
      <c r="N6" s="6">
        <v>2090.35</v>
      </c>
      <c r="O6" s="7" t="s">
        <v>55</v>
      </c>
      <c r="P6" s="6">
        <v>0</v>
      </c>
      <c r="Q6" s="6">
        <v>0</v>
      </c>
      <c r="R6" s="1" t="s">
        <v>55</v>
      </c>
      <c r="S6" s="1" t="s">
        <v>56</v>
      </c>
      <c r="T6" s="8" t="str">
        <f>HYPERLINK("https://my.zakupki.prom.ua/cabinet/purchases/state_purchase/view/34240463")</f>
        <v>https://my.zakupki.prom.ua/cabinet/purchases/state_purchase/view/34240463</v>
      </c>
      <c r="U6" s="1" t="s">
        <v>36</v>
      </c>
      <c r="V6" s="3">
        <v>0</v>
      </c>
      <c r="W6" s="1"/>
      <c r="X6" s="1" t="s">
        <v>57</v>
      </c>
      <c r="Y6" s="6">
        <v>2090.35</v>
      </c>
      <c r="Z6" s="1" t="s">
        <v>38</v>
      </c>
      <c r="AA6" s="1" t="s">
        <v>39</v>
      </c>
      <c r="AB6" s="1"/>
      <c r="AC6" s="1"/>
      <c r="AD6" s="1"/>
    </row>
    <row r="7" spans="1:30" ht="39">
      <c r="A7" s="3">
        <v>5</v>
      </c>
      <c r="B7" s="1" t="s">
        <v>63</v>
      </c>
      <c r="C7" s="4" t="s">
        <v>64</v>
      </c>
      <c r="D7" s="1" t="s">
        <v>65</v>
      </c>
      <c r="E7" s="1" t="s">
        <v>33</v>
      </c>
      <c r="F7" s="5">
        <v>44594</v>
      </c>
      <c r="G7" s="1"/>
      <c r="H7" s="5">
        <v>44594</v>
      </c>
      <c r="I7" s="3">
        <v>1</v>
      </c>
      <c r="J7" s="6">
        <v>12</v>
      </c>
      <c r="K7" s="6">
        <v>3240</v>
      </c>
      <c r="L7" s="6">
        <v>270</v>
      </c>
      <c r="M7" s="6">
        <v>3240</v>
      </c>
      <c r="N7" s="6">
        <v>270</v>
      </c>
      <c r="O7" s="7" t="s">
        <v>66</v>
      </c>
      <c r="P7" s="6">
        <v>0</v>
      </c>
      <c r="Q7" s="6">
        <v>0</v>
      </c>
      <c r="R7" s="1" t="s">
        <v>66</v>
      </c>
      <c r="S7" s="1" t="s">
        <v>67</v>
      </c>
      <c r="T7" s="8" t="str">
        <f>HYPERLINK("https://my.zakupki.prom.ua/cabinet/purchases/state_purchase/view/34756968")</f>
        <v>https://my.zakupki.prom.ua/cabinet/purchases/state_purchase/view/34756968</v>
      </c>
      <c r="U7" s="1" t="s">
        <v>36</v>
      </c>
      <c r="V7" s="3">
        <v>0</v>
      </c>
      <c r="W7" s="1"/>
      <c r="X7" s="1" t="s">
        <v>68</v>
      </c>
      <c r="Y7" s="6">
        <v>3240</v>
      </c>
      <c r="Z7" s="1" t="s">
        <v>38</v>
      </c>
      <c r="AA7" s="1" t="s">
        <v>39</v>
      </c>
      <c r="AB7" s="1"/>
      <c r="AC7" s="1"/>
      <c r="AD7" s="1"/>
    </row>
    <row r="8" spans="1:30" ht="39">
      <c r="A8" s="3">
        <v>6</v>
      </c>
      <c r="B8" s="1" t="s">
        <v>69</v>
      </c>
      <c r="C8" s="4" t="s">
        <v>70</v>
      </c>
      <c r="D8" s="1" t="s">
        <v>71</v>
      </c>
      <c r="E8" s="1" t="s">
        <v>33</v>
      </c>
      <c r="F8" s="5">
        <v>44594</v>
      </c>
      <c r="G8" s="1"/>
      <c r="H8" s="5">
        <v>44594</v>
      </c>
      <c r="I8" s="3">
        <v>1</v>
      </c>
      <c r="J8" s="6">
        <v>12</v>
      </c>
      <c r="K8" s="6">
        <v>5760</v>
      </c>
      <c r="L8" s="6">
        <v>480</v>
      </c>
      <c r="M8" s="6">
        <v>5760</v>
      </c>
      <c r="N8" s="6">
        <v>480</v>
      </c>
      <c r="O8" s="7" t="s">
        <v>72</v>
      </c>
      <c r="P8" s="6">
        <v>0</v>
      </c>
      <c r="Q8" s="6">
        <v>0</v>
      </c>
      <c r="R8" s="1" t="s">
        <v>72</v>
      </c>
      <c r="S8" s="1" t="s">
        <v>73</v>
      </c>
      <c r="T8" s="8" t="str">
        <f>HYPERLINK("https://my.zakupki.prom.ua/cabinet/purchases/state_purchase/view/34761292")</f>
        <v>https://my.zakupki.prom.ua/cabinet/purchases/state_purchase/view/34761292</v>
      </c>
      <c r="U8" s="1" t="s">
        <v>36</v>
      </c>
      <c r="V8" s="3">
        <v>0</v>
      </c>
      <c r="W8" s="1"/>
      <c r="X8" s="1" t="s">
        <v>74</v>
      </c>
      <c r="Y8" s="6">
        <v>5760</v>
      </c>
      <c r="Z8" s="1" t="s">
        <v>38</v>
      </c>
      <c r="AA8" s="1" t="s">
        <v>39</v>
      </c>
      <c r="AB8" s="1"/>
      <c r="AC8" s="1"/>
      <c r="AD8" s="1"/>
    </row>
    <row r="9" spans="1:30" ht="39">
      <c r="A9" s="3">
        <v>7</v>
      </c>
      <c r="B9" s="1" t="s">
        <v>75</v>
      </c>
      <c r="C9" s="4" t="s">
        <v>76</v>
      </c>
      <c r="D9" s="1" t="s">
        <v>77</v>
      </c>
      <c r="E9" s="1" t="s">
        <v>33</v>
      </c>
      <c r="F9" s="5">
        <v>44610</v>
      </c>
      <c r="G9" s="1"/>
      <c r="H9" s="5">
        <v>44610</v>
      </c>
      <c r="I9" s="3">
        <v>1</v>
      </c>
      <c r="J9" s="6">
        <v>12</v>
      </c>
      <c r="K9" s="6">
        <v>1542.69</v>
      </c>
      <c r="L9" s="6">
        <v>128.5575</v>
      </c>
      <c r="M9" s="6">
        <v>1542.69</v>
      </c>
      <c r="N9" s="6">
        <v>128.5575</v>
      </c>
      <c r="O9" s="7" t="s">
        <v>78</v>
      </c>
      <c r="P9" s="6">
        <v>0</v>
      </c>
      <c r="Q9" s="6">
        <v>0</v>
      </c>
      <c r="R9" s="1" t="s">
        <v>78</v>
      </c>
      <c r="S9" s="1" t="s">
        <v>79</v>
      </c>
      <c r="T9" s="8" t="str">
        <f>HYPERLINK("https://my.zakupki.prom.ua/cabinet/purchases/state_purchase/view/35346375")</f>
        <v>https://my.zakupki.prom.ua/cabinet/purchases/state_purchase/view/35346375</v>
      </c>
      <c r="U9" s="1" t="s">
        <v>36</v>
      </c>
      <c r="V9" s="3">
        <v>0</v>
      </c>
      <c r="W9" s="1"/>
      <c r="X9" s="1" t="s">
        <v>80</v>
      </c>
      <c r="Y9" s="6">
        <v>1232.92</v>
      </c>
      <c r="Z9" s="1" t="s">
        <v>38</v>
      </c>
      <c r="AA9" s="1" t="s">
        <v>39</v>
      </c>
      <c r="AB9" s="1"/>
      <c r="AC9" s="1"/>
      <c r="AD9" s="1"/>
    </row>
    <row r="10" spans="1:30" ht="39">
      <c r="A10" s="3">
        <v>8</v>
      </c>
      <c r="B10" s="1" t="s">
        <v>81</v>
      </c>
      <c r="C10" s="4" t="s">
        <v>82</v>
      </c>
      <c r="D10" s="1" t="s">
        <v>83</v>
      </c>
      <c r="E10" s="1" t="s">
        <v>33</v>
      </c>
      <c r="F10" s="5">
        <v>44613</v>
      </c>
      <c r="G10" s="1"/>
      <c r="H10" s="5">
        <v>44613</v>
      </c>
      <c r="I10" s="3">
        <v>1</v>
      </c>
      <c r="J10" s="6">
        <v>12</v>
      </c>
      <c r="K10" s="6">
        <v>1121.31</v>
      </c>
      <c r="L10" s="6">
        <v>93.4425</v>
      </c>
      <c r="M10" s="6">
        <v>1121.31</v>
      </c>
      <c r="N10" s="6">
        <v>93.4425</v>
      </c>
      <c r="O10" s="7" t="s">
        <v>78</v>
      </c>
      <c r="P10" s="6">
        <v>0</v>
      </c>
      <c r="Q10" s="6">
        <v>0</v>
      </c>
      <c r="R10" s="1" t="s">
        <v>78</v>
      </c>
      <c r="S10" s="1" t="s">
        <v>79</v>
      </c>
      <c r="T10" s="8" t="str">
        <f>HYPERLINK("https://my.zakupki.prom.ua/cabinet/purchases/state_purchase/view/35383980")</f>
        <v>https://my.zakupki.prom.ua/cabinet/purchases/state_purchase/view/35383980</v>
      </c>
      <c r="U10" s="1" t="s">
        <v>36</v>
      </c>
      <c r="V10" s="3">
        <v>0</v>
      </c>
      <c r="W10" s="1"/>
      <c r="X10" s="1" t="s">
        <v>84</v>
      </c>
      <c r="Y10" s="6">
        <v>930.09</v>
      </c>
      <c r="Z10" s="1" t="s">
        <v>38</v>
      </c>
      <c r="AA10" s="1" t="s">
        <v>39</v>
      </c>
      <c r="AB10" s="1"/>
      <c r="AC10" s="1"/>
      <c r="AD10" s="1"/>
    </row>
    <row r="11" spans="1:30" ht="39">
      <c r="A11" s="3">
        <v>9</v>
      </c>
      <c r="B11" s="1" t="s">
        <v>85</v>
      </c>
      <c r="C11" s="4" t="s">
        <v>86</v>
      </c>
      <c r="D11" s="1" t="s">
        <v>87</v>
      </c>
      <c r="E11" s="1" t="s">
        <v>33</v>
      </c>
      <c r="F11" s="5">
        <v>44634</v>
      </c>
      <c r="G11" s="1"/>
      <c r="H11" s="5">
        <v>44634</v>
      </c>
      <c r="I11" s="3">
        <v>1</v>
      </c>
      <c r="J11" s="6">
        <v>12</v>
      </c>
      <c r="K11" s="6">
        <v>5520</v>
      </c>
      <c r="L11" s="6">
        <v>460</v>
      </c>
      <c r="M11" s="6">
        <v>5520</v>
      </c>
      <c r="N11" s="6">
        <v>460</v>
      </c>
      <c r="O11" s="7" t="s">
        <v>88</v>
      </c>
      <c r="P11" s="6">
        <v>0</v>
      </c>
      <c r="Q11" s="6">
        <v>0</v>
      </c>
      <c r="R11" s="1" t="s">
        <v>88</v>
      </c>
      <c r="S11" s="1" t="s">
        <v>89</v>
      </c>
      <c r="T11" s="8" t="str">
        <f>HYPERLINK("https://my.zakupki.prom.ua/cabinet/purchases/state_purchase/view/35641055")</f>
        <v>https://my.zakupki.prom.ua/cabinet/purchases/state_purchase/view/35641055</v>
      </c>
      <c r="U11" s="1" t="s">
        <v>36</v>
      </c>
      <c r="V11" s="3">
        <v>0</v>
      </c>
      <c r="W11" s="1"/>
      <c r="X11" s="1" t="s">
        <v>90</v>
      </c>
      <c r="Y11" s="6">
        <v>5520</v>
      </c>
      <c r="Z11" s="1" t="s">
        <v>38</v>
      </c>
      <c r="AA11" s="1" t="s">
        <v>39</v>
      </c>
      <c r="AB11" s="1"/>
      <c r="AC11" s="1"/>
      <c r="AD11" s="1"/>
    </row>
    <row r="12" spans="1:30" ht="39">
      <c r="A12" s="3">
        <v>10</v>
      </c>
      <c r="B12" s="1" t="s">
        <v>91</v>
      </c>
      <c r="C12" s="4" t="s">
        <v>92</v>
      </c>
      <c r="D12" s="1" t="s">
        <v>71</v>
      </c>
      <c r="E12" s="1" t="s">
        <v>33</v>
      </c>
      <c r="F12" s="5">
        <v>44691</v>
      </c>
      <c r="G12" s="1"/>
      <c r="H12" s="5">
        <v>44691</v>
      </c>
      <c r="I12" s="3">
        <v>1</v>
      </c>
      <c r="J12" s="6">
        <v>1</v>
      </c>
      <c r="K12" s="6">
        <v>1200</v>
      </c>
      <c r="L12" s="6">
        <v>1200</v>
      </c>
      <c r="M12" s="6">
        <v>1200</v>
      </c>
      <c r="N12" s="6">
        <v>1200</v>
      </c>
      <c r="O12" s="7" t="s">
        <v>93</v>
      </c>
      <c r="P12" s="6">
        <v>0</v>
      </c>
      <c r="Q12" s="6">
        <v>0</v>
      </c>
      <c r="R12" s="1" t="s">
        <v>93</v>
      </c>
      <c r="S12" s="1" t="s">
        <v>94</v>
      </c>
      <c r="T12" s="8" t="str">
        <f>HYPERLINK("https://my.zakupki.prom.ua/cabinet/purchases/state_purchase/view/36091754")</f>
        <v>https://my.zakupki.prom.ua/cabinet/purchases/state_purchase/view/36091754</v>
      </c>
      <c r="U12" s="1" t="s">
        <v>36</v>
      </c>
      <c r="V12" s="3">
        <v>0</v>
      </c>
      <c r="W12" s="1"/>
      <c r="X12" s="1" t="s">
        <v>95</v>
      </c>
      <c r="Y12" s="6">
        <v>1200</v>
      </c>
      <c r="Z12" s="1" t="s">
        <v>38</v>
      </c>
      <c r="AA12" s="1" t="s">
        <v>39</v>
      </c>
      <c r="AB12" s="1"/>
      <c r="AC12" s="1"/>
      <c r="AD12" s="1"/>
    </row>
    <row r="13" spans="1:30" ht="39">
      <c r="A13" s="3">
        <v>11</v>
      </c>
      <c r="B13" s="1" t="s">
        <v>96</v>
      </c>
      <c r="C13" s="4" t="s">
        <v>97</v>
      </c>
      <c r="D13" s="1" t="s">
        <v>98</v>
      </c>
      <c r="E13" s="1" t="s">
        <v>33</v>
      </c>
      <c r="F13" s="5">
        <v>44771</v>
      </c>
      <c r="G13" s="1"/>
      <c r="H13" s="5">
        <v>44771</v>
      </c>
      <c r="I13" s="3">
        <v>1</v>
      </c>
      <c r="J13" s="6">
        <v>50</v>
      </c>
      <c r="K13" s="6">
        <v>800</v>
      </c>
      <c r="L13" s="6">
        <v>16</v>
      </c>
      <c r="M13" s="6">
        <v>800</v>
      </c>
      <c r="N13" s="6">
        <v>16</v>
      </c>
      <c r="O13" s="7" t="s">
        <v>99</v>
      </c>
      <c r="P13" s="6">
        <v>0</v>
      </c>
      <c r="Q13" s="6">
        <v>0</v>
      </c>
      <c r="R13" s="1" t="s">
        <v>99</v>
      </c>
      <c r="S13" s="1" t="s">
        <v>100</v>
      </c>
      <c r="T13" s="8" t="str">
        <f>HYPERLINK("https://my.zakupki.prom.ua/cabinet/purchases/state_purchase/view/36860159")</f>
        <v>https://my.zakupki.prom.ua/cabinet/purchases/state_purchase/view/36860159</v>
      </c>
      <c r="U13" s="1" t="s">
        <v>36</v>
      </c>
      <c r="V13" s="3">
        <v>0</v>
      </c>
      <c r="W13" s="1"/>
      <c r="X13" s="1" t="s">
        <v>101</v>
      </c>
      <c r="Y13" s="6">
        <v>800</v>
      </c>
      <c r="Z13" s="1" t="s">
        <v>38</v>
      </c>
      <c r="AA13" s="1" t="s">
        <v>39</v>
      </c>
      <c r="AB13" s="1"/>
      <c r="AC13" s="1"/>
      <c r="AD13" s="1"/>
    </row>
    <row r="14" spans="1:30" ht="39">
      <c r="A14" s="3">
        <v>12</v>
      </c>
      <c r="B14" s="1" t="s">
        <v>102</v>
      </c>
      <c r="C14" s="4" t="s">
        <v>103</v>
      </c>
      <c r="D14" s="1" t="s">
        <v>104</v>
      </c>
      <c r="E14" s="1" t="s">
        <v>33</v>
      </c>
      <c r="F14" s="5">
        <v>44776</v>
      </c>
      <c r="G14" s="1"/>
      <c r="H14" s="5">
        <v>44776</v>
      </c>
      <c r="I14" s="3">
        <v>1</v>
      </c>
      <c r="J14" s="6">
        <v>1</v>
      </c>
      <c r="K14" s="6">
        <v>1297</v>
      </c>
      <c r="L14" s="6">
        <v>1297</v>
      </c>
      <c r="M14" s="6">
        <v>1297</v>
      </c>
      <c r="N14" s="6">
        <v>1297</v>
      </c>
      <c r="O14" s="7" t="s">
        <v>105</v>
      </c>
      <c r="P14" s="6">
        <v>0</v>
      </c>
      <c r="Q14" s="6">
        <v>0</v>
      </c>
      <c r="R14" s="1" t="s">
        <v>105</v>
      </c>
      <c r="S14" s="1" t="s">
        <v>106</v>
      </c>
      <c r="T14" s="8" t="str">
        <f>HYPERLINK("https://my.zakupki.prom.ua/cabinet/purchases/state_purchase/view/36918279")</f>
        <v>https://my.zakupki.prom.ua/cabinet/purchases/state_purchase/view/36918279</v>
      </c>
      <c r="U14" s="1" t="s">
        <v>36</v>
      </c>
      <c r="V14" s="3">
        <v>0</v>
      </c>
      <c r="W14" s="1"/>
      <c r="X14" s="1" t="s">
        <v>107</v>
      </c>
      <c r="Y14" s="6">
        <v>1297</v>
      </c>
      <c r="Z14" s="1" t="s">
        <v>38</v>
      </c>
      <c r="AA14" s="1" t="s">
        <v>39</v>
      </c>
      <c r="AB14" s="1"/>
      <c r="AC14" s="1"/>
      <c r="AD14" s="1"/>
    </row>
    <row r="15" spans="1:30" ht="39">
      <c r="A15" s="3">
        <v>13</v>
      </c>
      <c r="B15" s="1" t="s">
        <v>108</v>
      </c>
      <c r="C15" s="4" t="s">
        <v>109</v>
      </c>
      <c r="D15" s="1" t="s">
        <v>110</v>
      </c>
      <c r="E15" s="1" t="s">
        <v>33</v>
      </c>
      <c r="F15" s="5">
        <v>44782</v>
      </c>
      <c r="G15" s="1"/>
      <c r="H15" s="5">
        <v>44782</v>
      </c>
      <c r="I15" s="3">
        <v>1</v>
      </c>
      <c r="J15" s="6">
        <v>29</v>
      </c>
      <c r="K15" s="6">
        <v>556.22</v>
      </c>
      <c r="L15" s="6">
        <v>19.18</v>
      </c>
      <c r="M15" s="6">
        <v>556.22</v>
      </c>
      <c r="N15" s="6">
        <v>19.18</v>
      </c>
      <c r="O15" s="7" t="s">
        <v>105</v>
      </c>
      <c r="P15" s="6">
        <v>0</v>
      </c>
      <c r="Q15" s="6">
        <v>0</v>
      </c>
      <c r="R15" s="1" t="s">
        <v>105</v>
      </c>
      <c r="S15" s="1" t="s">
        <v>106</v>
      </c>
      <c r="T15" s="8" t="str">
        <f>HYPERLINK("https://my.zakupki.prom.ua/cabinet/purchases/state_purchase/view/36995570")</f>
        <v>https://my.zakupki.prom.ua/cabinet/purchases/state_purchase/view/36995570</v>
      </c>
      <c r="U15" s="1" t="s">
        <v>36</v>
      </c>
      <c r="V15" s="3">
        <v>0</v>
      </c>
      <c r="W15" s="1"/>
      <c r="X15" s="1" t="s">
        <v>111</v>
      </c>
      <c r="Y15" s="6">
        <v>556.22</v>
      </c>
      <c r="Z15" s="1" t="s">
        <v>38</v>
      </c>
      <c r="AA15" s="1" t="s">
        <v>39</v>
      </c>
      <c r="AB15" s="1"/>
      <c r="AC15" s="1"/>
      <c r="AD15" s="1"/>
    </row>
    <row r="16" spans="1:30" ht="39">
      <c r="A16" s="3">
        <v>14</v>
      </c>
      <c r="B16" s="1" t="s">
        <v>112</v>
      </c>
      <c r="C16" s="4" t="s">
        <v>113</v>
      </c>
      <c r="D16" s="1" t="s">
        <v>114</v>
      </c>
      <c r="E16" s="1" t="s">
        <v>33</v>
      </c>
      <c r="F16" s="5">
        <v>44786</v>
      </c>
      <c r="G16" s="1"/>
      <c r="H16" s="5">
        <v>44786</v>
      </c>
      <c r="I16" s="3">
        <v>1</v>
      </c>
      <c r="J16" s="6">
        <v>8</v>
      </c>
      <c r="K16" s="6">
        <v>2542.5</v>
      </c>
      <c r="L16" s="6">
        <v>317.8125</v>
      </c>
      <c r="M16" s="6">
        <v>2542.5</v>
      </c>
      <c r="N16" s="6">
        <v>317.8125</v>
      </c>
      <c r="O16" s="7" t="s">
        <v>99</v>
      </c>
      <c r="P16" s="6">
        <v>0</v>
      </c>
      <c r="Q16" s="6">
        <v>0</v>
      </c>
      <c r="R16" s="1" t="s">
        <v>99</v>
      </c>
      <c r="S16" s="1" t="s">
        <v>100</v>
      </c>
      <c r="T16" s="8" t="str">
        <f>HYPERLINK("https://my.zakupki.prom.ua/cabinet/purchases/state_purchase/view/37057664")</f>
        <v>https://my.zakupki.prom.ua/cabinet/purchases/state_purchase/view/37057664</v>
      </c>
      <c r="U16" s="1" t="s">
        <v>36</v>
      </c>
      <c r="V16" s="3">
        <v>0</v>
      </c>
      <c r="W16" s="1"/>
      <c r="X16" s="1" t="s">
        <v>115</v>
      </c>
      <c r="Y16" s="6">
        <v>2542.5</v>
      </c>
      <c r="Z16" s="1" t="s">
        <v>38</v>
      </c>
      <c r="AA16" s="1" t="s">
        <v>39</v>
      </c>
      <c r="AB16" s="1"/>
      <c r="AC16" s="1"/>
      <c r="AD16" s="1"/>
    </row>
    <row r="17" spans="1:30" ht="39">
      <c r="A17" s="3">
        <v>15</v>
      </c>
      <c r="B17" s="1" t="s">
        <v>116</v>
      </c>
      <c r="C17" s="4" t="s">
        <v>117</v>
      </c>
      <c r="D17" s="1" t="s">
        <v>118</v>
      </c>
      <c r="E17" s="1" t="s">
        <v>33</v>
      </c>
      <c r="F17" s="5">
        <v>44851</v>
      </c>
      <c r="G17" s="1"/>
      <c r="H17" s="5">
        <v>44851</v>
      </c>
      <c r="I17" s="3">
        <v>1</v>
      </c>
      <c r="J17" s="6">
        <v>1</v>
      </c>
      <c r="K17" s="6">
        <v>1130</v>
      </c>
      <c r="L17" s="6">
        <v>1130</v>
      </c>
      <c r="M17" s="6">
        <v>1130</v>
      </c>
      <c r="N17" s="6">
        <v>1130</v>
      </c>
      <c r="O17" s="7" t="s">
        <v>119</v>
      </c>
      <c r="P17" s="6">
        <v>0</v>
      </c>
      <c r="Q17" s="6">
        <v>0</v>
      </c>
      <c r="R17" s="1" t="s">
        <v>119</v>
      </c>
      <c r="S17" s="1" t="s">
        <v>120</v>
      </c>
      <c r="T17" s="8" t="str">
        <f>HYPERLINK("https://my.zakupki.prom.ua/cabinet/purchases/state_purchase/view/37999987")</f>
        <v>https://my.zakupki.prom.ua/cabinet/purchases/state_purchase/view/37999987</v>
      </c>
      <c r="U17" s="1" t="s">
        <v>36</v>
      </c>
      <c r="V17" s="3">
        <v>0</v>
      </c>
      <c r="W17" s="1"/>
      <c r="X17" s="1" t="s">
        <v>121</v>
      </c>
      <c r="Y17" s="6">
        <v>1130</v>
      </c>
      <c r="Z17" s="1" t="s">
        <v>38</v>
      </c>
      <c r="AA17" s="1" t="s">
        <v>39</v>
      </c>
      <c r="AB17" s="1"/>
      <c r="AC17" s="1"/>
      <c r="AD17" s="1"/>
    </row>
    <row r="18" spans="1:30" ht="39">
      <c r="A18" s="3">
        <v>16</v>
      </c>
      <c r="B18" s="1" t="s">
        <v>122</v>
      </c>
      <c r="C18" s="4" t="s">
        <v>123</v>
      </c>
      <c r="D18" s="1" t="s">
        <v>124</v>
      </c>
      <c r="E18" s="1" t="s">
        <v>33</v>
      </c>
      <c r="F18" s="5">
        <v>44853</v>
      </c>
      <c r="G18" s="1"/>
      <c r="H18" s="5">
        <v>44853</v>
      </c>
      <c r="I18" s="3">
        <v>1</v>
      </c>
      <c r="J18" s="6">
        <v>1</v>
      </c>
      <c r="K18" s="6">
        <v>7247.01</v>
      </c>
      <c r="L18" s="6">
        <v>7247.01</v>
      </c>
      <c r="M18" s="6">
        <v>7247.01</v>
      </c>
      <c r="N18" s="6">
        <v>7247.01</v>
      </c>
      <c r="O18" s="7" t="s">
        <v>125</v>
      </c>
      <c r="P18" s="6">
        <v>0</v>
      </c>
      <c r="Q18" s="6">
        <v>0</v>
      </c>
      <c r="R18" s="1" t="s">
        <v>125</v>
      </c>
      <c r="S18" s="1" t="s">
        <v>89</v>
      </c>
      <c r="T18" s="8" t="str">
        <f>HYPERLINK("https://my.zakupki.prom.ua/cabinet/purchases/state_purchase/view/38045858")</f>
        <v>https://my.zakupki.prom.ua/cabinet/purchases/state_purchase/view/38045858</v>
      </c>
      <c r="U18" s="1" t="s">
        <v>36</v>
      </c>
      <c r="V18" s="3">
        <v>0</v>
      </c>
      <c r="W18" s="1"/>
      <c r="X18" s="1" t="s">
        <v>126</v>
      </c>
      <c r="Y18" s="6">
        <v>7247.01</v>
      </c>
      <c r="Z18" s="1" t="s">
        <v>38</v>
      </c>
      <c r="AA18" s="1" t="s">
        <v>39</v>
      </c>
      <c r="AB18" s="1"/>
      <c r="AC18" s="1"/>
      <c r="AD18" s="1"/>
    </row>
    <row r="19" spans="1:30" ht="66">
      <c r="A19" s="3">
        <v>17</v>
      </c>
      <c r="B19" s="1" t="s">
        <v>127</v>
      </c>
      <c r="C19" s="4" t="s">
        <v>128</v>
      </c>
      <c r="D19" s="1" t="s">
        <v>129</v>
      </c>
      <c r="E19" s="1" t="s">
        <v>33</v>
      </c>
      <c r="F19" s="5">
        <v>44867</v>
      </c>
      <c r="G19" s="1"/>
      <c r="H19" s="5">
        <v>44867</v>
      </c>
      <c r="I19" s="3">
        <v>1</v>
      </c>
      <c r="J19" s="6">
        <v>4</v>
      </c>
      <c r="K19" s="6">
        <v>14400</v>
      </c>
      <c r="L19" s="6">
        <v>3600</v>
      </c>
      <c r="M19" s="6">
        <v>14400</v>
      </c>
      <c r="N19" s="6">
        <v>3600</v>
      </c>
      <c r="O19" s="7" t="s">
        <v>130</v>
      </c>
      <c r="P19" s="6">
        <v>0</v>
      </c>
      <c r="Q19" s="6">
        <v>0</v>
      </c>
      <c r="R19" s="1" t="s">
        <v>130</v>
      </c>
      <c r="S19" s="1" t="s">
        <v>131</v>
      </c>
      <c r="T19" s="8" t="str">
        <f>HYPERLINK("https://my.zakupki.prom.ua/cabinet/purchases/state_purchase/view/38315408")</f>
        <v>https://my.zakupki.prom.ua/cabinet/purchases/state_purchase/view/38315408</v>
      </c>
      <c r="U19" s="1" t="s">
        <v>36</v>
      </c>
      <c r="V19" s="3">
        <v>0</v>
      </c>
      <c r="W19" s="1"/>
      <c r="X19" s="1" t="s">
        <v>132</v>
      </c>
      <c r="Y19" s="6">
        <v>14400</v>
      </c>
      <c r="Z19" s="1" t="s">
        <v>38</v>
      </c>
      <c r="AA19" s="1" t="s">
        <v>39</v>
      </c>
      <c r="AB19" s="1"/>
      <c r="AC19" s="1"/>
      <c r="AD19" s="1"/>
    </row>
    <row r="20" spans="1:30" ht="52.5">
      <c r="A20" s="3">
        <v>18</v>
      </c>
      <c r="B20" s="1" t="s">
        <v>133</v>
      </c>
      <c r="C20" s="4" t="s">
        <v>134</v>
      </c>
      <c r="D20" s="1" t="s">
        <v>135</v>
      </c>
      <c r="E20" s="1" t="s">
        <v>33</v>
      </c>
      <c r="F20" s="5">
        <v>44869</v>
      </c>
      <c r="G20" s="1"/>
      <c r="H20" s="5">
        <v>44869</v>
      </c>
      <c r="I20" s="3">
        <v>1</v>
      </c>
      <c r="J20" s="6">
        <v>4</v>
      </c>
      <c r="K20" s="6">
        <v>498</v>
      </c>
      <c r="L20" s="6">
        <v>124.5</v>
      </c>
      <c r="M20" s="6">
        <v>498</v>
      </c>
      <c r="N20" s="6">
        <v>124.5</v>
      </c>
      <c r="O20" s="7" t="s">
        <v>136</v>
      </c>
      <c r="P20" s="6">
        <v>0</v>
      </c>
      <c r="Q20" s="6">
        <v>0</v>
      </c>
      <c r="R20" s="1" t="s">
        <v>136</v>
      </c>
      <c r="S20" s="1" t="s">
        <v>137</v>
      </c>
      <c r="T20" s="8" t="str">
        <f>HYPERLINK("https://my.zakupki.prom.ua/cabinet/purchases/state_purchase/view/38369295")</f>
        <v>https://my.zakupki.prom.ua/cabinet/purchases/state_purchase/view/38369295</v>
      </c>
      <c r="U20" s="1" t="s">
        <v>36</v>
      </c>
      <c r="V20" s="3">
        <v>0</v>
      </c>
      <c r="W20" s="1"/>
      <c r="X20" s="1" t="s">
        <v>138</v>
      </c>
      <c r="Y20" s="6">
        <v>498</v>
      </c>
      <c r="Z20" s="1" t="s">
        <v>38</v>
      </c>
      <c r="AA20" s="1" t="s">
        <v>39</v>
      </c>
      <c r="AB20" s="1"/>
      <c r="AC20" s="1"/>
      <c r="AD20" s="1"/>
    </row>
    <row r="21" spans="1:30" ht="39">
      <c r="A21" s="3">
        <v>19</v>
      </c>
      <c r="B21" s="1" t="s">
        <v>139</v>
      </c>
      <c r="C21" s="4" t="s">
        <v>140</v>
      </c>
      <c r="D21" s="1" t="s">
        <v>141</v>
      </c>
      <c r="E21" s="1" t="s">
        <v>33</v>
      </c>
      <c r="F21" s="5">
        <v>44874</v>
      </c>
      <c r="G21" s="1"/>
      <c r="H21" s="5">
        <v>44874</v>
      </c>
      <c r="I21" s="3">
        <v>1</v>
      </c>
      <c r="J21" s="6">
        <v>22</v>
      </c>
      <c r="K21" s="6">
        <v>49390</v>
      </c>
      <c r="L21" s="6">
        <v>2245</v>
      </c>
      <c r="M21" s="6">
        <v>49390</v>
      </c>
      <c r="N21" s="6">
        <v>2245</v>
      </c>
      <c r="O21" s="7" t="s">
        <v>142</v>
      </c>
      <c r="P21" s="6">
        <v>0</v>
      </c>
      <c r="Q21" s="6">
        <v>0</v>
      </c>
      <c r="R21" s="1" t="s">
        <v>142</v>
      </c>
      <c r="S21" s="1" t="s">
        <v>143</v>
      </c>
      <c r="T21" s="8" t="str">
        <f>HYPERLINK("https://my.zakupki.prom.ua/cabinet/purchases/state_purchase/view/38447815")</f>
        <v>https://my.zakupki.prom.ua/cabinet/purchases/state_purchase/view/38447815</v>
      </c>
      <c r="U21" s="1" t="s">
        <v>36</v>
      </c>
      <c r="V21" s="3">
        <v>0</v>
      </c>
      <c r="W21" s="1"/>
      <c r="X21" s="1" t="s">
        <v>144</v>
      </c>
      <c r="Y21" s="6">
        <v>49390</v>
      </c>
      <c r="Z21" s="1" t="s">
        <v>38</v>
      </c>
      <c r="AA21" s="1" t="s">
        <v>39</v>
      </c>
      <c r="AB21" s="1"/>
      <c r="AC21" s="1"/>
      <c r="AD21" s="1"/>
    </row>
    <row r="22" spans="1:30" ht="66">
      <c r="A22" s="3">
        <v>20</v>
      </c>
      <c r="B22" s="1" t="s">
        <v>145</v>
      </c>
      <c r="C22" s="4" t="s">
        <v>128</v>
      </c>
      <c r="D22" s="1" t="s">
        <v>129</v>
      </c>
      <c r="E22" s="1" t="s">
        <v>33</v>
      </c>
      <c r="F22" s="5">
        <v>44882</v>
      </c>
      <c r="G22" s="1"/>
      <c r="H22" s="5">
        <v>44882</v>
      </c>
      <c r="I22" s="3">
        <v>1</v>
      </c>
      <c r="J22" s="6">
        <v>4</v>
      </c>
      <c r="K22" s="6">
        <v>14400</v>
      </c>
      <c r="L22" s="6">
        <v>3600</v>
      </c>
      <c r="M22" s="6">
        <v>14400</v>
      </c>
      <c r="N22" s="6">
        <v>3600</v>
      </c>
      <c r="O22" s="7" t="s">
        <v>130</v>
      </c>
      <c r="P22" s="6">
        <v>0</v>
      </c>
      <c r="Q22" s="6">
        <v>0</v>
      </c>
      <c r="R22" s="1" t="s">
        <v>130</v>
      </c>
      <c r="S22" s="1" t="s">
        <v>131</v>
      </c>
      <c r="T22" s="8" t="str">
        <f>HYPERLINK("https://my.zakupki.prom.ua/cabinet/purchases/state_purchase/view/38616357")</f>
        <v>https://my.zakupki.prom.ua/cabinet/purchases/state_purchase/view/38616357</v>
      </c>
      <c r="U22" s="1" t="s">
        <v>36</v>
      </c>
      <c r="V22" s="3">
        <v>0</v>
      </c>
      <c r="W22" s="1"/>
      <c r="X22" s="1" t="s">
        <v>132</v>
      </c>
      <c r="Y22" s="6">
        <v>14400</v>
      </c>
      <c r="Z22" s="1" t="s">
        <v>38</v>
      </c>
      <c r="AA22" s="1" t="s">
        <v>39</v>
      </c>
      <c r="AB22" s="1"/>
      <c r="AC22" s="1"/>
      <c r="AD22" s="1"/>
    </row>
    <row r="23" spans="1:30" ht="52.5">
      <c r="A23" s="3">
        <v>21</v>
      </c>
      <c r="B23" s="1" t="s">
        <v>146</v>
      </c>
      <c r="C23" s="4" t="s">
        <v>147</v>
      </c>
      <c r="D23" s="1" t="s">
        <v>148</v>
      </c>
      <c r="E23" s="1" t="s">
        <v>33</v>
      </c>
      <c r="F23" s="5">
        <v>44889</v>
      </c>
      <c r="G23" s="1"/>
      <c r="H23" s="5">
        <v>44889</v>
      </c>
      <c r="I23" s="3">
        <v>1</v>
      </c>
      <c r="J23" s="6">
        <v>2</v>
      </c>
      <c r="K23" s="6">
        <v>7800</v>
      </c>
      <c r="L23" s="6">
        <v>3900</v>
      </c>
      <c r="M23" s="6">
        <v>7800</v>
      </c>
      <c r="N23" s="6">
        <v>3900</v>
      </c>
      <c r="O23" s="7" t="s">
        <v>149</v>
      </c>
      <c r="P23" s="6">
        <v>0</v>
      </c>
      <c r="Q23" s="6">
        <v>0</v>
      </c>
      <c r="R23" s="1" t="s">
        <v>149</v>
      </c>
      <c r="S23" s="1" t="s">
        <v>150</v>
      </c>
      <c r="T23" s="8" t="str">
        <f>HYPERLINK("https://my.zakupki.prom.ua/cabinet/purchases/state_purchase/view/38794230")</f>
        <v>https://my.zakupki.prom.ua/cabinet/purchases/state_purchase/view/38794230</v>
      </c>
      <c r="U23" s="1" t="s">
        <v>36</v>
      </c>
      <c r="V23" s="3">
        <v>0</v>
      </c>
      <c r="W23" s="1"/>
      <c r="X23" s="1" t="s">
        <v>95</v>
      </c>
      <c r="Y23" s="6">
        <v>7800</v>
      </c>
      <c r="Z23" s="1" t="s">
        <v>38</v>
      </c>
      <c r="AA23" s="1" t="s">
        <v>39</v>
      </c>
      <c r="AB23" s="1"/>
      <c r="AC23" s="1"/>
      <c r="AD23" s="1"/>
    </row>
    <row r="24" spans="1:30" ht="39">
      <c r="A24" s="3">
        <v>22</v>
      </c>
      <c r="B24" s="1" t="s">
        <v>151</v>
      </c>
      <c r="C24" s="4" t="s">
        <v>58</v>
      </c>
      <c r="D24" s="1" t="s">
        <v>59</v>
      </c>
      <c r="E24" s="1" t="s">
        <v>33</v>
      </c>
      <c r="F24" s="5">
        <v>44894</v>
      </c>
      <c r="G24" s="1"/>
      <c r="H24" s="5">
        <v>44894</v>
      </c>
      <c r="I24" s="3">
        <v>1</v>
      </c>
      <c r="J24" s="6">
        <v>13.093832</v>
      </c>
      <c r="K24" s="6">
        <v>47349</v>
      </c>
      <c r="L24" s="6">
        <v>3616.13009850745</v>
      </c>
      <c r="M24" s="6">
        <v>47349</v>
      </c>
      <c r="N24" s="6">
        <v>3616.13009850745</v>
      </c>
      <c r="O24" s="7" t="s">
        <v>60</v>
      </c>
      <c r="P24" s="6">
        <v>0</v>
      </c>
      <c r="Q24" s="6">
        <v>0</v>
      </c>
      <c r="R24" s="1" t="s">
        <v>60</v>
      </c>
      <c r="S24" s="1" t="s">
        <v>61</v>
      </c>
      <c r="T24" s="8" t="str">
        <f>HYPERLINK("https://my.zakupki.prom.ua/cabinet/purchases/state_purchase/view/38895546")</f>
        <v>https://my.zakupki.prom.ua/cabinet/purchases/state_purchase/view/38895546</v>
      </c>
      <c r="U24" s="1" t="s">
        <v>36</v>
      </c>
      <c r="V24" s="3">
        <v>0</v>
      </c>
      <c r="W24" s="1"/>
      <c r="X24" s="1" t="s">
        <v>62</v>
      </c>
      <c r="Y24" s="6">
        <v>47349</v>
      </c>
      <c r="Z24" s="1" t="s">
        <v>38</v>
      </c>
      <c r="AA24" s="1" t="s">
        <v>39</v>
      </c>
      <c r="AB24" s="1"/>
      <c r="AC24" s="1"/>
      <c r="AD24" s="1"/>
    </row>
    <row r="25" spans="1:30" ht="39">
      <c r="A25" s="3">
        <v>23</v>
      </c>
      <c r="B25" s="1" t="s">
        <v>152</v>
      </c>
      <c r="C25" s="4" t="s">
        <v>153</v>
      </c>
      <c r="D25" s="1" t="s">
        <v>118</v>
      </c>
      <c r="E25" s="1" t="s">
        <v>33</v>
      </c>
      <c r="F25" s="5">
        <v>44909</v>
      </c>
      <c r="G25" s="1"/>
      <c r="H25" s="5">
        <v>44909</v>
      </c>
      <c r="I25" s="3">
        <v>1</v>
      </c>
      <c r="J25" s="6">
        <v>1</v>
      </c>
      <c r="K25" s="6">
        <v>1200</v>
      </c>
      <c r="L25" s="6">
        <v>1200</v>
      </c>
      <c r="M25" s="6">
        <v>1200</v>
      </c>
      <c r="N25" s="6">
        <v>1200</v>
      </c>
      <c r="O25" s="7" t="s">
        <v>78</v>
      </c>
      <c r="P25" s="6">
        <v>0</v>
      </c>
      <c r="Q25" s="6">
        <v>0</v>
      </c>
      <c r="R25" s="1" t="s">
        <v>78</v>
      </c>
      <c r="S25" s="1" t="s">
        <v>79</v>
      </c>
      <c r="T25" s="8" t="str">
        <f>HYPERLINK("https://my.zakupki.prom.ua/cabinet/purchases/state_purchase/view/39334493")</f>
        <v>https://my.zakupki.prom.ua/cabinet/purchases/state_purchase/view/39334493</v>
      </c>
      <c r="U25" s="1" t="s">
        <v>36</v>
      </c>
      <c r="V25" s="3">
        <v>0</v>
      </c>
      <c r="W25" s="1"/>
      <c r="X25" s="1" t="s">
        <v>154</v>
      </c>
      <c r="Y25" s="6">
        <v>1200</v>
      </c>
      <c r="Z25" s="1" t="s">
        <v>38</v>
      </c>
      <c r="AA25" s="1" t="s">
        <v>39</v>
      </c>
      <c r="AB25" s="1"/>
      <c r="AC25" s="1"/>
      <c r="AD25" s="1"/>
    </row>
    <row r="26" spans="1:30" ht="39">
      <c r="A26" s="3">
        <v>24</v>
      </c>
      <c r="B26" s="1" t="s">
        <v>155</v>
      </c>
      <c r="C26" s="4" t="s">
        <v>156</v>
      </c>
      <c r="D26" s="1" t="s">
        <v>124</v>
      </c>
      <c r="E26" s="1" t="s">
        <v>33</v>
      </c>
      <c r="F26" s="5">
        <v>44917</v>
      </c>
      <c r="G26" s="1"/>
      <c r="H26" s="5">
        <v>44917</v>
      </c>
      <c r="I26" s="3">
        <v>1</v>
      </c>
      <c r="J26" s="6">
        <v>1</v>
      </c>
      <c r="K26" s="6">
        <v>1455.95</v>
      </c>
      <c r="L26" s="6">
        <v>1455.95</v>
      </c>
      <c r="M26" s="6">
        <v>1455.95</v>
      </c>
      <c r="N26" s="6">
        <v>1455.95</v>
      </c>
      <c r="O26" s="7" t="s">
        <v>125</v>
      </c>
      <c r="P26" s="6">
        <v>0</v>
      </c>
      <c r="Q26" s="6">
        <v>0</v>
      </c>
      <c r="R26" s="1" t="s">
        <v>125</v>
      </c>
      <c r="S26" s="1" t="s">
        <v>89</v>
      </c>
      <c r="T26" s="8" t="str">
        <f>HYPERLINK("https://my.zakupki.prom.ua/cabinet/purchases/state_purchase/view/39642364")</f>
        <v>https://my.zakupki.prom.ua/cabinet/purchases/state_purchase/view/39642364</v>
      </c>
      <c r="U26" s="1" t="s">
        <v>36</v>
      </c>
      <c r="V26" s="3">
        <v>0</v>
      </c>
      <c r="W26" s="1"/>
      <c r="X26" s="1" t="s">
        <v>157</v>
      </c>
      <c r="Y26" s="6">
        <v>1455.95</v>
      </c>
      <c r="Z26" s="1" t="s">
        <v>38</v>
      </c>
      <c r="AA26" s="1" t="s">
        <v>39</v>
      </c>
      <c r="AB26" s="1"/>
      <c r="AC26" s="1"/>
      <c r="AD26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2023-05-24T12:16:40Z</dcterms:created>
  <dcterms:modified xsi:type="dcterms:W3CDTF">2023-05-24T12:18:09Z</dcterms:modified>
  <cp:category/>
  <cp:version/>
  <cp:contentType/>
  <cp:contentStatus/>
</cp:coreProperties>
</file>