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40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<sst xmlns="http://schemas.openxmlformats.org/spreadsheetml/2006/main" count="547" uniqueCount="267">
  <si>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</si>
  <si>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</si>
  <si>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</si>
  <si>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</si>
  <si>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</si>
  <si>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</si>
  <si>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</si>
  <si>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</si>
  <si>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</si>
  <si>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</si>
  <si>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</si>
  <si>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</si>
  <si>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</si>
  <si>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</si>
  <si>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</si>
  <si>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</si>
  <si>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</si>
  <si>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</si>
  <si>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</si>
  <si>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</si>
  <si>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</si>
  <si>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</si>
  <si>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</si>
  <si>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</si>
  <si>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</si>
  <si>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</si>
  <si>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</si>
  <si>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</si>
  <si>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</si>
  <si>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</si>
  <si>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</si>
  <si>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UA-2021-01-25-006904-b</t>
  </si>
  <si>
    <t>Електрична енергія</t>
  </si>
  <si>
    <t>09310000-5 - Електрична енергія; 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</si>
  <si>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</si>
  <si>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</si>
  <si>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</si>
  <si>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завершено</t>
  </si>
  <si>
    <t>521000039727/2021</t>
  </si>
  <si>
    <t>UAH</t>
  </si>
  <si>
    <t>активний</t>
  </si>
  <si>
    <t>UA-2021-01-27-011074-b</t>
  </si>
  <si>
    <t>Послуги провайдера</t>
  </si>
  <si>
    <t>72410000-7 - Послуги провайдерів</t>
  </si>
  <si>
    <t>Спрощена / Допорогова закупівля</t>
  </si>
  <si>
    <t>закупівля не відбулась</t>
  </si>
  <si>
    <t>UA-2021-01-28-000804-b</t>
  </si>
  <si>
    <t xml:space="preserve">Послуги з управління багатоквартирним будинком та прибудинковой територієй за адресою: Дніпро, вул. Телевізійна, 4 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</si>
  <si>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</si>
  <si>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"К.О.Д."</t>
  </si>
  <si>
    <t>41508864</t>
  </si>
  <si>
    <t>ДГ-0000115</t>
  </si>
  <si>
    <t>закритий</t>
  </si>
  <si>
    <t>UA-2021-01-28-012674-b</t>
  </si>
  <si>
    <t>Консультаційні та інформаційні послуги з доступу до онлайн-семінару у сфері здійснення публічних закупівель.</t>
  </si>
  <si>
    <t>80510000-2 - Послуги з професійної підготовки спеціалістів</t>
  </si>
  <si>
    <t>ТОВАРИСТВО З ОБМЕЖЕНОЮ ВІДПОВІДАЛЬНІСТЮ "КОНСАЛТИНГОВИЙ ЦЕНТР КАЙРОС"</t>
  </si>
  <si>
    <t>42629138</t>
  </si>
  <si>
    <t>1</t>
  </si>
  <si>
    <t>UA-2021-02-01-006561-a</t>
  </si>
  <si>
    <t xml:space="preserve">Клавіатура та миша безпроводова ;
Миша бездротова </t>
  </si>
  <si>
    <t>30230000-0 - Комп’ютерне обладнання</t>
  </si>
  <si>
    <t>ТОВАРИСТВО З ОБМЕЖЕНОЮ ВІДПОВІДАЛЬНІСТЮ "КОМФІ ТРЕЙД"</t>
  </si>
  <si>
    <t>36962487</t>
  </si>
  <si>
    <t>СФDAB-0000875565</t>
  </si>
  <si>
    <t>UA-2021-02-02-017639-a</t>
  </si>
  <si>
    <t>Послуги з управління нерухомістю, надавані на платній основі чи на договірних засадах за адресою: м. Дніпро, узвіз Крутогірний 9</t>
  </si>
  <si>
    <t>ОСББ " Металург-9</t>
  </si>
  <si>
    <t>40360810</t>
  </si>
  <si>
    <t>2-2021</t>
  </si>
  <si>
    <t>UA-2021-02-04-014840-a</t>
  </si>
  <si>
    <t>Послуга з постачання теплової енергії.</t>
  </si>
  <si>
    <t>09320000-8 - Пара, гаряча вода та пов’язана продукція</t>
  </si>
  <si>
    <t>Переговорна процедура</t>
  </si>
  <si>
    <t>КОМУНАЛЬНЕ ПІДПРИЄМСТВО "ТЕПЛОЕНЕРГО" ДНІПРОВСЬКОЇ МІСЬКОЇ РАДИ</t>
  </si>
  <si>
    <t>32688148</t>
  </si>
  <si>
    <t>091371</t>
  </si>
  <si>
    <t>UA-2021-02-05-012459-a</t>
  </si>
  <si>
    <t>Надання телекомунікаційних послуг.</t>
  </si>
  <si>
    <t>64210000-1 - Послуги телефонного зв’язку та передачі даних</t>
  </si>
  <si>
    <t>ПРИВАТНЕ АКЦІОНЕРНЕ ТОВАРИСТВО "ФАРЛЕП-ІНВЕСТ"</t>
  </si>
  <si>
    <t>19199961</t>
  </si>
  <si>
    <t>65130</t>
  </si>
  <si>
    <t>UA-2021-02-10-000001-a</t>
  </si>
  <si>
    <t>Забезпечення постійного технічного супроводу комп'ютерної програми "Єдина інформаційна система управління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</si>
  <si>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</si>
  <si>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</si>
  <si>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</si>
  <si>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</t>
  </si>
  <si>
    <t>UA-2021-02-10-000024-a</t>
  </si>
  <si>
    <t>Послуги з вивезення твердих побутових відходів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</si>
  <si>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</si>
  <si>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</si>
  <si>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</si>
  <si>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М/125/01/2021</t>
  </si>
  <si>
    <t>UA-2021-02-16-016018-a</t>
  </si>
  <si>
    <t>Панель управління  для управління музичним ПО.</t>
  </si>
  <si>
    <t>32330000-5 - Апаратура для запису та відтворення аудіо- та відеоматеріалу</t>
  </si>
  <si>
    <t>БІЛЕЦЬКА ЮЛІЯ ВІКТОРІВНА</t>
  </si>
  <si>
    <t>3194020940</t>
  </si>
  <si>
    <t>1-П</t>
  </si>
  <si>
    <t>UA-2021-02-19-015262-b</t>
  </si>
  <si>
    <t>Мікрохвильова піч ,  (електричні побутові прилади)</t>
  </si>
  <si>
    <t>39710000-2 - Електричні побутові прилади</t>
  </si>
  <si>
    <t>ТОВАРИСТВО З ОБМЕЖЕНОЮ ВІДПОВІДАЛЬНІСТЮ "ЕПІЦЕНТР К"</t>
  </si>
  <si>
    <t>32490244</t>
  </si>
  <si>
    <t>02/03</t>
  </si>
  <si>
    <t>UA-2021-02-19-015329-b</t>
  </si>
  <si>
    <t xml:space="preserve">Папір офісний,  (офісне устаткування та приладдя різне) -  5 шт 
</t>
  </si>
  <si>
    <t>30190000-7 - Офісне устаткування та приладдя різне</t>
  </si>
  <si>
    <t>02/02</t>
  </si>
  <si>
    <t>UA-2021-02-19-015401-b</t>
  </si>
  <si>
    <t xml:space="preserve">Вішалка для одягу  (меблі та приспособи різні)  -  30 шт  
</t>
  </si>
  <si>
    <t>39150000-8 - Меблі та приспособи різні</t>
  </si>
  <si>
    <t>02/1 ДП 2/21</t>
  </si>
  <si>
    <t>UA-2021-02-19-015422-b</t>
  </si>
  <si>
    <t>Світлодіодна LED лампа -  2 шт</t>
  </si>
  <si>
    <t>31531000-7 - Лампи</t>
  </si>
  <si>
    <t>26369180  ДП 2/21</t>
  </si>
  <si>
    <t>UA-2021-02-19-015463-b</t>
  </si>
  <si>
    <t xml:space="preserve">Роутер (маршрутизатор), мережеве обладнання - 2 шт
 </t>
  </si>
  <si>
    <t>32420000-3 - Мережеве обладнання</t>
  </si>
  <si>
    <t>02/04 ДП 2/21</t>
  </si>
  <si>
    <t>UA-2021-02-25-010626-a</t>
  </si>
  <si>
    <t>Послуги з технічного обслуговування (ТО) систем охорони сигналізації за адресами: м.Дніпро, вул. Телевізійна, 4; м.Дніпро, узв. Крутогірний, 9.      ДК 021:2015:79710000-4</t>
  </si>
  <si>
    <t>79710000-4 - Охоронні послуги</t>
  </si>
  <si>
    <t>ТОВАРИСТВО З ОБМЕЖЕНОЮ ВІДПОВІДАЛЬНІСТЮ "ОХОРОННА АГЕНЦІЯ "ЛЕГІОН"</t>
  </si>
  <si>
    <t>39230000</t>
  </si>
  <si>
    <t>06/21/ТО</t>
  </si>
  <si>
    <t>UA-2021-02-25-010649-a</t>
  </si>
  <si>
    <t>Послуги з охорони об'єктів за адресами: м.Дніпро, вул. Телевізійна, 4; м.Дніпро, узв. Крутогірний, 9
ДК 021:2015:79710000-4</t>
  </si>
  <si>
    <t>06/21</t>
  </si>
  <si>
    <t>UA-2021-02-26-000013-a</t>
  </si>
  <si>
    <t>Папір офісний (Офісне устаткування та приладдя різне)</t>
  </si>
  <si>
    <t>02/5</t>
  </si>
  <si>
    <t>UA-2021-03-16-001099-b</t>
  </si>
  <si>
    <t xml:space="preserve">Послуги з відведення стічних вод 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</si>
  <si>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</si>
  <si>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</si>
  <si>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</si>
  <si>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11389с</t>
  </si>
  <si>
    <t>UA-2021-03-16-001596-b</t>
  </si>
  <si>
    <t>Розподіл води (Послуги з водопостачання)</t>
  </si>
  <si>
    <t>65110000-7 - Розподіл води</t>
  </si>
  <si>
    <t>11389</t>
  </si>
  <si>
    <t>UA-2021-03-16-001019-a</t>
  </si>
  <si>
    <t>Послуги з надання доступу до електронного ресурсу "«Uteka» на розділи  "Бюджет"</t>
  </si>
  <si>
    <t>72320000-4 - Послуги, пов’язані з базами даних</t>
  </si>
  <si>
    <t>ТОВАРИСТВО З ОБМЕЖЕНОЮ ВІДПОВІДАЛЬНІСТЮ "ЮТЕКА"</t>
  </si>
  <si>
    <t>39217570</t>
  </si>
  <si>
    <t>199208-46020</t>
  </si>
  <si>
    <t>UA-2021-03-26-015206-c</t>
  </si>
  <si>
    <t>«Дезінфекційні засоби», ДК 021:2015 – 24450000-3 Агрохімічна продукція (дезінфікуючий засіб для обробки рук і шкіри)</t>
  </si>
  <si>
    <t>24450000-3 - Агрохімічна продукція</t>
  </si>
  <si>
    <t>БОГАТИР ДМИТРО ЄВГЕНОВИЧ</t>
  </si>
  <si>
    <t>2908112534</t>
  </si>
  <si>
    <t>ДЗ-1</t>
  </si>
  <si>
    <t>UA-2021-05-20-007558-b</t>
  </si>
  <si>
    <t>Питна вода ДК 021:2015 41110000-3</t>
  </si>
  <si>
    <t>41110000-3 - Питна вода</t>
  </si>
  <si>
    <t>ТОВАРИСТВО З ОБМЕЖЕНОЮ ВІДПОВІДАЛЬНІСТЮ "БП ГРУПП УКРАЇНА"</t>
  </si>
  <si>
    <t>43356832</t>
  </si>
  <si>
    <t>91/20</t>
  </si>
  <si>
    <t>UA-2021-06-08-011624-b</t>
  </si>
  <si>
    <t>Технічне обслуговування і ремонт компьютерного обладнання</t>
  </si>
  <si>
    <t>50312000-5 - Технічне обслуговування і ремонт комп’ютерного обладнання</t>
  </si>
  <si>
    <t>ДЕМЧЕНКО ВЛАДИСЛАВ ПАВЛОВИЧ</t>
  </si>
  <si>
    <t>3204606152</t>
  </si>
  <si>
    <t>819985</t>
  </si>
  <si>
    <t>UA-2021-06-08-011724-b</t>
  </si>
  <si>
    <t>Послуги з профілктичного обслуговування та відновлення програмного забезпечення</t>
  </si>
  <si>
    <t>72267000-4 - Послуги з профілактичного обслуговування та відновлення програмного забезпечення</t>
  </si>
  <si>
    <t>819985/1</t>
  </si>
  <si>
    <t>UA-2021-11-05-009323-b</t>
  </si>
  <si>
    <t>Світильники</t>
  </si>
  <si>
    <t>31520000-7 - Світильники та освітлювальна арматура</t>
  </si>
  <si>
    <t>07/10</t>
  </si>
  <si>
    <t>UA-2021-11-05-011297-b</t>
  </si>
  <si>
    <t>Трійник , патч-корд</t>
  </si>
  <si>
    <t>31220000-4 - Елементи електричних схем</t>
  </si>
  <si>
    <t>06/10</t>
  </si>
  <si>
    <t>UA-2021-11-05-011866-b</t>
  </si>
  <si>
    <t>Лампа</t>
  </si>
  <si>
    <t>31510000-4 - Електричні лампи розжарення</t>
  </si>
  <si>
    <t>05/10</t>
  </si>
  <si>
    <t>UA-2021-11-05-012687-b</t>
  </si>
  <si>
    <t>Засіб д/чищення</t>
  </si>
  <si>
    <t>04/10</t>
  </si>
  <si>
    <t>UA-2021-11-05-013118-b</t>
  </si>
  <si>
    <t>Корзина для паперу</t>
  </si>
  <si>
    <t>03/10</t>
  </si>
  <si>
    <t>UA-2021-11-05-013547-b</t>
  </si>
  <si>
    <t>Утримувач для паперового рушника  металевий</t>
  </si>
  <si>
    <t>02/10</t>
  </si>
  <si>
    <t>UA-2021-11-05-013966-b</t>
  </si>
  <si>
    <t>Набір для шампанського</t>
  </si>
  <si>
    <t>39290000-1 - Фурнітура різна</t>
  </si>
  <si>
    <t>01/10</t>
  </si>
  <si>
    <t>UA-2021-11-05-014412-b</t>
  </si>
  <si>
    <t>послуги, щодо участі у короткотерміновому семінарі</t>
  </si>
  <si>
    <t>ТОВАРИСТВО З ОБМЕЖЕНОЮ ВІДПОВІДАЛЬНІСТЮ "ІНСТИТУТ ЕЛЕКТРОННИХ ЗАКУПІВЕЛЬ"</t>
  </si>
  <si>
    <t>41034853</t>
  </si>
  <si>
    <t>1422/09</t>
  </si>
  <si>
    <t>UA-2021-11-05-015448-b</t>
  </si>
  <si>
    <t>послуги з обробки даних,видачі сертифікатів та їх обслуговування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</si>
  <si>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</si>
  <si>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</si>
  <si>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</si>
  <si>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26369180</t>
  </si>
  <si>
    <t>UA-2021-11-05-015701-b</t>
  </si>
  <si>
    <t>Інформаційно-консультативні послуги з супровдження ПЗ</t>
  </si>
  <si>
    <t>72260000-5 - Послуги, пов’язані з програмним забезпеченням</t>
  </si>
  <si>
    <t>Боброва Карина Юріївна</t>
  </si>
  <si>
    <t>3441611286</t>
  </si>
  <si>
    <t>2850</t>
  </si>
  <si>
    <t>UA-2021-11-12-011071-a</t>
  </si>
  <si>
    <t>Умивальник та п'єдестал</t>
  </si>
  <si>
    <t>44411300-7 - Умивальники</t>
  </si>
  <si>
    <t>01/11</t>
  </si>
  <si>
    <t>UA-2021-11-30-006403-c</t>
  </si>
  <si>
    <t>послуги з технічного оослуговування,поточного ремонту,перезарядці вогнегасників</t>
  </si>
  <si>
    <t>75250000-3 - Послуги пожежних і рятувальних служб</t>
  </si>
  <si>
    <t>ТОВАРИСТВО З ОБМЕЖЕНОЮ ВІДПОВІДАЛЬНІСТЮ "ПОЖТЕХНОЛОГІЯ"</t>
  </si>
  <si>
    <t>32241041</t>
  </si>
  <si>
    <t>123</t>
  </si>
  <si>
    <t>UA-2021-12-03-011581-c</t>
  </si>
  <si>
    <t>послуги  з підготовки та запуску системи теплозабезпечення приміщення</t>
  </si>
  <si>
    <t>50720000-8 - Послуги з ремонту і технічного обслуговування систем центрального опалення</t>
  </si>
  <si>
    <t>КАТЕГОРЕНКО ОЛЕКСАНДР ОЛЕКСАНДРОВИЧ</t>
  </si>
  <si>
    <t>2556800416</t>
  </si>
  <si>
    <t>75а/21</t>
  </si>
  <si>
    <t>UA-2021-12-03-012577-c</t>
  </si>
  <si>
    <t>поточний ремонт БФП HP MFP M130а, діагностика БФП HP MFP M130а</t>
  </si>
  <si>
    <t>50310000-1 - Технічне обслуговування і ремонт офісної техніки</t>
  </si>
  <si>
    <t>ТЬОССА СЕРГІЙ ОЛЕКСАНДРОВИЧ</t>
  </si>
  <si>
    <t>3065014916</t>
  </si>
  <si>
    <t>ТС-0000030</t>
  </si>
  <si>
    <t>UA-2021-12-14-010853-c</t>
  </si>
  <si>
    <t>Послуга з постачання теплової енергії</t>
  </si>
  <si>
    <t>UA-2021-12-16-010153-c</t>
  </si>
  <si>
    <t>09310000-5 - Електрична енергія</t>
  </si>
  <si>
    <t>скасована</t>
  </si>
  <si>
    <t>сокращение расходов на осуществление закупки товаров, работ и услуг</t>
  </si>
  <si>
    <t>UA-2021-12-16-017253-c</t>
  </si>
  <si>
    <t>Послуги з доступу до мережі Інтернет</t>
  </si>
  <si>
    <t>UA-2021-12-24-015911-c</t>
  </si>
  <si>
    <t>поточний ремонт принтера, відновлення катриджу</t>
  </si>
  <si>
    <t>ТС-0000033</t>
  </si>
  <si>
    <t>UA-2021-12-28-007829-c</t>
  </si>
  <si>
    <t>ТОВ "ТЕЛЕМІСТ 2012"</t>
  </si>
  <si>
    <t>35323603</t>
  </si>
  <si>
    <t>0322</t>
  </si>
  <si>
    <t>35323603,ТОВ "ТЕЛЕМІСТ 2012",Україна</t>
  </si>
  <si>
    <t>UA-2021-02-05-012930-a</t>
  </si>
  <si>
    <t>7559</t>
  </si>
  <si>
    <t>34364696,ТОВ МЕТРОКОМ,Україна;35323603,ТОВ "ТЕЛЕМІСТ 2012",Україна</t>
  </si>
  <si>
    <t>UA-2021-02-01-009041-a</t>
  </si>
  <si>
    <t>Послуги пожежних і рятувальних служб</t>
  </si>
  <si>
    <t>ДНІПРОПЕТРОВСЬКА ФІЛІЯ ТОВАРИСТВА З ОБМЕЖЕНОЮ ВІДПОВІДАЛЬНІСТЮ "ВЕНБЕСТ"-"ВЕНБЕСТ-ДНІПРО"</t>
  </si>
  <si>
    <t>33194375</t>
  </si>
  <si>
    <t>27-ПС/ТО</t>
  </si>
  <si>
    <t>33194375,ДНІПРОПЕТРОВСЬКА ФІЛІЯ ТОВАРИСТВА З ОБМЕЖЕНОЮ ВІДПОВІДАЛЬНІСТЮ "ВЕНБЕСТ"-"ВЕНБЕСТ-ДНІПРО",Україна;30619226,ПРИВАТНЕ ПІДПРИЄМСТВО "ПОЖЦЕНТР",Україна</t>
  </si>
  <si>
    <t>UA-2021-01-29-008797-b</t>
  </si>
  <si>
    <t xml:space="preserve">Охоронні послуги    </t>
  </si>
  <si>
    <t>09/21</t>
  </si>
  <si>
    <t>39306513,ТОВ КРОК-ОХОРОНА,Україна;39230000,ТОВАРИСТВО З ОБМЕЖЕНОЮ ВІДПОВІДАЛЬНІСТЮ "ОХОРОННА АГЕНЦІЯ "ЛЕГІОН",Україна</t>
  </si>
  <si>
    <t>Звіт створено 16 травня в 16:25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</si>
</sst>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3"/>
  <sheetViews>
    <sheetView tabSelected="1" zoomScalePageLayoutView="0" workbookViewId="0" topLeftCell="E1">
      <pane ySplit="4" topLeftCell="A4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">
      <c r="A1" s="1" t="s">
        <v>0</v>
      </c>
    </row>
    <row r="2" ht="12">
      <c r="A2" s="2" t="str">
        <f>HYPERLINK("mailto:report.zakupki@prom.ua","report.zakupki@prom.ua")</f>
        <v>report.zakupki@prom.ua</v>
      </c>
    </row>
    <row r="4" spans="1:30" ht="3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7.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44221</v>
      </c>
      <c r="G5" s="1"/>
      <c r="H5" s="6">
        <v>44221</v>
      </c>
      <c r="I5" s="4">
        <v>1</v>
      </c>
      <c r="J5" s="7">
        <v>22220</v>
      </c>
      <c r="K5" s="7">
        <v>35307</v>
      </c>
      <c r="L5" s="7">
        <v>1.588973897389739</v>
      </c>
      <c r="M5" s="7">
        <v>35305.02</v>
      </c>
      <c r="N5" s="7">
        <v>1.588884788478848</v>
      </c>
      <c r="O5" s="8" t="s">
        <v>35</v>
      </c>
      <c r="P5" s="7">
        <v>1.98</v>
      </c>
      <c r="Q5" s="7">
        <v>0.01</v>
      </c>
      <c r="R5" s="1" t="s">
        <v>35</v>
      </c>
      <c r="S5" s="1" t="s">
        <v>36</v>
      </c>
      <c r="T5" s="9" t="str">
        <f>HYPERLINK("https://my.zakupki.prom.ua/cabinet/purchases/state_purchase/view/23228010")</f>
        <v>https://my.zakupki.prom.ua/cabinet/purchases/state_purchase/view/23228010</v>
      </c>
      <c r="U5" s="1" t="s">
        <v>37</v>
      </c>
      <c r="V5" s="4">
        <v>0</v>
      </c>
      <c r="W5" s="1"/>
      <c r="X5" s="1" t="s">
        <v>38</v>
      </c>
      <c r="Y5" s="7">
        <v>35305.02</v>
      </c>
      <c r="Z5" s="1" t="s">
        <v>39</v>
      </c>
      <c r="AA5" s="1" t="s">
        <v>40</v>
      </c>
      <c r="AB5" s="1"/>
      <c r="AC5" s="1"/>
      <c r="AD5" s="1"/>
    </row>
    <row r="6" spans="1:30" ht="12">
      <c r="A6" s="4">
        <v>2</v>
      </c>
      <c r="B6" s="1" t="s">
        <v>41</v>
      </c>
      <c r="C6" s="5" t="s">
        <v>42</v>
      </c>
      <c r="D6" s="1" t="s">
        <v>43</v>
      </c>
      <c r="E6" s="1" t="s">
        <v>44</v>
      </c>
      <c r="F6" s="6">
        <v>44223</v>
      </c>
      <c r="G6" s="1"/>
      <c r="H6" s="6">
        <v>44232</v>
      </c>
      <c r="I6" s="4">
        <v>0</v>
      </c>
      <c r="J6" s="7">
        <v>1</v>
      </c>
      <c r="K6" s="7">
        <v>6000</v>
      </c>
      <c r="L6" s="7">
        <v>6000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HYPERLINK("https://my.zakupki.prom.ua/cabinet/purchases/state_purchase/view/23344579")</f>
        <v>https://my.zakupki.prom.ua/cabinet/purchases/state_purchase/view/23344579</v>
      </c>
      <c r="U6" s="1" t="s">
        <v>45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37.5">
      <c r="A7" s="4">
        <v>3</v>
      </c>
      <c r="B7" s="1" t="s">
        <v>46</v>
      </c>
      <c r="C7" s="5" t="s">
        <v>47</v>
      </c>
      <c r="D7" s="1" t="s">
        <v>48</v>
      </c>
      <c r="E7" s="1" t="s">
        <v>34</v>
      </c>
      <c r="F7" s="6">
        <v>44224</v>
      </c>
      <c r="G7" s="1"/>
      <c r="H7" s="6">
        <v>44224</v>
      </c>
      <c r="I7" s="4">
        <v>1</v>
      </c>
      <c r="J7" s="7">
        <v>1</v>
      </c>
      <c r="K7" s="7">
        <v>24000</v>
      </c>
      <c r="L7" s="7">
        <v>24000</v>
      </c>
      <c r="M7" s="7">
        <v>24000</v>
      </c>
      <c r="N7" s="7">
        <v>24000</v>
      </c>
      <c r="O7" s="8" t="s">
        <v>49</v>
      </c>
      <c r="P7" s="7">
        <v>0</v>
      </c>
      <c r="Q7" s="7">
        <v>0</v>
      </c>
      <c r="R7" s="1" t="s">
        <v>49</v>
      </c>
      <c r="S7" s="1" t="s">
        <v>50</v>
      </c>
      <c r="T7" s="9" t="str">
        <f>HYPERLINK("https://my.zakupki.prom.ua/cabinet/purchases/state_purchase/view/23360404")</f>
        <v>https://my.zakupki.prom.ua/cabinet/purchases/state_purchase/view/23360404</v>
      </c>
      <c r="U7" s="1" t="s">
        <v>37</v>
      </c>
      <c r="V7" s="4">
        <v>0</v>
      </c>
      <c r="W7" s="1"/>
      <c r="X7" s="1" t="s">
        <v>51</v>
      </c>
      <c r="Y7" s="7">
        <v>24000</v>
      </c>
      <c r="Z7" s="1" t="s">
        <v>39</v>
      </c>
      <c r="AA7" s="1" t="s">
        <v>52</v>
      </c>
      <c r="AB7" s="1"/>
      <c r="AC7" s="1"/>
      <c r="AD7" s="1"/>
    </row>
    <row r="8" spans="1:30" ht="37.5">
      <c r="A8" s="4">
        <v>4</v>
      </c>
      <c r="B8" s="1" t="s">
        <v>53</v>
      </c>
      <c r="C8" s="5" t="s">
        <v>54</v>
      </c>
      <c r="D8" s="1" t="s">
        <v>55</v>
      </c>
      <c r="E8" s="1" t="s">
        <v>34</v>
      </c>
      <c r="F8" s="6">
        <v>44224</v>
      </c>
      <c r="G8" s="1"/>
      <c r="H8" s="6">
        <v>44224</v>
      </c>
      <c r="I8" s="4">
        <v>1</v>
      </c>
      <c r="J8" s="7">
        <v>1</v>
      </c>
      <c r="K8" s="7">
        <v>1200</v>
      </c>
      <c r="L8" s="7">
        <v>1200</v>
      </c>
      <c r="M8" s="7">
        <v>1200</v>
      </c>
      <c r="N8" s="7">
        <v>1200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HYPERLINK("https://my.zakupki.prom.ua/cabinet/purchases/state_purchase/view/23408604")</f>
        <v>https://my.zakupki.prom.ua/cabinet/purchases/state_purchase/view/23408604</v>
      </c>
      <c r="U8" s="1" t="s">
        <v>37</v>
      </c>
      <c r="V8" s="4">
        <v>0</v>
      </c>
      <c r="W8" s="1"/>
      <c r="X8" s="1" t="s">
        <v>58</v>
      </c>
      <c r="Y8" s="7">
        <v>1200</v>
      </c>
      <c r="Z8" s="1" t="s">
        <v>39</v>
      </c>
      <c r="AA8" s="1" t="s">
        <v>52</v>
      </c>
      <c r="AB8" s="1"/>
      <c r="AC8" s="1"/>
      <c r="AD8" s="1"/>
    </row>
    <row r="9" spans="1:30" ht="24.75">
      <c r="A9" s="4">
        <v>5</v>
      </c>
      <c r="B9" s="1" t="s">
        <v>59</v>
      </c>
      <c r="C9" s="5" t="s">
        <v>60</v>
      </c>
      <c r="D9" s="1" t="s">
        <v>61</v>
      </c>
      <c r="E9" s="1" t="s">
        <v>34</v>
      </c>
      <c r="F9" s="6">
        <v>44228</v>
      </c>
      <c r="G9" s="1"/>
      <c r="H9" s="6">
        <v>44228</v>
      </c>
      <c r="I9" s="4">
        <v>1</v>
      </c>
      <c r="J9" s="7">
        <v>3</v>
      </c>
      <c r="K9" s="7">
        <v>1068</v>
      </c>
      <c r="L9" s="7">
        <v>356</v>
      </c>
      <c r="M9" s="7">
        <v>1068</v>
      </c>
      <c r="N9" s="7">
        <v>356</v>
      </c>
      <c r="O9" s="8" t="s">
        <v>62</v>
      </c>
      <c r="P9" s="7">
        <v>0</v>
      </c>
      <c r="Q9" s="7">
        <v>0</v>
      </c>
      <c r="R9" s="1" t="s">
        <v>62</v>
      </c>
      <c r="S9" s="1" t="s">
        <v>63</v>
      </c>
      <c r="T9" s="9" t="str">
        <f>HYPERLINK("https://my.zakupki.prom.ua/cabinet/purchases/state_purchase/view/23487011")</f>
        <v>https://my.zakupki.prom.ua/cabinet/purchases/state_purchase/view/23487011</v>
      </c>
      <c r="U9" s="1" t="s">
        <v>37</v>
      </c>
      <c r="V9" s="4">
        <v>0</v>
      </c>
      <c r="W9" s="1"/>
      <c r="X9" s="1" t="s">
        <v>64</v>
      </c>
      <c r="Y9" s="7">
        <v>1068</v>
      </c>
      <c r="Z9" s="1" t="s">
        <v>39</v>
      </c>
      <c r="AA9" s="1" t="s">
        <v>52</v>
      </c>
      <c r="AB9" s="1"/>
      <c r="AC9" s="1"/>
      <c r="AD9" s="1"/>
    </row>
    <row r="10" spans="1:30" ht="37.5">
      <c r="A10" s="4">
        <v>6</v>
      </c>
      <c r="B10" s="1" t="s">
        <v>65</v>
      </c>
      <c r="C10" s="5" t="s">
        <v>66</v>
      </c>
      <c r="D10" s="1" t="s">
        <v>48</v>
      </c>
      <c r="E10" s="1" t="s">
        <v>34</v>
      </c>
      <c r="F10" s="6">
        <v>44229</v>
      </c>
      <c r="G10" s="1"/>
      <c r="H10" s="6">
        <v>44229</v>
      </c>
      <c r="I10" s="4">
        <v>1</v>
      </c>
      <c r="J10" s="7">
        <v>1</v>
      </c>
      <c r="K10" s="7">
        <v>8000</v>
      </c>
      <c r="L10" s="7">
        <v>8000</v>
      </c>
      <c r="M10" s="7">
        <v>7349.04</v>
      </c>
      <c r="N10" s="7">
        <v>7349.04</v>
      </c>
      <c r="O10" s="8" t="s">
        <v>67</v>
      </c>
      <c r="P10" s="7">
        <v>650.96</v>
      </c>
      <c r="Q10" s="7">
        <v>8.14</v>
      </c>
      <c r="R10" s="1" t="s">
        <v>67</v>
      </c>
      <c r="S10" s="1" t="s">
        <v>68</v>
      </c>
      <c r="T10" s="9" t="str">
        <f>HYPERLINK("https://my.zakupki.prom.ua/cabinet/purchases/state_purchase/view/23568240")</f>
        <v>https://my.zakupki.prom.ua/cabinet/purchases/state_purchase/view/23568240</v>
      </c>
      <c r="U10" s="1" t="s">
        <v>37</v>
      </c>
      <c r="V10" s="4">
        <v>0</v>
      </c>
      <c r="W10" s="1"/>
      <c r="X10" s="1" t="s">
        <v>69</v>
      </c>
      <c r="Y10" s="7">
        <v>7349.04</v>
      </c>
      <c r="Z10" s="1" t="s">
        <v>39</v>
      </c>
      <c r="AA10" s="1" t="s">
        <v>52</v>
      </c>
      <c r="AB10" s="1"/>
      <c r="AC10" s="1"/>
      <c r="AD10" s="1"/>
    </row>
    <row r="11" spans="1:30" ht="24.75">
      <c r="A11" s="4">
        <v>7</v>
      </c>
      <c r="B11" s="1" t="s">
        <v>70</v>
      </c>
      <c r="C11" s="5" t="s">
        <v>71</v>
      </c>
      <c r="D11" s="1" t="s">
        <v>72</v>
      </c>
      <c r="E11" s="1" t="s">
        <v>73</v>
      </c>
      <c r="F11" s="6">
        <v>44231</v>
      </c>
      <c r="G11" s="1"/>
      <c r="H11" s="6">
        <v>44244</v>
      </c>
      <c r="I11" s="4">
        <v>1</v>
      </c>
      <c r="J11" s="7">
        <v>58.022</v>
      </c>
      <c r="K11" s="7">
        <v>103290</v>
      </c>
      <c r="L11" s="7">
        <v>1780.1868256868086</v>
      </c>
      <c r="M11" s="7">
        <v>103290</v>
      </c>
      <c r="N11" s="7">
        <v>1780.1868256868086</v>
      </c>
      <c r="O11" s="8" t="s">
        <v>74</v>
      </c>
      <c r="P11" s="7">
        <v>0</v>
      </c>
      <c r="Q11" s="7">
        <v>0</v>
      </c>
      <c r="R11" s="1" t="s">
        <v>74</v>
      </c>
      <c r="S11" s="1" t="s">
        <v>75</v>
      </c>
      <c r="T11" s="9" t="str">
        <f>HYPERLINK("https://my.zakupki.prom.ua/cabinet/purchases/state_purchase/view/23680057")</f>
        <v>https://my.zakupki.prom.ua/cabinet/purchases/state_purchase/view/23680057</v>
      </c>
      <c r="U11" s="1" t="s">
        <v>37</v>
      </c>
      <c r="V11" s="4">
        <v>0</v>
      </c>
      <c r="W11" s="1"/>
      <c r="X11" s="1" t="s">
        <v>76</v>
      </c>
      <c r="Y11" s="7">
        <v>103290</v>
      </c>
      <c r="Z11" s="1" t="s">
        <v>39</v>
      </c>
      <c r="AA11" s="1" t="s">
        <v>52</v>
      </c>
      <c r="AB11" s="1"/>
      <c r="AC11" s="1"/>
      <c r="AD11" s="1"/>
    </row>
    <row r="12" spans="1:30" ht="24.75">
      <c r="A12" s="4">
        <v>8</v>
      </c>
      <c r="B12" s="1" t="s">
        <v>77</v>
      </c>
      <c r="C12" s="5" t="s">
        <v>78</v>
      </c>
      <c r="D12" s="1" t="s">
        <v>79</v>
      </c>
      <c r="E12" s="1" t="s">
        <v>34</v>
      </c>
      <c r="F12" s="6">
        <v>44232</v>
      </c>
      <c r="G12" s="1"/>
      <c r="H12" s="6">
        <v>44232</v>
      </c>
      <c r="I12" s="4">
        <v>1</v>
      </c>
      <c r="J12" s="7">
        <v>1</v>
      </c>
      <c r="K12" s="7">
        <v>1000</v>
      </c>
      <c r="L12" s="7">
        <v>1000</v>
      </c>
      <c r="M12" s="7">
        <v>1000</v>
      </c>
      <c r="N12" s="7">
        <v>1000</v>
      </c>
      <c r="O12" s="8" t="s">
        <v>80</v>
      </c>
      <c r="P12" s="7">
        <v>0</v>
      </c>
      <c r="Q12" s="7">
        <v>0</v>
      </c>
      <c r="R12" s="1" t="s">
        <v>80</v>
      </c>
      <c r="S12" s="1" t="s">
        <v>81</v>
      </c>
      <c r="T12" s="9" t="str">
        <f>HYPERLINK("https://my.zakupki.prom.ua/cabinet/purchases/state_purchase/view/23716848")</f>
        <v>https://my.zakupki.prom.ua/cabinet/purchases/state_purchase/view/23716848</v>
      </c>
      <c r="U12" s="1" t="s">
        <v>37</v>
      </c>
      <c r="V12" s="4">
        <v>0</v>
      </c>
      <c r="W12" s="1"/>
      <c r="X12" s="1" t="s">
        <v>82</v>
      </c>
      <c r="Y12" s="7">
        <v>1000</v>
      </c>
      <c r="Z12" s="1" t="s">
        <v>39</v>
      </c>
      <c r="AA12" s="1" t="s">
        <v>52</v>
      </c>
      <c r="AB12" s="1"/>
      <c r="AC12" s="1"/>
      <c r="AD12" s="1"/>
    </row>
    <row r="13" spans="1:30" ht="37.5">
      <c r="A13" s="4">
        <v>9</v>
      </c>
      <c r="B13" s="1" t="s">
        <v>83</v>
      </c>
      <c r="C13" s="5" t="s">
        <v>84</v>
      </c>
      <c r="D13" s="1" t="s">
        <v>85</v>
      </c>
      <c r="E13" s="1" t="s">
        <v>34</v>
      </c>
      <c r="F13" s="6">
        <v>44237</v>
      </c>
      <c r="G13" s="1"/>
      <c r="H13" s="6">
        <v>44237</v>
      </c>
      <c r="I13" s="4">
        <v>1</v>
      </c>
      <c r="J13" s="7">
        <v>1</v>
      </c>
      <c r="K13" s="7">
        <v>4800</v>
      </c>
      <c r="L13" s="7">
        <v>4800</v>
      </c>
      <c r="M13" s="7">
        <v>4800</v>
      </c>
      <c r="N13" s="7">
        <v>4800</v>
      </c>
      <c r="O13" s="8" t="s">
        <v>86</v>
      </c>
      <c r="P13" s="7">
        <v>0</v>
      </c>
      <c r="Q13" s="7">
        <v>0</v>
      </c>
      <c r="R13" s="1" t="s">
        <v>86</v>
      </c>
      <c r="S13" s="1" t="s">
        <v>87</v>
      </c>
      <c r="T13" s="9" t="str">
        <f>HYPERLINK("https://my.zakupki.prom.ua/cabinet/purchases/state_purchase/view/23840686")</f>
        <v>https://my.zakupki.prom.ua/cabinet/purchases/state_purchase/view/23840686</v>
      </c>
      <c r="U13" s="1" t="s">
        <v>37</v>
      </c>
      <c r="V13" s="4">
        <v>0</v>
      </c>
      <c r="W13" s="1"/>
      <c r="X13" s="1" t="s">
        <v>88</v>
      </c>
      <c r="Y13" s="7">
        <v>4800</v>
      </c>
      <c r="Z13" s="1" t="s">
        <v>39</v>
      </c>
      <c r="AA13" s="1" t="s">
        <v>52</v>
      </c>
      <c r="AB13" s="1"/>
      <c r="AC13" s="1"/>
      <c r="AD13" s="1"/>
    </row>
    <row r="14" spans="1:30" ht="24.75">
      <c r="A14" s="4">
        <v>10</v>
      </c>
      <c r="B14" s="1" t="s">
        <v>89</v>
      </c>
      <c r="C14" s="5" t="s">
        <v>90</v>
      </c>
      <c r="D14" s="1" t="s">
        <v>91</v>
      </c>
      <c r="E14" s="1" t="s">
        <v>34</v>
      </c>
      <c r="F14" s="6">
        <v>44237</v>
      </c>
      <c r="G14" s="1"/>
      <c r="H14" s="6">
        <v>44237</v>
      </c>
      <c r="I14" s="4">
        <v>1</v>
      </c>
      <c r="J14" s="7">
        <v>1</v>
      </c>
      <c r="K14" s="7">
        <v>881.88</v>
      </c>
      <c r="L14" s="7">
        <v>881.88</v>
      </c>
      <c r="M14" s="7">
        <v>881.88</v>
      </c>
      <c r="N14" s="7">
        <v>881.88</v>
      </c>
      <c r="O14" s="8" t="s">
        <v>92</v>
      </c>
      <c r="P14" s="7">
        <v>0</v>
      </c>
      <c r="Q14" s="7">
        <v>0</v>
      </c>
      <c r="R14" s="1" t="s">
        <v>92</v>
      </c>
      <c r="S14" s="1" t="s">
        <v>93</v>
      </c>
      <c r="T14" s="9" t="str">
        <f>HYPERLINK("https://my.zakupki.prom.ua/cabinet/purchases/state_purchase/view/23840770")</f>
        <v>https://my.zakupki.prom.ua/cabinet/purchases/state_purchase/view/23840770</v>
      </c>
      <c r="U14" s="1" t="s">
        <v>37</v>
      </c>
      <c r="V14" s="4">
        <v>0</v>
      </c>
      <c r="W14" s="1"/>
      <c r="X14" s="1" t="s">
        <v>94</v>
      </c>
      <c r="Y14" s="7">
        <v>881.88</v>
      </c>
      <c r="Z14" s="1" t="s">
        <v>39</v>
      </c>
      <c r="AA14" s="1" t="s">
        <v>52</v>
      </c>
      <c r="AB14" s="1"/>
      <c r="AC14" s="1"/>
      <c r="AD14" s="1"/>
    </row>
    <row r="15" spans="1:30" ht="12">
      <c r="A15" s="4">
        <v>11</v>
      </c>
      <c r="B15" s="1" t="s">
        <v>95</v>
      </c>
      <c r="C15" s="5" t="s">
        <v>96</v>
      </c>
      <c r="D15" s="1" t="s">
        <v>97</v>
      </c>
      <c r="E15" s="1" t="s">
        <v>34</v>
      </c>
      <c r="F15" s="6">
        <v>44243</v>
      </c>
      <c r="G15" s="1"/>
      <c r="H15" s="6">
        <v>44243</v>
      </c>
      <c r="I15" s="4">
        <v>1</v>
      </c>
      <c r="J15" s="7">
        <v>1</v>
      </c>
      <c r="K15" s="7">
        <v>2350</v>
      </c>
      <c r="L15" s="7">
        <v>2350</v>
      </c>
      <c r="M15" s="7">
        <v>2350</v>
      </c>
      <c r="N15" s="7">
        <v>2350</v>
      </c>
      <c r="O15" s="8" t="s">
        <v>98</v>
      </c>
      <c r="P15" s="7">
        <v>0</v>
      </c>
      <c r="Q15" s="7">
        <v>0</v>
      </c>
      <c r="R15" s="1" t="s">
        <v>98</v>
      </c>
      <c r="S15" s="1" t="s">
        <v>99</v>
      </c>
      <c r="T15" s="9" t="str">
        <f>HYPERLINK("https://my.zakupki.prom.ua/cabinet/purchases/state_purchase/view/24080774")</f>
        <v>https://my.zakupki.prom.ua/cabinet/purchases/state_purchase/view/24080774</v>
      </c>
      <c r="U15" s="1" t="s">
        <v>37</v>
      </c>
      <c r="V15" s="4">
        <v>0</v>
      </c>
      <c r="W15" s="1"/>
      <c r="X15" s="1" t="s">
        <v>100</v>
      </c>
      <c r="Y15" s="7">
        <v>2350</v>
      </c>
      <c r="Z15" s="1" t="s">
        <v>39</v>
      </c>
      <c r="AA15" s="1" t="s">
        <v>52</v>
      </c>
      <c r="AB15" s="1"/>
      <c r="AC15" s="1"/>
      <c r="AD15" s="1"/>
    </row>
    <row r="16" spans="1:30" ht="24.75">
      <c r="A16" s="4">
        <v>12</v>
      </c>
      <c r="B16" s="1" t="s">
        <v>101</v>
      </c>
      <c r="C16" s="5" t="s">
        <v>102</v>
      </c>
      <c r="D16" s="1" t="s">
        <v>103</v>
      </c>
      <c r="E16" s="1" t="s">
        <v>34</v>
      </c>
      <c r="F16" s="6">
        <v>44246</v>
      </c>
      <c r="G16" s="1"/>
      <c r="H16" s="6">
        <v>44246</v>
      </c>
      <c r="I16" s="4">
        <v>1</v>
      </c>
      <c r="J16" s="7">
        <v>1</v>
      </c>
      <c r="K16" s="7">
        <v>1300</v>
      </c>
      <c r="L16" s="7">
        <v>1300</v>
      </c>
      <c r="M16" s="7">
        <v>1248.96</v>
      </c>
      <c r="N16" s="7">
        <v>1248.96</v>
      </c>
      <c r="O16" s="8" t="s">
        <v>104</v>
      </c>
      <c r="P16" s="7">
        <v>51.04</v>
      </c>
      <c r="Q16" s="7">
        <v>3.93</v>
      </c>
      <c r="R16" s="1" t="s">
        <v>104</v>
      </c>
      <c r="S16" s="1" t="s">
        <v>105</v>
      </c>
      <c r="T16" s="9" t="str">
        <f>HYPERLINK("https://my.zakupki.prom.ua/cabinet/purchases/state_purchase/view/24226315")</f>
        <v>https://my.zakupki.prom.ua/cabinet/purchases/state_purchase/view/24226315</v>
      </c>
      <c r="U16" s="1" t="s">
        <v>37</v>
      </c>
      <c r="V16" s="4">
        <v>0</v>
      </c>
      <c r="W16" s="1"/>
      <c r="X16" s="1" t="s">
        <v>106</v>
      </c>
      <c r="Y16" s="7">
        <v>1248.96</v>
      </c>
      <c r="Z16" s="1" t="s">
        <v>39</v>
      </c>
      <c r="AA16" s="1" t="s">
        <v>52</v>
      </c>
      <c r="AB16" s="1"/>
      <c r="AC16" s="1"/>
      <c r="AD16" s="1"/>
    </row>
    <row r="17" spans="1:30" ht="37.5">
      <c r="A17" s="4">
        <v>13</v>
      </c>
      <c r="B17" s="1" t="s">
        <v>107</v>
      </c>
      <c r="C17" s="5" t="s">
        <v>108</v>
      </c>
      <c r="D17" s="1" t="s">
        <v>109</v>
      </c>
      <c r="E17" s="1" t="s">
        <v>34</v>
      </c>
      <c r="F17" s="6">
        <v>44246</v>
      </c>
      <c r="G17" s="1"/>
      <c r="H17" s="6">
        <v>44246</v>
      </c>
      <c r="I17" s="4">
        <v>1</v>
      </c>
      <c r="J17" s="7">
        <v>5</v>
      </c>
      <c r="K17" s="7">
        <v>400</v>
      </c>
      <c r="L17" s="7">
        <v>80</v>
      </c>
      <c r="M17" s="7">
        <v>397.5</v>
      </c>
      <c r="N17" s="7">
        <v>79.5</v>
      </c>
      <c r="O17" s="8" t="s">
        <v>104</v>
      </c>
      <c r="P17" s="7">
        <v>2.5</v>
      </c>
      <c r="Q17" s="7">
        <v>0.62</v>
      </c>
      <c r="R17" s="1" t="s">
        <v>104</v>
      </c>
      <c r="S17" s="1" t="s">
        <v>105</v>
      </c>
      <c r="T17" s="9" t="str">
        <f>HYPERLINK("https://my.zakupki.prom.ua/cabinet/purchases/state_purchase/view/24226497")</f>
        <v>https://my.zakupki.prom.ua/cabinet/purchases/state_purchase/view/24226497</v>
      </c>
      <c r="U17" s="1" t="s">
        <v>37</v>
      </c>
      <c r="V17" s="4">
        <v>0</v>
      </c>
      <c r="W17" s="1"/>
      <c r="X17" s="1" t="s">
        <v>110</v>
      </c>
      <c r="Y17" s="7">
        <v>397.5</v>
      </c>
      <c r="Z17" s="1" t="s">
        <v>39</v>
      </c>
      <c r="AA17" s="1" t="s">
        <v>52</v>
      </c>
      <c r="AB17" s="1"/>
      <c r="AC17" s="1"/>
      <c r="AD17" s="1"/>
    </row>
    <row r="18" spans="1:30" ht="37.5">
      <c r="A18" s="4">
        <v>14</v>
      </c>
      <c r="B18" s="1" t="s">
        <v>111</v>
      </c>
      <c r="C18" s="5" t="s">
        <v>112</v>
      </c>
      <c r="D18" s="1" t="s">
        <v>113</v>
      </c>
      <c r="E18" s="1" t="s">
        <v>34</v>
      </c>
      <c r="F18" s="6">
        <v>44246</v>
      </c>
      <c r="G18" s="1"/>
      <c r="H18" s="6">
        <v>44246</v>
      </c>
      <c r="I18" s="4">
        <v>1</v>
      </c>
      <c r="J18" s="7">
        <v>3</v>
      </c>
      <c r="K18" s="7">
        <v>520</v>
      </c>
      <c r="L18" s="7">
        <v>173.33333333333334</v>
      </c>
      <c r="M18" s="7">
        <v>509.9</v>
      </c>
      <c r="N18" s="7">
        <v>169.96666666666667</v>
      </c>
      <c r="O18" s="8" t="s">
        <v>104</v>
      </c>
      <c r="P18" s="7">
        <v>10.1</v>
      </c>
      <c r="Q18" s="7">
        <v>1.94</v>
      </c>
      <c r="R18" s="1" t="s">
        <v>104</v>
      </c>
      <c r="S18" s="1" t="s">
        <v>105</v>
      </c>
      <c r="T18" s="9" t="str">
        <f>HYPERLINK("https://my.zakupki.prom.ua/cabinet/purchases/state_purchase/view/24226597")</f>
        <v>https://my.zakupki.prom.ua/cabinet/purchases/state_purchase/view/24226597</v>
      </c>
      <c r="U18" s="1" t="s">
        <v>37</v>
      </c>
      <c r="V18" s="4">
        <v>0</v>
      </c>
      <c r="W18" s="1"/>
      <c r="X18" s="1" t="s">
        <v>114</v>
      </c>
      <c r="Y18" s="7">
        <v>509.9</v>
      </c>
      <c r="Z18" s="1" t="s">
        <v>39</v>
      </c>
      <c r="AA18" s="1" t="s">
        <v>52</v>
      </c>
      <c r="AB18" s="1"/>
      <c r="AC18" s="1"/>
      <c r="AD18" s="1"/>
    </row>
    <row r="19" spans="1:30" ht="24.75">
      <c r="A19" s="4">
        <v>15</v>
      </c>
      <c r="B19" s="1" t="s">
        <v>115</v>
      </c>
      <c r="C19" s="5" t="s">
        <v>116</v>
      </c>
      <c r="D19" s="1" t="s">
        <v>117</v>
      </c>
      <c r="E19" s="1" t="s">
        <v>34</v>
      </c>
      <c r="F19" s="6">
        <v>44246</v>
      </c>
      <c r="G19" s="1"/>
      <c r="H19" s="6">
        <v>44246</v>
      </c>
      <c r="I19" s="4">
        <v>1</v>
      </c>
      <c r="J19" s="7">
        <v>2</v>
      </c>
      <c r="K19" s="7">
        <v>500</v>
      </c>
      <c r="L19" s="7">
        <v>250</v>
      </c>
      <c r="M19" s="7">
        <v>494.52</v>
      </c>
      <c r="N19" s="7">
        <v>247.26</v>
      </c>
      <c r="O19" s="8" t="s">
        <v>104</v>
      </c>
      <c r="P19" s="7">
        <v>5.48</v>
      </c>
      <c r="Q19" s="7">
        <v>1.1</v>
      </c>
      <c r="R19" s="1" t="s">
        <v>104</v>
      </c>
      <c r="S19" s="1" t="s">
        <v>105</v>
      </c>
      <c r="T19" s="9" t="str">
        <f>HYPERLINK("https://my.zakupki.prom.ua/cabinet/purchases/state_purchase/view/24226782")</f>
        <v>https://my.zakupki.prom.ua/cabinet/purchases/state_purchase/view/24226782</v>
      </c>
      <c r="U19" s="1" t="s">
        <v>37</v>
      </c>
      <c r="V19" s="4">
        <v>0</v>
      </c>
      <c r="W19" s="1"/>
      <c r="X19" s="1" t="s">
        <v>118</v>
      </c>
      <c r="Y19" s="7">
        <v>494.52</v>
      </c>
      <c r="Z19" s="1" t="s">
        <v>39</v>
      </c>
      <c r="AA19" s="1" t="s">
        <v>52</v>
      </c>
      <c r="AB19" s="1"/>
      <c r="AC19" s="1"/>
      <c r="AD19" s="1"/>
    </row>
    <row r="20" spans="1:30" ht="37.5">
      <c r="A20" s="4">
        <v>16</v>
      </c>
      <c r="B20" s="1" t="s">
        <v>119</v>
      </c>
      <c r="C20" s="5" t="s">
        <v>120</v>
      </c>
      <c r="D20" s="1" t="s">
        <v>121</v>
      </c>
      <c r="E20" s="1" t="s">
        <v>34</v>
      </c>
      <c r="F20" s="6">
        <v>44246</v>
      </c>
      <c r="G20" s="1"/>
      <c r="H20" s="6">
        <v>44246</v>
      </c>
      <c r="I20" s="4">
        <v>1</v>
      </c>
      <c r="J20" s="7">
        <v>2</v>
      </c>
      <c r="K20" s="7">
        <v>1500</v>
      </c>
      <c r="L20" s="7">
        <v>750</v>
      </c>
      <c r="M20" s="7">
        <v>1053.96</v>
      </c>
      <c r="N20" s="7">
        <v>526.98</v>
      </c>
      <c r="O20" s="8" t="s">
        <v>104</v>
      </c>
      <c r="P20" s="7">
        <v>446.04</v>
      </c>
      <c r="Q20" s="7">
        <v>29.74</v>
      </c>
      <c r="R20" s="1" t="s">
        <v>104</v>
      </c>
      <c r="S20" s="1" t="s">
        <v>105</v>
      </c>
      <c r="T20" s="9" t="str">
        <f>HYPERLINK("https://my.zakupki.prom.ua/cabinet/purchases/state_purchase/view/24226894")</f>
        <v>https://my.zakupki.prom.ua/cabinet/purchases/state_purchase/view/24226894</v>
      </c>
      <c r="U20" s="1" t="s">
        <v>37</v>
      </c>
      <c r="V20" s="4">
        <v>0</v>
      </c>
      <c r="W20" s="1"/>
      <c r="X20" s="1" t="s">
        <v>122</v>
      </c>
      <c r="Y20" s="7">
        <v>1053.96</v>
      </c>
      <c r="Z20" s="1" t="s">
        <v>39</v>
      </c>
      <c r="AA20" s="1" t="s">
        <v>52</v>
      </c>
      <c r="AB20" s="1"/>
      <c r="AC20" s="1"/>
      <c r="AD20" s="1"/>
    </row>
    <row r="21" spans="1:30" ht="49.5">
      <c r="A21" s="4">
        <v>17</v>
      </c>
      <c r="B21" s="1" t="s">
        <v>123</v>
      </c>
      <c r="C21" s="5" t="s">
        <v>124</v>
      </c>
      <c r="D21" s="1" t="s">
        <v>125</v>
      </c>
      <c r="E21" s="1" t="s">
        <v>34</v>
      </c>
      <c r="F21" s="6">
        <v>44252</v>
      </c>
      <c r="G21" s="1"/>
      <c r="H21" s="6">
        <v>44253</v>
      </c>
      <c r="I21" s="4">
        <v>1</v>
      </c>
      <c r="J21" s="7">
        <v>1</v>
      </c>
      <c r="K21" s="7">
        <v>210</v>
      </c>
      <c r="L21" s="7">
        <v>210</v>
      </c>
      <c r="M21" s="7">
        <v>210</v>
      </c>
      <c r="N21" s="7">
        <v>210</v>
      </c>
      <c r="O21" s="8" t="s">
        <v>126</v>
      </c>
      <c r="P21" s="7">
        <v>0</v>
      </c>
      <c r="Q21" s="7">
        <v>0</v>
      </c>
      <c r="R21" s="1" t="s">
        <v>126</v>
      </c>
      <c r="S21" s="1" t="s">
        <v>127</v>
      </c>
      <c r="T21" s="9" t="str">
        <f>HYPERLINK("https://my.zakupki.prom.ua/cabinet/purchases/state_purchase/view/24417956")</f>
        <v>https://my.zakupki.prom.ua/cabinet/purchases/state_purchase/view/24417956</v>
      </c>
      <c r="U21" s="1" t="s">
        <v>37</v>
      </c>
      <c r="V21" s="4">
        <v>0</v>
      </c>
      <c r="W21" s="1"/>
      <c r="X21" s="1" t="s">
        <v>128</v>
      </c>
      <c r="Y21" s="7">
        <v>210</v>
      </c>
      <c r="Z21" s="1" t="s">
        <v>39</v>
      </c>
      <c r="AA21" s="1" t="s">
        <v>52</v>
      </c>
      <c r="AB21" s="1"/>
      <c r="AC21" s="1"/>
      <c r="AD21" s="1"/>
    </row>
    <row r="22" spans="1:30" ht="37.5">
      <c r="A22" s="4">
        <v>18</v>
      </c>
      <c r="B22" s="1" t="s">
        <v>129</v>
      </c>
      <c r="C22" s="5" t="s">
        <v>130</v>
      </c>
      <c r="D22" s="1" t="s">
        <v>125</v>
      </c>
      <c r="E22" s="1" t="s">
        <v>34</v>
      </c>
      <c r="F22" s="6">
        <v>44252</v>
      </c>
      <c r="G22" s="1"/>
      <c r="H22" s="6">
        <v>44253</v>
      </c>
      <c r="I22" s="4">
        <v>1</v>
      </c>
      <c r="J22" s="7">
        <v>1</v>
      </c>
      <c r="K22" s="7">
        <v>240</v>
      </c>
      <c r="L22" s="7">
        <v>240</v>
      </c>
      <c r="M22" s="7">
        <v>240</v>
      </c>
      <c r="N22" s="7">
        <v>240</v>
      </c>
      <c r="O22" s="8" t="s">
        <v>126</v>
      </c>
      <c r="P22" s="7">
        <v>0</v>
      </c>
      <c r="Q22" s="7">
        <v>0</v>
      </c>
      <c r="R22" s="1" t="s">
        <v>126</v>
      </c>
      <c r="S22" s="1" t="s">
        <v>127</v>
      </c>
      <c r="T22" s="9" t="str">
        <f>HYPERLINK("https://my.zakupki.prom.ua/cabinet/purchases/state_purchase/view/24418038")</f>
        <v>https://my.zakupki.prom.ua/cabinet/purchases/state_purchase/view/24418038</v>
      </c>
      <c r="U22" s="1" t="s">
        <v>37</v>
      </c>
      <c r="V22" s="4">
        <v>0</v>
      </c>
      <c r="W22" s="1"/>
      <c r="X22" s="1" t="s">
        <v>131</v>
      </c>
      <c r="Y22" s="7">
        <v>240</v>
      </c>
      <c r="Z22" s="1" t="s">
        <v>39</v>
      </c>
      <c r="AA22" s="1" t="s">
        <v>52</v>
      </c>
      <c r="AB22" s="1"/>
      <c r="AC22" s="1"/>
      <c r="AD22" s="1"/>
    </row>
    <row r="23" spans="1:30" ht="24.75">
      <c r="A23" s="4">
        <v>19</v>
      </c>
      <c r="B23" s="1" t="s">
        <v>132</v>
      </c>
      <c r="C23" s="5" t="s">
        <v>133</v>
      </c>
      <c r="D23" s="1" t="s">
        <v>109</v>
      </c>
      <c r="E23" s="1" t="s">
        <v>34</v>
      </c>
      <c r="F23" s="6">
        <v>44253</v>
      </c>
      <c r="G23" s="1"/>
      <c r="H23" s="6">
        <v>44253</v>
      </c>
      <c r="I23" s="4">
        <v>1</v>
      </c>
      <c r="J23" s="7">
        <v>10</v>
      </c>
      <c r="K23" s="7">
        <v>805</v>
      </c>
      <c r="L23" s="7">
        <v>80.5</v>
      </c>
      <c r="M23" s="7">
        <v>804.96</v>
      </c>
      <c r="N23" s="7">
        <v>80.496</v>
      </c>
      <c r="O23" s="8" t="s">
        <v>104</v>
      </c>
      <c r="P23" s="7">
        <v>0.04</v>
      </c>
      <c r="Q23" s="7">
        <v>0</v>
      </c>
      <c r="R23" s="1" t="s">
        <v>104</v>
      </c>
      <c r="S23" s="1" t="s">
        <v>105</v>
      </c>
      <c r="T23" s="9" t="str">
        <f>HYPERLINK("https://my.zakupki.prom.ua/cabinet/purchases/state_purchase/view/24418311")</f>
        <v>https://my.zakupki.prom.ua/cabinet/purchases/state_purchase/view/24418311</v>
      </c>
      <c r="U23" s="1" t="s">
        <v>37</v>
      </c>
      <c r="V23" s="4">
        <v>0</v>
      </c>
      <c r="W23" s="1"/>
      <c r="X23" s="1" t="s">
        <v>134</v>
      </c>
      <c r="Y23" s="7">
        <v>804.96</v>
      </c>
      <c r="Z23" s="1" t="s">
        <v>39</v>
      </c>
      <c r="AA23" s="1" t="s">
        <v>52</v>
      </c>
      <c r="AB23" s="1"/>
      <c r="AC23" s="1"/>
      <c r="AD23" s="1"/>
    </row>
    <row r="24" spans="1:30" ht="37.5">
      <c r="A24" s="4">
        <v>20</v>
      </c>
      <c r="B24" s="1" t="s">
        <v>135</v>
      </c>
      <c r="C24" s="5" t="s">
        <v>136</v>
      </c>
      <c r="D24" s="1" t="s">
        <v>137</v>
      </c>
      <c r="E24" s="1" t="s">
        <v>34</v>
      </c>
      <c r="F24" s="6">
        <v>44271</v>
      </c>
      <c r="G24" s="1"/>
      <c r="H24" s="6">
        <v>44271</v>
      </c>
      <c r="I24" s="4">
        <v>1</v>
      </c>
      <c r="J24" s="7">
        <v>1</v>
      </c>
      <c r="K24" s="7">
        <v>1570.36</v>
      </c>
      <c r="L24" s="7">
        <v>1570.36</v>
      </c>
      <c r="M24" s="7">
        <v>1570.36</v>
      </c>
      <c r="N24" s="7">
        <v>1570.36</v>
      </c>
      <c r="O24" s="8" t="s">
        <v>138</v>
      </c>
      <c r="P24" s="7">
        <v>0</v>
      </c>
      <c r="Q24" s="7">
        <v>0</v>
      </c>
      <c r="R24" s="1" t="s">
        <v>138</v>
      </c>
      <c r="S24" s="1" t="s">
        <v>139</v>
      </c>
      <c r="T24" s="9" t="str">
        <f>HYPERLINK("https://my.zakupki.prom.ua/cabinet/purchases/state_purchase/view/24916114")</f>
        <v>https://my.zakupki.prom.ua/cabinet/purchases/state_purchase/view/24916114</v>
      </c>
      <c r="U24" s="1" t="s">
        <v>37</v>
      </c>
      <c r="V24" s="4">
        <v>0</v>
      </c>
      <c r="W24" s="1"/>
      <c r="X24" s="1" t="s">
        <v>140</v>
      </c>
      <c r="Y24" s="7">
        <v>1570.36</v>
      </c>
      <c r="Z24" s="1" t="s">
        <v>39</v>
      </c>
      <c r="AA24" s="1" t="s">
        <v>52</v>
      </c>
      <c r="AB24" s="1"/>
      <c r="AC24" s="1"/>
      <c r="AD24" s="1"/>
    </row>
    <row r="25" spans="1:30" ht="37.5">
      <c r="A25" s="4">
        <v>21</v>
      </c>
      <c r="B25" s="1" t="s">
        <v>141</v>
      </c>
      <c r="C25" s="5" t="s">
        <v>142</v>
      </c>
      <c r="D25" s="1" t="s">
        <v>143</v>
      </c>
      <c r="E25" s="1" t="s">
        <v>34</v>
      </c>
      <c r="F25" s="6">
        <v>44271</v>
      </c>
      <c r="G25" s="1"/>
      <c r="H25" s="6">
        <v>44271</v>
      </c>
      <c r="I25" s="4">
        <v>1</v>
      </c>
      <c r="J25" s="7">
        <v>1</v>
      </c>
      <c r="K25" s="7">
        <v>2263.64</v>
      </c>
      <c r="L25" s="7">
        <v>2263.64</v>
      </c>
      <c r="M25" s="7">
        <v>2263.64</v>
      </c>
      <c r="N25" s="7">
        <v>2263.64</v>
      </c>
      <c r="O25" s="8" t="s">
        <v>138</v>
      </c>
      <c r="P25" s="7">
        <v>0</v>
      </c>
      <c r="Q25" s="7">
        <v>0</v>
      </c>
      <c r="R25" s="1" t="s">
        <v>138</v>
      </c>
      <c r="S25" s="1" t="s">
        <v>139</v>
      </c>
      <c r="T25" s="9" t="str">
        <f>HYPERLINK("https://my.zakupki.prom.ua/cabinet/purchases/state_purchase/view/24917766")</f>
        <v>https://my.zakupki.prom.ua/cabinet/purchases/state_purchase/view/24917766</v>
      </c>
      <c r="U25" s="1" t="s">
        <v>37</v>
      </c>
      <c r="V25" s="4">
        <v>0</v>
      </c>
      <c r="W25" s="1"/>
      <c r="X25" s="1" t="s">
        <v>144</v>
      </c>
      <c r="Y25" s="7">
        <v>2263.64</v>
      </c>
      <c r="Z25" s="1" t="s">
        <v>39</v>
      </c>
      <c r="AA25" s="1" t="s">
        <v>52</v>
      </c>
      <c r="AB25" s="1"/>
      <c r="AC25" s="1"/>
      <c r="AD25" s="1"/>
    </row>
    <row r="26" spans="1:30" ht="24.75">
      <c r="A26" s="4">
        <v>22</v>
      </c>
      <c r="B26" s="1" t="s">
        <v>145</v>
      </c>
      <c r="C26" s="5" t="s">
        <v>146</v>
      </c>
      <c r="D26" s="1" t="s">
        <v>147</v>
      </c>
      <c r="E26" s="1" t="s">
        <v>34</v>
      </c>
      <c r="F26" s="6">
        <v>44271</v>
      </c>
      <c r="G26" s="1"/>
      <c r="H26" s="6">
        <v>44271</v>
      </c>
      <c r="I26" s="4">
        <v>1</v>
      </c>
      <c r="J26" s="7">
        <v>1</v>
      </c>
      <c r="K26" s="7">
        <v>1344</v>
      </c>
      <c r="L26" s="7">
        <v>1344</v>
      </c>
      <c r="M26" s="7">
        <v>1344</v>
      </c>
      <c r="N26" s="7">
        <v>1344</v>
      </c>
      <c r="O26" s="8" t="s">
        <v>148</v>
      </c>
      <c r="P26" s="7">
        <v>0</v>
      </c>
      <c r="Q26" s="7">
        <v>0</v>
      </c>
      <c r="R26" s="1" t="s">
        <v>148</v>
      </c>
      <c r="S26" s="1" t="s">
        <v>149</v>
      </c>
      <c r="T26" s="9" t="str">
        <f>HYPERLINK("https://my.zakupki.prom.ua/cabinet/purchases/state_purchase/view/24920207")</f>
        <v>https://my.zakupki.prom.ua/cabinet/purchases/state_purchase/view/24920207</v>
      </c>
      <c r="U26" s="1" t="s">
        <v>37</v>
      </c>
      <c r="V26" s="4">
        <v>0</v>
      </c>
      <c r="W26" s="1"/>
      <c r="X26" s="1" t="s">
        <v>150</v>
      </c>
      <c r="Y26" s="7">
        <v>1344</v>
      </c>
      <c r="Z26" s="1" t="s">
        <v>39</v>
      </c>
      <c r="AA26" s="1" t="s">
        <v>52</v>
      </c>
      <c r="AB26" s="1"/>
      <c r="AC26" s="1"/>
      <c r="AD26" s="1"/>
    </row>
    <row r="27" spans="1:30" ht="37.5">
      <c r="A27" s="4">
        <v>23</v>
      </c>
      <c r="B27" s="1" t="s">
        <v>151</v>
      </c>
      <c r="C27" s="5" t="s">
        <v>152</v>
      </c>
      <c r="D27" s="1" t="s">
        <v>153</v>
      </c>
      <c r="E27" s="1" t="s">
        <v>34</v>
      </c>
      <c r="F27" s="6">
        <v>44281</v>
      </c>
      <c r="G27" s="1"/>
      <c r="H27" s="6">
        <v>44281</v>
      </c>
      <c r="I27" s="4">
        <v>1</v>
      </c>
      <c r="J27" s="7">
        <v>45</v>
      </c>
      <c r="K27" s="7">
        <v>12330</v>
      </c>
      <c r="L27" s="7">
        <v>274</v>
      </c>
      <c r="M27" s="7">
        <v>12330</v>
      </c>
      <c r="N27" s="7">
        <v>274</v>
      </c>
      <c r="O27" s="8" t="s">
        <v>154</v>
      </c>
      <c r="P27" s="7">
        <v>0</v>
      </c>
      <c r="Q27" s="7">
        <v>0</v>
      </c>
      <c r="R27" s="1" t="s">
        <v>154</v>
      </c>
      <c r="S27" s="1" t="s">
        <v>155</v>
      </c>
      <c r="T27" s="9" t="str">
        <f>HYPERLINK("https://my.zakupki.prom.ua/cabinet/purchases/state_purchase/view/25274725")</f>
        <v>https://my.zakupki.prom.ua/cabinet/purchases/state_purchase/view/25274725</v>
      </c>
      <c r="U27" s="1" t="s">
        <v>37</v>
      </c>
      <c r="V27" s="4">
        <v>0</v>
      </c>
      <c r="W27" s="1"/>
      <c r="X27" s="1" t="s">
        <v>156</v>
      </c>
      <c r="Y27" s="7">
        <v>12330</v>
      </c>
      <c r="Z27" s="1" t="s">
        <v>39</v>
      </c>
      <c r="AA27" s="1" t="s">
        <v>52</v>
      </c>
      <c r="AB27" s="1"/>
      <c r="AC27" s="1"/>
      <c r="AD27" s="1"/>
    </row>
    <row r="28" spans="1:30" ht="24.75">
      <c r="A28" s="4">
        <v>24</v>
      </c>
      <c r="B28" s="1" t="s">
        <v>157</v>
      </c>
      <c r="C28" s="5" t="s">
        <v>158</v>
      </c>
      <c r="D28" s="1" t="s">
        <v>159</v>
      </c>
      <c r="E28" s="1" t="s">
        <v>34</v>
      </c>
      <c r="F28" s="6">
        <v>44336</v>
      </c>
      <c r="G28" s="1"/>
      <c r="H28" s="6">
        <v>44336</v>
      </c>
      <c r="I28" s="4">
        <v>1</v>
      </c>
      <c r="J28" s="7">
        <v>70</v>
      </c>
      <c r="K28" s="7">
        <v>2840</v>
      </c>
      <c r="L28" s="7">
        <v>40.57142857142857</v>
      </c>
      <c r="M28" s="7">
        <v>2840</v>
      </c>
      <c r="N28" s="7">
        <v>40.57142857142857</v>
      </c>
      <c r="O28" s="8" t="s">
        <v>160</v>
      </c>
      <c r="P28" s="7">
        <v>0</v>
      </c>
      <c r="Q28" s="7">
        <v>0</v>
      </c>
      <c r="R28" s="1" t="s">
        <v>160</v>
      </c>
      <c r="S28" s="1" t="s">
        <v>161</v>
      </c>
      <c r="T28" s="9" t="str">
        <f>HYPERLINK("https://my.zakupki.prom.ua/cabinet/purchases/state_purchase/view/26731018")</f>
        <v>https://my.zakupki.prom.ua/cabinet/purchases/state_purchase/view/26731018</v>
      </c>
      <c r="U28" s="1" t="s">
        <v>37</v>
      </c>
      <c r="V28" s="4">
        <v>0</v>
      </c>
      <c r="W28" s="1"/>
      <c r="X28" s="1" t="s">
        <v>162</v>
      </c>
      <c r="Y28" s="7">
        <v>2840</v>
      </c>
      <c r="Z28" s="1" t="s">
        <v>39</v>
      </c>
      <c r="AA28" s="1" t="s">
        <v>52</v>
      </c>
      <c r="AB28" s="1"/>
      <c r="AC28" s="1"/>
      <c r="AD28" s="1"/>
    </row>
    <row r="29" spans="1:30" ht="24.75">
      <c r="A29" s="4">
        <v>25</v>
      </c>
      <c r="B29" s="1" t="s">
        <v>163</v>
      </c>
      <c r="C29" s="5" t="s">
        <v>164</v>
      </c>
      <c r="D29" s="1" t="s">
        <v>165</v>
      </c>
      <c r="E29" s="1" t="s">
        <v>34</v>
      </c>
      <c r="F29" s="6">
        <v>44355</v>
      </c>
      <c r="G29" s="1"/>
      <c r="H29" s="6">
        <v>44355</v>
      </c>
      <c r="I29" s="4">
        <v>1</v>
      </c>
      <c r="J29" s="7">
        <v>1</v>
      </c>
      <c r="K29" s="7">
        <v>2950</v>
      </c>
      <c r="L29" s="7">
        <v>2950</v>
      </c>
      <c r="M29" s="7">
        <v>2950</v>
      </c>
      <c r="N29" s="7">
        <v>2950</v>
      </c>
      <c r="O29" s="8" t="s">
        <v>166</v>
      </c>
      <c r="P29" s="7">
        <v>0</v>
      </c>
      <c r="Q29" s="7">
        <v>0</v>
      </c>
      <c r="R29" s="1" t="s">
        <v>166</v>
      </c>
      <c r="S29" s="1" t="s">
        <v>167</v>
      </c>
      <c r="T29" s="9" t="str">
        <f>HYPERLINK("https://my.zakupki.prom.ua/cabinet/purchases/state_purchase/view/27293318")</f>
        <v>https://my.zakupki.prom.ua/cabinet/purchases/state_purchase/view/27293318</v>
      </c>
      <c r="U29" s="1" t="s">
        <v>37</v>
      </c>
      <c r="V29" s="4">
        <v>0</v>
      </c>
      <c r="W29" s="1"/>
      <c r="X29" s="1" t="s">
        <v>168</v>
      </c>
      <c r="Y29" s="7">
        <v>2950</v>
      </c>
      <c r="Z29" s="1" t="s">
        <v>39</v>
      </c>
      <c r="AA29" s="1" t="s">
        <v>52</v>
      </c>
      <c r="AB29" s="1"/>
      <c r="AC29" s="1"/>
      <c r="AD29" s="1"/>
    </row>
    <row r="30" spans="1:30" ht="24.75">
      <c r="A30" s="4">
        <v>26</v>
      </c>
      <c r="B30" s="1" t="s">
        <v>169</v>
      </c>
      <c r="C30" s="5" t="s">
        <v>170</v>
      </c>
      <c r="D30" s="1" t="s">
        <v>171</v>
      </c>
      <c r="E30" s="1" t="s">
        <v>34</v>
      </c>
      <c r="F30" s="6">
        <v>44355</v>
      </c>
      <c r="G30" s="1"/>
      <c r="H30" s="6">
        <v>44355</v>
      </c>
      <c r="I30" s="4">
        <v>1</v>
      </c>
      <c r="J30" s="7">
        <v>1</v>
      </c>
      <c r="K30" s="7">
        <v>2550</v>
      </c>
      <c r="L30" s="7">
        <v>2550</v>
      </c>
      <c r="M30" s="7">
        <v>2550</v>
      </c>
      <c r="N30" s="7">
        <v>2550</v>
      </c>
      <c r="O30" s="8" t="s">
        <v>166</v>
      </c>
      <c r="P30" s="7">
        <v>0</v>
      </c>
      <c r="Q30" s="7">
        <v>0</v>
      </c>
      <c r="R30" s="1" t="s">
        <v>166</v>
      </c>
      <c r="S30" s="1" t="s">
        <v>167</v>
      </c>
      <c r="T30" s="9" t="str">
        <f>HYPERLINK("https://my.zakupki.prom.ua/cabinet/purchases/state_purchase/view/27293582")</f>
        <v>https://my.zakupki.prom.ua/cabinet/purchases/state_purchase/view/27293582</v>
      </c>
      <c r="U30" s="1" t="s">
        <v>37</v>
      </c>
      <c r="V30" s="4">
        <v>0</v>
      </c>
      <c r="W30" s="1"/>
      <c r="X30" s="1" t="s">
        <v>172</v>
      </c>
      <c r="Y30" s="7">
        <v>2550</v>
      </c>
      <c r="Z30" s="1" t="s">
        <v>39</v>
      </c>
      <c r="AA30" s="1" t="s">
        <v>52</v>
      </c>
      <c r="AB30" s="1"/>
      <c r="AC30" s="1"/>
      <c r="AD30" s="1"/>
    </row>
    <row r="31" spans="1:30" ht="24.75">
      <c r="A31" s="4">
        <v>27</v>
      </c>
      <c r="B31" s="1" t="s">
        <v>173</v>
      </c>
      <c r="C31" s="5" t="s">
        <v>174</v>
      </c>
      <c r="D31" s="1" t="s">
        <v>175</v>
      </c>
      <c r="E31" s="1" t="s">
        <v>34</v>
      </c>
      <c r="F31" s="6">
        <v>44505</v>
      </c>
      <c r="G31" s="1"/>
      <c r="H31" s="6">
        <v>44505</v>
      </c>
      <c r="I31" s="4">
        <v>1</v>
      </c>
      <c r="J31" s="7">
        <v>4</v>
      </c>
      <c r="K31" s="7">
        <v>708.07</v>
      </c>
      <c r="L31" s="7">
        <v>177.0175</v>
      </c>
      <c r="M31" s="7">
        <v>708.07</v>
      </c>
      <c r="N31" s="7">
        <v>177.0175</v>
      </c>
      <c r="O31" s="8" t="s">
        <v>104</v>
      </c>
      <c r="P31" s="7">
        <v>0</v>
      </c>
      <c r="Q31" s="7">
        <v>0</v>
      </c>
      <c r="R31" s="1" t="s">
        <v>104</v>
      </c>
      <c r="S31" s="1" t="s">
        <v>105</v>
      </c>
      <c r="T31" s="9" t="str">
        <f>HYPERLINK("https://my.zakupki.prom.ua/cabinet/purchases/state_purchase/view/31481682")</f>
        <v>https://my.zakupki.prom.ua/cabinet/purchases/state_purchase/view/31481682</v>
      </c>
      <c r="U31" s="1" t="s">
        <v>37</v>
      </c>
      <c r="V31" s="4">
        <v>0</v>
      </c>
      <c r="W31" s="1"/>
      <c r="X31" s="1" t="s">
        <v>176</v>
      </c>
      <c r="Y31" s="7">
        <v>708.07</v>
      </c>
      <c r="Z31" s="1" t="s">
        <v>39</v>
      </c>
      <c r="AA31" s="1" t="s">
        <v>52</v>
      </c>
      <c r="AB31" s="1"/>
      <c r="AC31" s="1"/>
      <c r="AD31" s="1"/>
    </row>
    <row r="32" spans="1:30" ht="37.5">
      <c r="A32" s="4">
        <v>28</v>
      </c>
      <c r="B32" s="1" t="s">
        <v>177</v>
      </c>
      <c r="C32" s="5" t="s">
        <v>178</v>
      </c>
      <c r="D32" s="1" t="s">
        <v>179</v>
      </c>
      <c r="E32" s="1" t="s">
        <v>34</v>
      </c>
      <c r="F32" s="6">
        <v>44505</v>
      </c>
      <c r="G32" s="1"/>
      <c r="H32" s="6">
        <v>44505</v>
      </c>
      <c r="I32" s="4">
        <v>1</v>
      </c>
      <c r="J32" s="7">
        <v>2</v>
      </c>
      <c r="K32" s="7">
        <v>237.48</v>
      </c>
      <c r="L32" s="7">
        <v>118.74</v>
      </c>
      <c r="M32" s="7">
        <v>237.48</v>
      </c>
      <c r="N32" s="7">
        <v>118.74</v>
      </c>
      <c r="O32" s="8" t="s">
        <v>104</v>
      </c>
      <c r="P32" s="7">
        <v>0</v>
      </c>
      <c r="Q32" s="7">
        <v>0</v>
      </c>
      <c r="R32" s="1" t="s">
        <v>104</v>
      </c>
      <c r="S32" s="1" t="s">
        <v>105</v>
      </c>
      <c r="T32" s="9" t="str">
        <f>HYPERLINK("https://my.zakupki.prom.ua/cabinet/purchases/state_purchase/view/31487288")</f>
        <v>https://my.zakupki.prom.ua/cabinet/purchases/state_purchase/view/31487288</v>
      </c>
      <c r="U32" s="1" t="s">
        <v>37</v>
      </c>
      <c r="V32" s="4">
        <v>0</v>
      </c>
      <c r="W32" s="1"/>
      <c r="X32" s="1" t="s">
        <v>180</v>
      </c>
      <c r="Y32" s="7">
        <v>237.48</v>
      </c>
      <c r="Z32" s="1" t="s">
        <v>39</v>
      </c>
      <c r="AA32" s="1" t="s">
        <v>52</v>
      </c>
      <c r="AB32" s="1"/>
      <c r="AC32" s="1"/>
      <c r="AD32" s="1"/>
    </row>
    <row r="33" spans="1:30" ht="37.5">
      <c r="A33" s="4">
        <v>29</v>
      </c>
      <c r="B33" s="1" t="s">
        <v>181</v>
      </c>
      <c r="C33" s="5" t="s">
        <v>182</v>
      </c>
      <c r="D33" s="1" t="s">
        <v>183</v>
      </c>
      <c r="E33" s="1" t="s">
        <v>34</v>
      </c>
      <c r="F33" s="6">
        <v>44505</v>
      </c>
      <c r="G33" s="1"/>
      <c r="H33" s="6">
        <v>44505</v>
      </c>
      <c r="I33" s="4">
        <v>1</v>
      </c>
      <c r="J33" s="7">
        <v>4</v>
      </c>
      <c r="K33" s="7">
        <v>117.98</v>
      </c>
      <c r="L33" s="7">
        <v>29.495</v>
      </c>
      <c r="M33" s="7">
        <v>117.98</v>
      </c>
      <c r="N33" s="7">
        <v>29.495</v>
      </c>
      <c r="O33" s="8" t="s">
        <v>104</v>
      </c>
      <c r="P33" s="7">
        <v>0</v>
      </c>
      <c r="Q33" s="7">
        <v>0</v>
      </c>
      <c r="R33" s="1" t="s">
        <v>104</v>
      </c>
      <c r="S33" s="1" t="s">
        <v>105</v>
      </c>
      <c r="T33" s="9" t="str">
        <f>HYPERLINK("https://my.zakupki.prom.ua/cabinet/purchases/state_purchase/view/31488876")</f>
        <v>https://my.zakupki.prom.ua/cabinet/purchases/state_purchase/view/31488876</v>
      </c>
      <c r="U33" s="1" t="s">
        <v>37</v>
      </c>
      <c r="V33" s="4">
        <v>0</v>
      </c>
      <c r="W33" s="1"/>
      <c r="X33" s="1" t="s">
        <v>184</v>
      </c>
      <c r="Y33" s="7">
        <v>117.98</v>
      </c>
      <c r="Z33" s="1" t="s">
        <v>39</v>
      </c>
      <c r="AA33" s="1" t="s">
        <v>52</v>
      </c>
      <c r="AB33" s="1"/>
      <c r="AC33" s="1"/>
      <c r="AD33" s="1"/>
    </row>
    <row r="34" spans="1:30" ht="37.5">
      <c r="A34" s="4">
        <v>30</v>
      </c>
      <c r="B34" s="1" t="s">
        <v>185</v>
      </c>
      <c r="C34" s="5" t="s">
        <v>186</v>
      </c>
      <c r="D34" s="1" t="s">
        <v>153</v>
      </c>
      <c r="E34" s="1" t="s">
        <v>34</v>
      </c>
      <c r="F34" s="6">
        <v>44505</v>
      </c>
      <c r="G34" s="1"/>
      <c r="H34" s="6">
        <v>44505</v>
      </c>
      <c r="I34" s="4">
        <v>1</v>
      </c>
      <c r="J34" s="7">
        <v>5</v>
      </c>
      <c r="K34" s="7">
        <v>510.78</v>
      </c>
      <c r="L34" s="7">
        <v>102.156</v>
      </c>
      <c r="M34" s="7">
        <v>510.78</v>
      </c>
      <c r="N34" s="7">
        <v>102.156</v>
      </c>
      <c r="O34" s="8" t="s">
        <v>104</v>
      </c>
      <c r="P34" s="7">
        <v>0</v>
      </c>
      <c r="Q34" s="7">
        <v>0</v>
      </c>
      <c r="R34" s="1" t="s">
        <v>104</v>
      </c>
      <c r="S34" s="1" t="s">
        <v>105</v>
      </c>
      <c r="T34" s="9" t="str">
        <f>HYPERLINK("https://my.zakupki.prom.ua/cabinet/purchases/state_purchase/view/31491054")</f>
        <v>https://my.zakupki.prom.ua/cabinet/purchases/state_purchase/view/31491054</v>
      </c>
      <c r="U34" s="1" t="s">
        <v>37</v>
      </c>
      <c r="V34" s="4">
        <v>0</v>
      </c>
      <c r="W34" s="1"/>
      <c r="X34" s="1" t="s">
        <v>187</v>
      </c>
      <c r="Y34" s="7">
        <v>510.78</v>
      </c>
      <c r="Z34" s="1" t="s">
        <v>39</v>
      </c>
      <c r="AA34" s="1" t="s">
        <v>52</v>
      </c>
      <c r="AB34" s="1"/>
      <c r="AC34" s="1"/>
      <c r="AD34" s="1"/>
    </row>
    <row r="35" spans="1:30" ht="37.5">
      <c r="A35" s="4">
        <v>31</v>
      </c>
      <c r="B35" s="1" t="s">
        <v>188</v>
      </c>
      <c r="C35" s="5" t="s">
        <v>189</v>
      </c>
      <c r="D35" s="1" t="s">
        <v>109</v>
      </c>
      <c r="E35" s="1" t="s">
        <v>34</v>
      </c>
      <c r="F35" s="6">
        <v>44505</v>
      </c>
      <c r="G35" s="1"/>
      <c r="H35" s="6">
        <v>44505</v>
      </c>
      <c r="I35" s="4">
        <v>1</v>
      </c>
      <c r="J35" s="7">
        <v>3</v>
      </c>
      <c r="K35" s="7">
        <v>108</v>
      </c>
      <c r="L35" s="7">
        <v>36</v>
      </c>
      <c r="M35" s="7">
        <v>108</v>
      </c>
      <c r="N35" s="7">
        <v>36</v>
      </c>
      <c r="O35" s="8" t="s">
        <v>104</v>
      </c>
      <c r="P35" s="7">
        <v>0</v>
      </c>
      <c r="Q35" s="7">
        <v>0</v>
      </c>
      <c r="R35" s="1" t="s">
        <v>104</v>
      </c>
      <c r="S35" s="1" t="s">
        <v>105</v>
      </c>
      <c r="T35" s="9" t="str">
        <f>HYPERLINK("https://my.zakupki.prom.ua/cabinet/purchases/state_purchase/view/31492116")</f>
        <v>https://my.zakupki.prom.ua/cabinet/purchases/state_purchase/view/31492116</v>
      </c>
      <c r="U35" s="1" t="s">
        <v>37</v>
      </c>
      <c r="V35" s="4">
        <v>0</v>
      </c>
      <c r="W35" s="1"/>
      <c r="X35" s="1" t="s">
        <v>190</v>
      </c>
      <c r="Y35" s="7">
        <v>108</v>
      </c>
      <c r="Z35" s="1" t="s">
        <v>39</v>
      </c>
      <c r="AA35" s="1" t="s">
        <v>52</v>
      </c>
      <c r="AB35" s="1"/>
      <c r="AC35" s="1"/>
      <c r="AD35" s="1"/>
    </row>
    <row r="36" spans="1:30" ht="37.5">
      <c r="A36" s="4">
        <v>32</v>
      </c>
      <c r="B36" s="1" t="s">
        <v>191</v>
      </c>
      <c r="C36" s="5" t="s">
        <v>192</v>
      </c>
      <c r="D36" s="1" t="s">
        <v>109</v>
      </c>
      <c r="E36" s="1" t="s">
        <v>34</v>
      </c>
      <c r="F36" s="6">
        <v>44505</v>
      </c>
      <c r="G36" s="1"/>
      <c r="H36" s="6">
        <v>44505</v>
      </c>
      <c r="I36" s="4">
        <v>1</v>
      </c>
      <c r="J36" s="7">
        <v>2</v>
      </c>
      <c r="K36" s="7">
        <v>283.92</v>
      </c>
      <c r="L36" s="7">
        <v>141.96</v>
      </c>
      <c r="M36" s="7">
        <v>283.92</v>
      </c>
      <c r="N36" s="7">
        <v>141.96</v>
      </c>
      <c r="O36" s="8" t="s">
        <v>104</v>
      </c>
      <c r="P36" s="7">
        <v>0</v>
      </c>
      <c r="Q36" s="7">
        <v>0</v>
      </c>
      <c r="R36" s="1" t="s">
        <v>104</v>
      </c>
      <c r="S36" s="1" t="s">
        <v>105</v>
      </c>
      <c r="T36" s="9" t="str">
        <f>HYPERLINK("https://my.zakupki.prom.ua/cabinet/purchases/state_purchase/view/31493319")</f>
        <v>https://my.zakupki.prom.ua/cabinet/purchases/state_purchase/view/31493319</v>
      </c>
      <c r="U36" s="1" t="s">
        <v>37</v>
      </c>
      <c r="V36" s="4">
        <v>0</v>
      </c>
      <c r="W36" s="1"/>
      <c r="X36" s="1" t="s">
        <v>193</v>
      </c>
      <c r="Y36" s="7">
        <v>283.92</v>
      </c>
      <c r="Z36" s="1" t="s">
        <v>39</v>
      </c>
      <c r="AA36" s="1" t="s">
        <v>52</v>
      </c>
      <c r="AB36" s="1"/>
      <c r="AC36" s="1"/>
      <c r="AD36" s="1"/>
    </row>
    <row r="37" spans="1:30" ht="37.5">
      <c r="A37" s="4">
        <v>33</v>
      </c>
      <c r="B37" s="1" t="s">
        <v>194</v>
      </c>
      <c r="C37" s="5" t="s">
        <v>195</v>
      </c>
      <c r="D37" s="1" t="s">
        <v>196</v>
      </c>
      <c r="E37" s="1" t="s">
        <v>34</v>
      </c>
      <c r="F37" s="6">
        <v>44505</v>
      </c>
      <c r="G37" s="1"/>
      <c r="H37" s="6">
        <v>44505</v>
      </c>
      <c r="I37" s="4">
        <v>1</v>
      </c>
      <c r="J37" s="7">
        <v>1</v>
      </c>
      <c r="K37" s="7">
        <v>268.44</v>
      </c>
      <c r="L37" s="7">
        <v>268.44</v>
      </c>
      <c r="M37" s="7">
        <v>268.44</v>
      </c>
      <c r="N37" s="7">
        <v>268.44</v>
      </c>
      <c r="O37" s="8" t="s">
        <v>104</v>
      </c>
      <c r="P37" s="7">
        <v>0</v>
      </c>
      <c r="Q37" s="7">
        <v>0</v>
      </c>
      <c r="R37" s="1" t="s">
        <v>104</v>
      </c>
      <c r="S37" s="1" t="s">
        <v>105</v>
      </c>
      <c r="T37" s="9" t="str">
        <f>HYPERLINK("https://my.zakupki.prom.ua/cabinet/purchases/state_purchase/view/31494348")</f>
        <v>https://my.zakupki.prom.ua/cabinet/purchases/state_purchase/view/31494348</v>
      </c>
      <c r="U37" s="1" t="s">
        <v>37</v>
      </c>
      <c r="V37" s="4">
        <v>0</v>
      </c>
      <c r="W37" s="1"/>
      <c r="X37" s="1" t="s">
        <v>197</v>
      </c>
      <c r="Y37" s="7">
        <v>268.44</v>
      </c>
      <c r="Z37" s="1" t="s">
        <v>39</v>
      </c>
      <c r="AA37" s="1" t="s">
        <v>52</v>
      </c>
      <c r="AB37" s="1"/>
      <c r="AC37" s="1"/>
      <c r="AD37" s="1"/>
    </row>
    <row r="38" spans="1:30" ht="37.5">
      <c r="A38" s="4">
        <v>34</v>
      </c>
      <c r="B38" s="1" t="s">
        <v>198</v>
      </c>
      <c r="C38" s="5" t="s">
        <v>199</v>
      </c>
      <c r="D38" s="1" t="s">
        <v>55</v>
      </c>
      <c r="E38" s="1" t="s">
        <v>34</v>
      </c>
      <c r="F38" s="6">
        <v>44505</v>
      </c>
      <c r="G38" s="1"/>
      <c r="H38" s="6">
        <v>44505</v>
      </c>
      <c r="I38" s="4">
        <v>1</v>
      </c>
      <c r="J38" s="7">
        <v>1</v>
      </c>
      <c r="K38" s="7">
        <v>1690</v>
      </c>
      <c r="L38" s="7">
        <v>1690</v>
      </c>
      <c r="M38" s="7">
        <v>1690</v>
      </c>
      <c r="N38" s="7">
        <v>1690</v>
      </c>
      <c r="O38" s="8" t="s">
        <v>200</v>
      </c>
      <c r="P38" s="7">
        <v>0</v>
      </c>
      <c r="Q38" s="7">
        <v>0</v>
      </c>
      <c r="R38" s="1" t="s">
        <v>200</v>
      </c>
      <c r="S38" s="1" t="s">
        <v>201</v>
      </c>
      <c r="T38" s="9" t="str">
        <f>HYPERLINK("https://my.zakupki.prom.ua/cabinet/purchases/state_purchase/view/31495712")</f>
        <v>https://my.zakupki.prom.ua/cabinet/purchases/state_purchase/view/31495712</v>
      </c>
      <c r="U38" s="1" t="s">
        <v>37</v>
      </c>
      <c r="V38" s="4">
        <v>0</v>
      </c>
      <c r="W38" s="1"/>
      <c r="X38" s="1" t="s">
        <v>202</v>
      </c>
      <c r="Y38" s="7">
        <v>1690</v>
      </c>
      <c r="Z38" s="1" t="s">
        <v>39</v>
      </c>
      <c r="AA38" s="1" t="s">
        <v>52</v>
      </c>
      <c r="AB38" s="1"/>
      <c r="AC38" s="1"/>
      <c r="AD38" s="1"/>
    </row>
    <row r="39" spans="1:30" ht="37.5">
      <c r="A39" s="4">
        <v>35</v>
      </c>
      <c r="B39" s="1" t="s">
        <v>203</v>
      </c>
      <c r="C39" s="5" t="s">
        <v>204</v>
      </c>
      <c r="D39" s="1" t="s">
        <v>205</v>
      </c>
      <c r="E39" s="1" t="s">
        <v>34</v>
      </c>
      <c r="F39" s="6">
        <v>44505</v>
      </c>
      <c r="G39" s="1"/>
      <c r="H39" s="6">
        <v>44505</v>
      </c>
      <c r="I39" s="4">
        <v>1</v>
      </c>
      <c r="J39" s="7">
        <v>1</v>
      </c>
      <c r="K39" s="7">
        <v>331</v>
      </c>
      <c r="L39" s="7">
        <v>331</v>
      </c>
      <c r="M39" s="7">
        <v>331</v>
      </c>
      <c r="N39" s="7">
        <v>331</v>
      </c>
      <c r="O39" s="8" t="s">
        <v>206</v>
      </c>
      <c r="P39" s="7">
        <v>0</v>
      </c>
      <c r="Q39" s="7">
        <v>0</v>
      </c>
      <c r="R39" s="1" t="s">
        <v>206</v>
      </c>
      <c r="S39" s="1" t="s">
        <v>207</v>
      </c>
      <c r="T39" s="9" t="str">
        <f>HYPERLINK("https://my.zakupki.prom.ua/cabinet/purchases/state_purchase/view/31498433")</f>
        <v>https://my.zakupki.prom.ua/cabinet/purchases/state_purchase/view/31498433</v>
      </c>
      <c r="U39" s="1" t="s">
        <v>37</v>
      </c>
      <c r="V39" s="4">
        <v>0</v>
      </c>
      <c r="W39" s="1"/>
      <c r="X39" s="1" t="s">
        <v>208</v>
      </c>
      <c r="Y39" s="7">
        <v>331</v>
      </c>
      <c r="Z39" s="1" t="s">
        <v>39</v>
      </c>
      <c r="AA39" s="1" t="s">
        <v>52</v>
      </c>
      <c r="AB39" s="1"/>
      <c r="AC39" s="1"/>
      <c r="AD39" s="1"/>
    </row>
    <row r="40" spans="1:30" ht="37.5">
      <c r="A40" s="4">
        <v>36</v>
      </c>
      <c r="B40" s="1" t="s">
        <v>209</v>
      </c>
      <c r="C40" s="5" t="s">
        <v>210</v>
      </c>
      <c r="D40" s="1" t="s">
        <v>211</v>
      </c>
      <c r="E40" s="1" t="s">
        <v>34</v>
      </c>
      <c r="F40" s="6">
        <v>44505</v>
      </c>
      <c r="G40" s="1"/>
      <c r="H40" s="6">
        <v>44505</v>
      </c>
      <c r="I40" s="4">
        <v>1</v>
      </c>
      <c r="J40" s="7">
        <v>1</v>
      </c>
      <c r="K40" s="7">
        <v>1700</v>
      </c>
      <c r="L40" s="7">
        <v>1700</v>
      </c>
      <c r="M40" s="7">
        <v>1700</v>
      </c>
      <c r="N40" s="7">
        <v>1700</v>
      </c>
      <c r="O40" s="8" t="s">
        <v>212</v>
      </c>
      <c r="P40" s="7">
        <v>0</v>
      </c>
      <c r="Q40" s="7">
        <v>0</v>
      </c>
      <c r="R40" s="1" t="s">
        <v>212</v>
      </c>
      <c r="S40" s="1" t="s">
        <v>213</v>
      </c>
      <c r="T40" s="9" t="str">
        <f>HYPERLINK("https://my.zakupki.prom.ua/cabinet/purchases/state_purchase/view/31499173")</f>
        <v>https://my.zakupki.prom.ua/cabinet/purchases/state_purchase/view/31499173</v>
      </c>
      <c r="U40" s="1" t="s">
        <v>37</v>
      </c>
      <c r="V40" s="4">
        <v>0</v>
      </c>
      <c r="W40" s="1"/>
      <c r="X40" s="1" t="s">
        <v>214</v>
      </c>
      <c r="Y40" s="7">
        <v>1700</v>
      </c>
      <c r="Z40" s="1" t="s">
        <v>39</v>
      </c>
      <c r="AA40" s="1" t="s">
        <v>52</v>
      </c>
      <c r="AB40" s="1"/>
      <c r="AC40" s="1"/>
      <c r="AD40" s="1"/>
    </row>
    <row r="41" spans="1:30" ht="37.5">
      <c r="A41" s="4">
        <v>37</v>
      </c>
      <c r="B41" s="1" t="s">
        <v>215</v>
      </c>
      <c r="C41" s="5" t="s">
        <v>216</v>
      </c>
      <c r="D41" s="1" t="s">
        <v>217</v>
      </c>
      <c r="E41" s="1" t="s">
        <v>34</v>
      </c>
      <c r="F41" s="6">
        <v>44512</v>
      </c>
      <c r="G41" s="1"/>
      <c r="H41" s="6">
        <v>44512</v>
      </c>
      <c r="I41" s="4">
        <v>1</v>
      </c>
      <c r="J41" s="7">
        <v>2</v>
      </c>
      <c r="K41" s="7">
        <v>1021.08</v>
      </c>
      <c r="L41" s="7">
        <v>510.54</v>
      </c>
      <c r="M41" s="7">
        <v>1021.08</v>
      </c>
      <c r="N41" s="7">
        <v>510.54</v>
      </c>
      <c r="O41" s="8" t="s">
        <v>104</v>
      </c>
      <c r="P41" s="7">
        <v>0</v>
      </c>
      <c r="Q41" s="7">
        <v>0</v>
      </c>
      <c r="R41" s="1" t="s">
        <v>104</v>
      </c>
      <c r="S41" s="1" t="s">
        <v>105</v>
      </c>
      <c r="T41" s="9" t="str">
        <f>HYPERLINK("https://my.zakupki.prom.ua/cabinet/purchases/state_purchase/view/31737666")</f>
        <v>https://my.zakupki.prom.ua/cabinet/purchases/state_purchase/view/31737666</v>
      </c>
      <c r="U41" s="1" t="s">
        <v>37</v>
      </c>
      <c r="V41" s="4">
        <v>0</v>
      </c>
      <c r="W41" s="1"/>
      <c r="X41" s="1" t="s">
        <v>218</v>
      </c>
      <c r="Y41" s="7">
        <v>1021.08</v>
      </c>
      <c r="Z41" s="1" t="s">
        <v>39</v>
      </c>
      <c r="AA41" s="1" t="s">
        <v>52</v>
      </c>
      <c r="AB41" s="1"/>
      <c r="AC41" s="1"/>
      <c r="AD41" s="1"/>
    </row>
    <row r="42" spans="1:30" ht="37.5">
      <c r="A42" s="4">
        <v>38</v>
      </c>
      <c r="B42" s="1" t="s">
        <v>219</v>
      </c>
      <c r="C42" s="5" t="s">
        <v>220</v>
      </c>
      <c r="D42" s="1" t="s">
        <v>221</v>
      </c>
      <c r="E42" s="1" t="s">
        <v>34</v>
      </c>
      <c r="F42" s="6">
        <v>44530</v>
      </c>
      <c r="G42" s="1"/>
      <c r="H42" s="6">
        <v>44530</v>
      </c>
      <c r="I42" s="4">
        <v>1</v>
      </c>
      <c r="J42" s="7">
        <v>25</v>
      </c>
      <c r="K42" s="7">
        <v>1670.04</v>
      </c>
      <c r="L42" s="7">
        <v>66.8016</v>
      </c>
      <c r="M42" s="7">
        <v>1670.04</v>
      </c>
      <c r="N42" s="7">
        <v>66.8016</v>
      </c>
      <c r="O42" s="8" t="s">
        <v>222</v>
      </c>
      <c r="P42" s="7">
        <v>0</v>
      </c>
      <c r="Q42" s="7">
        <v>0</v>
      </c>
      <c r="R42" s="1" t="s">
        <v>222</v>
      </c>
      <c r="S42" s="1" t="s">
        <v>223</v>
      </c>
      <c r="T42" s="9" t="str">
        <f>HYPERLINK("https://my.zakupki.prom.ua/cabinet/purchases/state_purchase/view/32388426")</f>
        <v>https://my.zakupki.prom.ua/cabinet/purchases/state_purchase/view/32388426</v>
      </c>
      <c r="U42" s="1" t="s">
        <v>37</v>
      </c>
      <c r="V42" s="4">
        <v>0</v>
      </c>
      <c r="W42" s="1"/>
      <c r="X42" s="1" t="s">
        <v>224</v>
      </c>
      <c r="Y42" s="7">
        <v>1670.04</v>
      </c>
      <c r="Z42" s="1" t="s">
        <v>39</v>
      </c>
      <c r="AA42" s="1" t="s">
        <v>52</v>
      </c>
      <c r="AB42" s="1"/>
      <c r="AC42" s="1"/>
      <c r="AD42" s="1"/>
    </row>
    <row r="43" spans="1:30" ht="37.5">
      <c r="A43" s="4">
        <v>39</v>
      </c>
      <c r="B43" s="1" t="s">
        <v>225</v>
      </c>
      <c r="C43" s="5" t="s">
        <v>226</v>
      </c>
      <c r="D43" s="1" t="s">
        <v>227</v>
      </c>
      <c r="E43" s="1" t="s">
        <v>34</v>
      </c>
      <c r="F43" s="6">
        <v>44533</v>
      </c>
      <c r="G43" s="1"/>
      <c r="H43" s="6">
        <v>44533</v>
      </c>
      <c r="I43" s="4">
        <v>1</v>
      </c>
      <c r="J43" s="7">
        <v>14</v>
      </c>
      <c r="K43" s="7">
        <v>2032</v>
      </c>
      <c r="L43" s="7">
        <v>145.14285714285714</v>
      </c>
      <c r="M43" s="7">
        <v>2032</v>
      </c>
      <c r="N43" s="7">
        <v>145.14285714285714</v>
      </c>
      <c r="O43" s="8" t="s">
        <v>228</v>
      </c>
      <c r="P43" s="7">
        <v>0</v>
      </c>
      <c r="Q43" s="7">
        <v>0</v>
      </c>
      <c r="R43" s="1" t="s">
        <v>228</v>
      </c>
      <c r="S43" s="1" t="s">
        <v>229</v>
      </c>
      <c r="T43" s="9" t="str">
        <f>HYPERLINK("https://my.zakupki.prom.ua/cabinet/purchases/state_purchase/view/32568319")</f>
        <v>https://my.zakupki.prom.ua/cabinet/purchases/state_purchase/view/32568319</v>
      </c>
      <c r="U43" s="1" t="s">
        <v>37</v>
      </c>
      <c r="V43" s="4">
        <v>0</v>
      </c>
      <c r="W43" s="1"/>
      <c r="X43" s="1" t="s">
        <v>230</v>
      </c>
      <c r="Y43" s="7">
        <v>2032</v>
      </c>
      <c r="Z43" s="1" t="s">
        <v>39</v>
      </c>
      <c r="AA43" s="1" t="s">
        <v>52</v>
      </c>
      <c r="AB43" s="1"/>
      <c r="AC43" s="1"/>
      <c r="AD43" s="1"/>
    </row>
    <row r="44" spans="1:30" ht="37.5">
      <c r="A44" s="4">
        <v>40</v>
      </c>
      <c r="B44" s="1" t="s">
        <v>231</v>
      </c>
      <c r="C44" s="5" t="s">
        <v>232</v>
      </c>
      <c r="D44" s="1" t="s">
        <v>233</v>
      </c>
      <c r="E44" s="1" t="s">
        <v>34</v>
      </c>
      <c r="F44" s="6">
        <v>44533</v>
      </c>
      <c r="G44" s="1"/>
      <c r="H44" s="6">
        <v>44533</v>
      </c>
      <c r="I44" s="4">
        <v>1</v>
      </c>
      <c r="J44" s="7">
        <v>2</v>
      </c>
      <c r="K44" s="7">
        <v>930</v>
      </c>
      <c r="L44" s="7">
        <v>465</v>
      </c>
      <c r="M44" s="7">
        <v>930</v>
      </c>
      <c r="N44" s="7">
        <v>465</v>
      </c>
      <c r="O44" s="8" t="s">
        <v>234</v>
      </c>
      <c r="P44" s="7">
        <v>0</v>
      </c>
      <c r="Q44" s="7">
        <v>0</v>
      </c>
      <c r="R44" s="1" t="s">
        <v>234</v>
      </c>
      <c r="S44" s="1" t="s">
        <v>235</v>
      </c>
      <c r="T44" s="9" t="str">
        <f>HYPERLINK("https://my.zakupki.prom.ua/cabinet/purchases/state_purchase/view/32571474")</f>
        <v>https://my.zakupki.prom.ua/cabinet/purchases/state_purchase/view/32571474</v>
      </c>
      <c r="U44" s="1" t="s">
        <v>37</v>
      </c>
      <c r="V44" s="4">
        <v>0</v>
      </c>
      <c r="W44" s="1"/>
      <c r="X44" s="1" t="s">
        <v>236</v>
      </c>
      <c r="Y44" s="7">
        <v>930</v>
      </c>
      <c r="Z44" s="1" t="s">
        <v>39</v>
      </c>
      <c r="AA44" s="1" t="s">
        <v>52</v>
      </c>
      <c r="AB44" s="1"/>
      <c r="AC44" s="1"/>
      <c r="AD44" s="1"/>
    </row>
    <row r="45" spans="1:30" ht="37.5">
      <c r="A45" s="4">
        <v>41</v>
      </c>
      <c r="B45" s="1" t="s">
        <v>237</v>
      </c>
      <c r="C45" s="5" t="s">
        <v>238</v>
      </c>
      <c r="D45" s="1" t="s">
        <v>72</v>
      </c>
      <c r="E45" s="1" t="s">
        <v>34</v>
      </c>
      <c r="F45" s="6">
        <v>44544</v>
      </c>
      <c r="G45" s="1"/>
      <c r="H45" s="6">
        <v>44544</v>
      </c>
      <c r="I45" s="4">
        <v>1</v>
      </c>
      <c r="J45" s="7">
        <v>19.844</v>
      </c>
      <c r="K45" s="7">
        <v>71758.92</v>
      </c>
      <c r="L45" s="7">
        <v>3616.151985486797</v>
      </c>
      <c r="M45" s="7">
        <v>71758.92</v>
      </c>
      <c r="N45" s="7">
        <v>3616.151985486797</v>
      </c>
      <c r="O45" s="8" t="s">
        <v>74</v>
      </c>
      <c r="P45" s="7">
        <v>0</v>
      </c>
      <c r="Q45" s="7">
        <v>0</v>
      </c>
      <c r="R45" s="1" t="s">
        <v>74</v>
      </c>
      <c r="S45" s="1" t="s">
        <v>75</v>
      </c>
      <c r="T45" s="9" t="str">
        <f>HYPERLINK("https://my.zakupki.prom.ua/cabinet/purchases/state_purchase/view/33065428")</f>
        <v>https://my.zakupki.prom.ua/cabinet/purchases/state_purchase/view/33065428</v>
      </c>
      <c r="U45" s="1" t="s">
        <v>37</v>
      </c>
      <c r="V45" s="4">
        <v>0</v>
      </c>
      <c r="W45" s="1"/>
      <c r="X45" s="1" t="s">
        <v>76</v>
      </c>
      <c r="Y45" s="7">
        <v>71758.92</v>
      </c>
      <c r="Z45" s="1" t="s">
        <v>39</v>
      </c>
      <c r="AA45" s="1" t="s">
        <v>52</v>
      </c>
      <c r="AB45" s="1"/>
      <c r="AC45" s="1"/>
      <c r="AD45" s="1"/>
    </row>
    <row r="46" spans="1:30" ht="37.5">
      <c r="A46" s="4">
        <v>42</v>
      </c>
      <c r="B46" s="1" t="s">
        <v>239</v>
      </c>
      <c r="C46" s="5" t="s">
        <v>32</v>
      </c>
      <c r="D46" s="1" t="s">
        <v>240</v>
      </c>
      <c r="E46" s="1" t="s">
        <v>44</v>
      </c>
      <c r="F46" s="6">
        <v>44546</v>
      </c>
      <c r="G46" s="1"/>
      <c r="H46" s="6">
        <v>44551</v>
      </c>
      <c r="I46" s="4">
        <v>0</v>
      </c>
      <c r="J46" s="7">
        <v>12854</v>
      </c>
      <c r="K46" s="7">
        <v>55528</v>
      </c>
      <c r="L46" s="7">
        <v>4.319900420102692</v>
      </c>
      <c r="M46" s="4">
        <v>0</v>
      </c>
      <c r="N46" s="1"/>
      <c r="O46" s="8"/>
      <c r="P46" s="1"/>
      <c r="Q46" s="1"/>
      <c r="R46" s="1"/>
      <c r="S46" s="1"/>
      <c r="T46" s="9" t="str">
        <f>HYPERLINK("https://my.zakupki.prom.ua/cabinet/purchases/state_purchase/view/33221518")</f>
        <v>https://my.zakupki.prom.ua/cabinet/purchases/state_purchase/view/33221518</v>
      </c>
      <c r="U46" s="1" t="s">
        <v>241</v>
      </c>
      <c r="V46" s="4">
        <v>0</v>
      </c>
      <c r="W46" s="1" t="s">
        <v>242</v>
      </c>
      <c r="X46" s="1"/>
      <c r="Y46" s="1"/>
      <c r="Z46" s="1"/>
      <c r="AA46" s="1"/>
      <c r="AB46" s="1"/>
      <c r="AC46" s="1"/>
      <c r="AD46" s="1"/>
    </row>
    <row r="47" spans="1:30" ht="37.5">
      <c r="A47" s="4">
        <v>43</v>
      </c>
      <c r="B47" s="1" t="s">
        <v>243</v>
      </c>
      <c r="C47" s="5" t="s">
        <v>244</v>
      </c>
      <c r="D47" s="1" t="s">
        <v>43</v>
      </c>
      <c r="E47" s="1" t="s">
        <v>44</v>
      </c>
      <c r="F47" s="6">
        <v>44546</v>
      </c>
      <c r="G47" s="1"/>
      <c r="H47" s="6">
        <v>44558</v>
      </c>
      <c r="I47" s="4">
        <v>0</v>
      </c>
      <c r="J47" s="7">
        <v>1</v>
      </c>
      <c r="K47" s="7">
        <v>6209</v>
      </c>
      <c r="L47" s="7">
        <v>6209</v>
      </c>
      <c r="M47" s="4">
        <v>0</v>
      </c>
      <c r="N47" s="1"/>
      <c r="O47" s="8"/>
      <c r="P47" s="1"/>
      <c r="Q47" s="1"/>
      <c r="R47" s="1"/>
      <c r="S47" s="1"/>
      <c r="T47" s="9" t="str">
        <f>HYPERLINK("https://my.zakupki.prom.ua/cabinet/purchases/state_purchase/view/33245654")</f>
        <v>https://my.zakupki.prom.ua/cabinet/purchases/state_purchase/view/33245654</v>
      </c>
      <c r="U47" s="1" t="s">
        <v>45</v>
      </c>
      <c r="V47" s="4">
        <v>0</v>
      </c>
      <c r="W47" s="1"/>
      <c r="X47" s="1"/>
      <c r="Y47" s="1"/>
      <c r="Z47" s="1"/>
      <c r="AA47" s="1"/>
      <c r="AB47" s="1"/>
      <c r="AC47" s="1"/>
      <c r="AD47" s="1"/>
    </row>
    <row r="48" spans="1:30" ht="37.5">
      <c r="A48" s="4">
        <v>44</v>
      </c>
      <c r="B48" s="1" t="s">
        <v>245</v>
      </c>
      <c r="C48" s="5" t="s">
        <v>246</v>
      </c>
      <c r="D48" s="1" t="s">
        <v>233</v>
      </c>
      <c r="E48" s="1" t="s">
        <v>34</v>
      </c>
      <c r="F48" s="6">
        <v>44554</v>
      </c>
      <c r="G48" s="1"/>
      <c r="H48" s="6">
        <v>44554</v>
      </c>
      <c r="I48" s="4">
        <v>1</v>
      </c>
      <c r="J48" s="7">
        <v>2</v>
      </c>
      <c r="K48" s="7">
        <v>1191</v>
      </c>
      <c r="L48" s="7">
        <v>595.5</v>
      </c>
      <c r="M48" s="7">
        <v>1191</v>
      </c>
      <c r="N48" s="7">
        <v>595.5</v>
      </c>
      <c r="O48" s="8" t="s">
        <v>234</v>
      </c>
      <c r="P48" s="7">
        <v>0</v>
      </c>
      <c r="Q48" s="7">
        <v>0</v>
      </c>
      <c r="R48" s="1" t="s">
        <v>234</v>
      </c>
      <c r="S48" s="1" t="s">
        <v>235</v>
      </c>
      <c r="T48" s="9" t="str">
        <f>HYPERLINK("https://my.zakupki.prom.ua/cabinet/purchases/state_purchase/view/33729928")</f>
        <v>https://my.zakupki.prom.ua/cabinet/purchases/state_purchase/view/33729928</v>
      </c>
      <c r="U48" s="1" t="s">
        <v>37</v>
      </c>
      <c r="V48" s="4">
        <v>0</v>
      </c>
      <c r="W48" s="1"/>
      <c r="X48" s="1" t="s">
        <v>247</v>
      </c>
      <c r="Y48" s="7">
        <v>1191</v>
      </c>
      <c r="Z48" s="1" t="s">
        <v>39</v>
      </c>
      <c r="AA48" s="1" t="s">
        <v>52</v>
      </c>
      <c r="AB48" s="1"/>
      <c r="AC48" s="1"/>
      <c r="AD48" s="1"/>
    </row>
    <row r="49" spans="1:30" ht="37.5">
      <c r="A49" s="4">
        <v>45</v>
      </c>
      <c r="B49" s="1" t="s">
        <v>248</v>
      </c>
      <c r="C49" s="5" t="s">
        <v>244</v>
      </c>
      <c r="D49" s="1" t="s">
        <v>43</v>
      </c>
      <c r="E49" s="1" t="s">
        <v>44</v>
      </c>
      <c r="F49" s="6">
        <v>44558</v>
      </c>
      <c r="G49" s="6">
        <v>44572</v>
      </c>
      <c r="H49" s="6">
        <v>44593</v>
      </c>
      <c r="I49" s="4">
        <v>1</v>
      </c>
      <c r="J49" s="7">
        <v>1</v>
      </c>
      <c r="K49" s="7">
        <v>6209</v>
      </c>
      <c r="L49" s="7">
        <v>6209</v>
      </c>
      <c r="M49" s="7">
        <v>6000</v>
      </c>
      <c r="N49" s="7">
        <v>6000</v>
      </c>
      <c r="O49" s="8" t="s">
        <v>249</v>
      </c>
      <c r="P49" s="7">
        <v>209</v>
      </c>
      <c r="Q49" s="7">
        <v>3.37</v>
      </c>
      <c r="R49" s="1" t="s">
        <v>249</v>
      </c>
      <c r="S49" s="1" t="s">
        <v>250</v>
      </c>
      <c r="T49" s="9" t="str">
        <f>HYPERLINK("https://my.zakupki.prom.ua/cabinet/purchases/state_purchase/view/33786587")</f>
        <v>https://my.zakupki.prom.ua/cabinet/purchases/state_purchase/view/33786587</v>
      </c>
      <c r="U49" s="1" t="s">
        <v>37</v>
      </c>
      <c r="V49" s="4">
        <v>0</v>
      </c>
      <c r="W49" s="1"/>
      <c r="X49" s="1" t="s">
        <v>251</v>
      </c>
      <c r="Y49" s="7">
        <v>5500</v>
      </c>
      <c r="Z49" s="1" t="s">
        <v>39</v>
      </c>
      <c r="AA49" s="1" t="s">
        <v>52</v>
      </c>
      <c r="AB49" s="1"/>
      <c r="AC49" s="1"/>
      <c r="AD49" s="1" t="s">
        <v>252</v>
      </c>
    </row>
    <row r="50" spans="1:30" ht="37.5">
      <c r="A50" s="4">
        <v>46</v>
      </c>
      <c r="B50" s="1" t="s">
        <v>253</v>
      </c>
      <c r="C50" s="5" t="s">
        <v>42</v>
      </c>
      <c r="D50" s="1" t="s">
        <v>43</v>
      </c>
      <c r="E50" s="1" t="s">
        <v>44</v>
      </c>
      <c r="F50" s="6">
        <v>44232</v>
      </c>
      <c r="G50" s="6">
        <v>44243</v>
      </c>
      <c r="H50" s="6">
        <v>44250</v>
      </c>
      <c r="I50" s="4">
        <v>2</v>
      </c>
      <c r="J50" s="7">
        <v>1</v>
      </c>
      <c r="K50" s="7">
        <v>6000</v>
      </c>
      <c r="L50" s="7">
        <v>6000</v>
      </c>
      <c r="M50" s="7">
        <v>6000</v>
      </c>
      <c r="N50" s="7">
        <v>6000</v>
      </c>
      <c r="O50" s="8" t="s">
        <v>249</v>
      </c>
      <c r="P50" s="7">
        <v>0</v>
      </c>
      <c r="Q50" s="7">
        <v>0</v>
      </c>
      <c r="R50" s="1" t="s">
        <v>249</v>
      </c>
      <c r="S50" s="1" t="s">
        <v>250</v>
      </c>
      <c r="T50" s="9" t="str">
        <f>HYPERLINK("https://my.zakupki.prom.ua/cabinet/purchases/state_purchase/view/23717943")</f>
        <v>https://my.zakupki.prom.ua/cabinet/purchases/state_purchase/view/23717943</v>
      </c>
      <c r="U50" s="1" t="s">
        <v>37</v>
      </c>
      <c r="V50" s="4">
        <v>1</v>
      </c>
      <c r="W50" s="1"/>
      <c r="X50" s="1" t="s">
        <v>254</v>
      </c>
      <c r="Y50" s="7">
        <v>6000</v>
      </c>
      <c r="Z50" s="1" t="s">
        <v>39</v>
      </c>
      <c r="AA50" s="1" t="s">
        <v>52</v>
      </c>
      <c r="AB50" s="1"/>
      <c r="AC50" s="1"/>
      <c r="AD50" s="1" t="s">
        <v>255</v>
      </c>
    </row>
    <row r="51" spans="1:30" ht="37.5">
      <c r="A51" s="4">
        <v>47</v>
      </c>
      <c r="B51" s="1" t="s">
        <v>256</v>
      </c>
      <c r="C51" s="5" t="s">
        <v>257</v>
      </c>
      <c r="D51" s="1" t="s">
        <v>221</v>
      </c>
      <c r="E51" s="1" t="s">
        <v>44</v>
      </c>
      <c r="F51" s="6">
        <v>44228</v>
      </c>
      <c r="G51" s="6">
        <v>44239</v>
      </c>
      <c r="H51" s="6">
        <v>44253</v>
      </c>
      <c r="I51" s="4">
        <v>2</v>
      </c>
      <c r="J51" s="7">
        <v>1</v>
      </c>
      <c r="K51" s="7">
        <v>6000</v>
      </c>
      <c r="L51" s="7">
        <v>6000</v>
      </c>
      <c r="M51" s="7">
        <v>4580</v>
      </c>
      <c r="N51" s="7">
        <v>4580</v>
      </c>
      <c r="O51" s="8" t="s">
        <v>258</v>
      </c>
      <c r="P51" s="7">
        <v>1420</v>
      </c>
      <c r="Q51" s="7">
        <v>23.67</v>
      </c>
      <c r="R51" s="1" t="s">
        <v>258</v>
      </c>
      <c r="S51" s="1" t="s">
        <v>259</v>
      </c>
      <c r="T51" s="9" t="str">
        <f>HYPERLINK("https://my.zakupki.prom.ua/cabinet/purchases/state_purchase/view/23494740")</f>
        <v>https://my.zakupki.prom.ua/cabinet/purchases/state_purchase/view/23494740</v>
      </c>
      <c r="U51" s="1" t="s">
        <v>37</v>
      </c>
      <c r="V51" s="4">
        <v>1</v>
      </c>
      <c r="W51" s="1"/>
      <c r="X51" s="1" t="s">
        <v>260</v>
      </c>
      <c r="Y51" s="7">
        <v>4580</v>
      </c>
      <c r="Z51" s="1" t="s">
        <v>39</v>
      </c>
      <c r="AA51" s="1" t="s">
        <v>52</v>
      </c>
      <c r="AB51" s="1"/>
      <c r="AC51" s="1"/>
      <c r="AD51" s="1" t="s">
        <v>261</v>
      </c>
    </row>
    <row r="52" spans="1:30" ht="37.5">
      <c r="A52" s="4">
        <v>48</v>
      </c>
      <c r="B52" s="1" t="s">
        <v>262</v>
      </c>
      <c r="C52" s="5" t="s">
        <v>263</v>
      </c>
      <c r="D52" s="1" t="s">
        <v>125</v>
      </c>
      <c r="E52" s="1" t="s">
        <v>44</v>
      </c>
      <c r="F52" s="6">
        <v>44225</v>
      </c>
      <c r="G52" s="6">
        <v>44238</v>
      </c>
      <c r="H52" s="6">
        <v>44252</v>
      </c>
      <c r="I52" s="4">
        <v>2</v>
      </c>
      <c r="J52" s="7">
        <v>1</v>
      </c>
      <c r="K52" s="7">
        <v>5500</v>
      </c>
      <c r="L52" s="7">
        <v>5500</v>
      </c>
      <c r="M52" s="7">
        <v>4413</v>
      </c>
      <c r="N52" s="7">
        <v>4413</v>
      </c>
      <c r="O52" s="8" t="s">
        <v>126</v>
      </c>
      <c r="P52" s="7">
        <v>1087</v>
      </c>
      <c r="Q52" s="7">
        <v>19.76</v>
      </c>
      <c r="R52" s="1" t="s">
        <v>126</v>
      </c>
      <c r="S52" s="1" t="s">
        <v>127</v>
      </c>
      <c r="T52" s="9" t="str">
        <f>HYPERLINK("https://my.zakupki.prom.ua/cabinet/purchases/state_purchase/view/23445452")</f>
        <v>https://my.zakupki.prom.ua/cabinet/purchases/state_purchase/view/23445452</v>
      </c>
      <c r="U52" s="1" t="s">
        <v>37</v>
      </c>
      <c r="V52" s="4">
        <v>1</v>
      </c>
      <c r="W52" s="1"/>
      <c r="X52" s="1" t="s">
        <v>264</v>
      </c>
      <c r="Y52" s="7">
        <v>4413</v>
      </c>
      <c r="Z52" s="1" t="s">
        <v>39</v>
      </c>
      <c r="AA52" s="1" t="s">
        <v>52</v>
      </c>
      <c r="AB52" s="1"/>
      <c r="AC52" s="1"/>
      <c r="AD52" s="1" t="s">
        <v>265</v>
      </c>
    </row>
    <row r="53" ht="12">
      <c r="A53" s="1" t="s">
        <v>266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dcterms:modified xsi:type="dcterms:W3CDTF">2023-05-16T12:27:56Z</dcterms:modified>
  <cp:category/>
  <cp:version/>
  <cp:contentType/>
  <cp:contentStatus/>
</cp:coreProperties>
</file>