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<sst xmlns="http://schemas.openxmlformats.org/spreadsheetml/2006/main" count="296" uniqueCount="132">
  <si>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</si>
  <si>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</si>
  <si>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</si>
  <si>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</si>
  <si>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</si>
  <si>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</si>
  <si>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</si>
  <si>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</si>
  <si>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</si>
  <si>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</si>
  <si>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</si>
  <si>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</si>
  <si>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</si>
  <si>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</si>
  <si>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</si>
  <si>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</si>
  <si>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</si>
  <si>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</si>
  <si>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</si>
  <si>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</si>
  <si>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</si>
  <si>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</si>
  <si>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</si>
  <si>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</si>
  <si>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</si>
  <si>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</si>
  <si>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</si>
  <si>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</si>
  <si>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</si>
  <si>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</si>
  <si>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</si>
  <si>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UA-2022-02-07-008957-b</t>
  </si>
  <si>
    <t>Послуги з обробки даних, видачі сертифікатів та їх обслуговування</t>
  </si>
  <si>
    <t>72310000-1 - Послуги з обробки даних</t>
  </si>
  <si>
    <t>Закупівля без використання електронної системи</t>
  </si>
  <si>
    <t>ТОВАРИСТВО З ОБМЕЖЕНОЮ ВІДПОВІДАЛЬНІСТЮ "ЦЕНТР СЕРТИФІКАЦІЇ КЛЮЧІВ "УКРАЇНА"</t>
  </si>
  <si>
    <t>36865753</t>
  </si>
  <si>
    <t>завершено</t>
  </si>
  <si>
    <t>02215905</t>
  </si>
  <si>
    <t>UAH</t>
  </si>
  <si>
    <t>активний</t>
  </si>
  <si>
    <t>UA-2022-02-21-007690-b</t>
  </si>
  <si>
    <t>Технічний супроводу  компютерної програми " Єдина інформаційна система управління місцевим бюджетом"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</si>
  <si>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</si>
  <si>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</si>
  <si>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</si>
  <si>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22ДН</t>
  </si>
  <si>
    <t>UA-2022-02-21-008078-b</t>
  </si>
  <si>
    <t>Відшкодування комунальних послуг по опаленю</t>
  </si>
  <si>
    <t>09320000-8 - Пара, гаряча вода та пов’язана продукція</t>
  </si>
  <si>
    <t>ПАВЛОГРАДСЬКИЙ МЕХАНІЧНИЙ ЗАВОД ДЕРЖАВНОГО ПІДПРИЄМСТВА "ВИРОБНИЧЕ ОБ'ЄДНАННЯ ПІВДЕННИЙ МАШИНОБУДІВНИЙ ЗАВОД ІМЕНІ О. М. МАКАРОВА</t>
  </si>
  <si>
    <t>14310170</t>
  </si>
  <si>
    <t>186/0201</t>
  </si>
  <si>
    <t>UA-2022-04-18-000654-a</t>
  </si>
  <si>
    <t>Відшкодування  за теплопостачання</t>
  </si>
  <si>
    <t>ДП "ВО ПМЗ ім. О. М. Макарова"</t>
  </si>
  <si>
    <t>Д/7518-К</t>
  </si>
  <si>
    <t>UA-2022-06-23-002448-a</t>
  </si>
  <si>
    <t>Проведення незалежної оцінки  майна та рецентування звіту</t>
  </si>
  <si>
    <t>71310000-4 - Консультаційні послуги у галузях інженерії та будівництва</t>
  </si>
  <si>
    <t>ТОВАРИСТВО З ОБМЕЖЕНОЮ ВІДПОВІДАЛЬНІСТЮ "БТІ ГРУП"</t>
  </si>
  <si>
    <t>38754377</t>
  </si>
  <si>
    <t>05</t>
  </si>
  <si>
    <t>UA-2022-07-08-001991-a</t>
  </si>
  <si>
    <t>Постачальник зобов*язаний поставити Покупцю примірник та пакети оновлень (компоненти) комп*ютерної програми " M.E.DOC"вказані в Специфікації</t>
  </si>
  <si>
    <t>48412000-9 - Пакети програмного забезпечення для підготовки податкової звітності</t>
  </si>
  <si>
    <t>ТОВАРИСТВО З ОБМЕЖЕНОЮ ВІДПОВІДАЛЬНІСТЮ "КОМПАНІЯ КОМП'ЮТЕРНІ ТА ІНФОРМАЦІЙНІ ТЕХНОЛОГІЇ -2005"</t>
  </si>
  <si>
    <t>38945311</t>
  </si>
  <si>
    <t>ДГ-000275478</t>
  </si>
  <si>
    <t>закритий</t>
  </si>
  <si>
    <t>UA-2022-08-01-004525-a</t>
  </si>
  <si>
    <t>Постачальник зобов*язаний поставити Покупцю примірник та пакети оновлень (компоненти) комп*ютерної програми " M.E.DOC"</t>
  </si>
  <si>
    <t>48410000-5 - Пакети програмного забезпечення для управління інвестиціями та підготовки податкової звітності</t>
  </si>
  <si>
    <t>МАКСИМОВ ЄВГЕН АНАТОЛІЙОВИЧ</t>
  </si>
  <si>
    <t>2676305397</t>
  </si>
  <si>
    <t>М-07/2</t>
  </si>
  <si>
    <t>UA-2022-10-07-009398-a</t>
  </si>
  <si>
    <t>Оренда нерухомого майна, що належить до комунальної власності територіальної громади</t>
  </si>
  <si>
    <t>70220000-9 - Послуги з надання в оренду чи лізингу нежитлової нерухомості</t>
  </si>
  <si>
    <t>КОМУНАЛЬНИЙ ПОЗАШКІЛЬНИЙ НАВЧАЛЬНИЙ ЗАКЛАД "ЦЕНТР ПОЗАШКІЛЬНОЇ РОБОТИ №1" ДНІПРОВСЬКОЇ МІСЬКОЇ РАДИ</t>
  </si>
  <si>
    <t>23642178</t>
  </si>
  <si>
    <t>63</t>
  </si>
  <si>
    <t>UA-2022-10-18-005745-a</t>
  </si>
  <si>
    <t xml:space="preserve">Послуги з перезарядки вогнегасника </t>
  </si>
  <si>
    <t>50410000-2 - Послуги з ремонту і технічного обслуговування вимірювальних, випробувальних і контрольних приладів</t>
  </si>
  <si>
    <t>ТОВАРИСТВО З ОБМЕЖЕНОЮ ВІДПОВІДАЛЬНІСТЮ "ДНІПРОСПЕЦПОЖМОНТАЖ"</t>
  </si>
  <si>
    <t>36640049</t>
  </si>
  <si>
    <t>07</t>
  </si>
  <si>
    <t>UA-2022-11-02-007556-a</t>
  </si>
  <si>
    <t xml:space="preserve">Постачання пакетів програмного забезпечення для фінансового аналізу та бухгалтерського обліку  (програмний комплекс «ІС-Про») </t>
  </si>
  <si>
    <t>48440000-4 - Пакети програмного забезпечення для фінансового аналізу та бухгалтерського обліку</t>
  </si>
  <si>
    <t>09/109</t>
  </si>
  <si>
    <t>UA-2022-12-08-010780-a</t>
  </si>
  <si>
    <t>послуги теплопостачання за адресою Новосільна,19а</t>
  </si>
  <si>
    <t>63-КОМ</t>
  </si>
  <si>
    <t>UA-2022-12-23-016188-a</t>
  </si>
  <si>
    <t xml:space="preserve">відшкодування водопостачання та водовідведення </t>
  </si>
  <si>
    <t>65110000-7 - Розподіл води</t>
  </si>
  <si>
    <t>ДЕРЖАВНЕ ПІДПРИЄМСТВО "ВИРОБНИЧЕ ОБ'ЄДНАННЯ ПІВДЕННИЙ МАШИНОБУДІВНИЙ ЗАВОД ІМЕНІ О. М. МАКАРОВА"</t>
  </si>
  <si>
    <t>14308368</t>
  </si>
  <si>
    <t>UA-2022-12-23-016993-a</t>
  </si>
  <si>
    <t>відшкодуання постачання електроенергії</t>
  </si>
  <si>
    <t>09310000-5 - Електрична енергія</t>
  </si>
  <si>
    <t>UA-2022-12-27-009966-a</t>
  </si>
  <si>
    <t>відшкодуання водопостачання</t>
  </si>
  <si>
    <t>65130000-3 - Експлуатування систем водопостачання</t>
  </si>
  <si>
    <t>UA-2022-12-27-010374-a</t>
  </si>
  <si>
    <t xml:space="preserve">Відшкодування  постачання електроенергії </t>
  </si>
  <si>
    <t>UA-2022-12-27-015416-a</t>
  </si>
  <si>
    <t>Відшкодування експлуатаційних послуг та відшкодування плати за користування земельною ділянкою</t>
  </si>
  <si>
    <t>70330000-3 - Послуги з управління нерухомістю, надавані на платній основі чи на договірних засадах</t>
  </si>
  <si>
    <t>UA-2022-12-30-004823-a</t>
  </si>
  <si>
    <t>відшкодування водопостачання та водовідведення за адресою Новосільна19</t>
  </si>
  <si>
    <t>90430000-0 - Послуги з відведення стічних вод</t>
  </si>
  <si>
    <t>UA-2022-12-30-004885-a</t>
  </si>
  <si>
    <t>відшкодування електричної енергії по адресу вул. Новосільна,19</t>
  </si>
  <si>
    <t>UA-2022-12-30-004947-a</t>
  </si>
  <si>
    <t>відшкодування за послуги з утилізації сміття та поводження зі смітя</t>
  </si>
  <si>
    <t>90510000-5 - Утилізація/видалення сміття та поводження зі сміттям</t>
  </si>
  <si>
    <t>UA-2022-12-30-005014-a</t>
  </si>
  <si>
    <t>Відшкодування витрат на утримання нерухомого майна</t>
  </si>
  <si>
    <t>UA-2022-12-30-005085-a</t>
  </si>
  <si>
    <t>Відшкодування витрат балансоутримувача на оплату ком. послуг та експлуатаційних витрат</t>
  </si>
  <si>
    <t>ДЕПАРТАМЕНТ ГУМАНІТАРНОЇ  ПОЛІТИКИ ДНІПРОВСЬКОЇ МІСЬКОЇ РАДИ</t>
  </si>
  <si>
    <t>40506248</t>
  </si>
  <si>
    <t>178-КОМ</t>
  </si>
  <si>
    <t>UA-2022-12-30-005141-a</t>
  </si>
  <si>
    <t>Відшкодування витрат балансоутримувача на оплату ком. послуг та експлуатаційних витрат( електрична енергія)</t>
  </si>
  <si>
    <t>UA-2022-12-30-005247-a</t>
  </si>
  <si>
    <t>відшкодування за вивіз твердих побутових відходів</t>
  </si>
  <si>
    <t>UA-2022-12-30-005294-a</t>
  </si>
  <si>
    <t>Звіт створено 18 січня в 14:38 з використанням http://zakupki.prom.ua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</si>
</sst>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.mm.yyyy"/>
  </numFmts>
  <fonts count="3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11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5" fontId="0" fillId="0" borderId="0" xfId="0" applyFont="1" applyFill="1" applyBorder="1" applyAlignment="1" applyProtection="1">
      <alignment/>
      <protection/>
    </xf>
    <xf numFmtId="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wrapText="1"/>
      <protection/>
    </xf>
    <xf numFmtId="164" fontId="1" fillId="0" borderId="0" xfId="0" applyFont="1" applyFill="1" applyBorder="1" applyAlignment="1" applyProtection="1">
      <alignment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29"/>
  <sheetViews>
    <sheetView tabSelected="1" workbookViewId="0" topLeftCell="A1">
      <pane ySplit="4" topLeftCell="A5" activePane="bottomLeft" state="frozen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2" t="s">
        <v>0</v>
      </c>
    </row>
    <row r="2" ht="12.75">
      <c r="A2" s="3">
        <f>HYPERLINK("mailto:report.zakupki@prom.ua","report.zakupki@prom.ua")</f>
      </c>
    </row>
    <row r="3" ht="12.75"/>
    <row r="4" spans="1:30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</row>
    <row r="5" spans="1:30" ht="12.75">
      <c r="A5" s="5">
        <v>1</v>
      </c>
      <c r="B5" s="2" t="s">
        <v>31</v>
      </c>
      <c r="C5" s="6" t="s">
        <v>32</v>
      </c>
      <c r="D5" s="2" t="s">
        <v>33</v>
      </c>
      <c r="E5" s="2" t="s">
        <v>34</v>
      </c>
      <c r="F5" s="7">
        <v>44599</v>
      </c>
      <c r="G5" s="2"/>
      <c r="H5" s="7">
        <v>44599</v>
      </c>
      <c r="I5" s="5">
        <v>1</v>
      </c>
      <c r="J5" s="8">
        <v>3</v>
      </c>
      <c r="K5" s="8">
        <v>498</v>
      </c>
      <c r="L5" s="8">
        <v>166</v>
      </c>
      <c r="M5" s="8">
        <v>498</v>
      </c>
      <c r="N5" s="8">
        <v>166</v>
      </c>
      <c r="O5" s="9" t="s">
        <v>35</v>
      </c>
      <c r="P5" s="8">
        <v>0</v>
      </c>
      <c r="Q5" s="8">
        <v>0</v>
      </c>
      <c r="R5" s="2" t="s">
        <v>35</v>
      </c>
      <c r="S5" s="2" t="s">
        <v>36</v>
      </c>
      <c r="T5" s="10">
        <f>HYPERLINK("https://my.zakupki.prom.ua/cabinet/purchases/state_purchase/view/34898627")</f>
      </c>
      <c r="U5" s="2" t="s">
        <v>37</v>
      </c>
      <c r="V5" s="5">
        <v>0</v>
      </c>
      <c r="W5" s="2"/>
      <c r="X5" s="2" t="s">
        <v>38</v>
      </c>
      <c r="Y5" s="8">
        <v>498</v>
      </c>
      <c r="Z5" s="2" t="s">
        <v>39</v>
      </c>
      <c r="AA5" s="2" t="s">
        <v>40</v>
      </c>
      <c r="AB5" s="2"/>
      <c r="AC5" s="2"/>
      <c r="AD5" s="2"/>
    </row>
    <row r="6" spans="1:30" ht="12.75">
      <c r="A6" s="5">
        <v>2</v>
      </c>
      <c r="B6" s="2" t="s">
        <v>41</v>
      </c>
      <c r="C6" s="6" t="s">
        <v>42</v>
      </c>
      <c r="D6" s="2" t="s">
        <v>43</v>
      </c>
      <c r="E6" s="2" t="s">
        <v>34</v>
      </c>
      <c r="F6" s="7">
        <v>44613</v>
      </c>
      <c r="G6" s="2"/>
      <c r="H6" s="7">
        <v>44613</v>
      </c>
      <c r="I6" s="5">
        <v>1</v>
      </c>
      <c r="J6" s="8">
        <v>12</v>
      </c>
      <c r="K6" s="8">
        <v>5760</v>
      </c>
      <c r="L6" s="8">
        <v>480</v>
      </c>
      <c r="M6" s="8">
        <v>5760</v>
      </c>
      <c r="N6" s="8">
        <v>480</v>
      </c>
      <c r="O6" s="9" t="s">
        <v>44</v>
      </c>
      <c r="P6" s="8">
        <v>0</v>
      </c>
      <c r="Q6" s="8">
        <v>0</v>
      </c>
      <c r="R6" s="2" t="s">
        <v>44</v>
      </c>
      <c r="S6" s="2" t="s">
        <v>45</v>
      </c>
      <c r="T6" s="10">
        <f>HYPERLINK("https://my.zakupki.prom.ua/cabinet/purchases/state_purchase/view/35377732")</f>
      </c>
      <c r="U6" s="2" t="s">
        <v>37</v>
      </c>
      <c r="V6" s="5">
        <v>0</v>
      </c>
      <c r="W6" s="2"/>
      <c r="X6" s="2" t="s">
        <v>46</v>
      </c>
      <c r="Y6" s="8">
        <v>5760</v>
      </c>
      <c r="Z6" s="2" t="s">
        <v>39</v>
      </c>
      <c r="AA6" s="2" t="s">
        <v>40</v>
      </c>
      <c r="AB6" s="2"/>
      <c r="AC6" s="2"/>
      <c r="AD6" s="2"/>
    </row>
    <row r="7" spans="1:30" ht="12.75">
      <c r="A7" s="5">
        <v>3</v>
      </c>
      <c r="B7" s="2" t="s">
        <v>47</v>
      </c>
      <c r="C7" s="6" t="s">
        <v>48</v>
      </c>
      <c r="D7" s="2" t="s">
        <v>49</v>
      </c>
      <c r="E7" s="2" t="s">
        <v>34</v>
      </c>
      <c r="F7" s="7">
        <v>44613</v>
      </c>
      <c r="G7" s="2"/>
      <c r="H7" s="7">
        <v>44613</v>
      </c>
      <c r="I7" s="5">
        <v>1</v>
      </c>
      <c r="J7" s="8">
        <v>1</v>
      </c>
      <c r="K7" s="8">
        <v>13089.24</v>
      </c>
      <c r="L7" s="8">
        <v>13089.24</v>
      </c>
      <c r="M7" s="8">
        <v>13089.24</v>
      </c>
      <c r="N7" s="8">
        <v>13089.24</v>
      </c>
      <c r="O7" s="9" t="s">
        <v>50</v>
      </c>
      <c r="P7" s="8">
        <v>0</v>
      </c>
      <c r="Q7" s="8">
        <v>0</v>
      </c>
      <c r="R7" s="2" t="s">
        <v>50</v>
      </c>
      <c r="S7" s="2" t="s">
        <v>51</v>
      </c>
      <c r="T7" s="10">
        <f>HYPERLINK("https://my.zakupki.prom.ua/cabinet/purchases/state_purchase/view/35378882")</f>
      </c>
      <c r="U7" s="2" t="s">
        <v>37</v>
      </c>
      <c r="V7" s="5">
        <v>0</v>
      </c>
      <c r="W7" s="2"/>
      <c r="X7" s="2" t="s">
        <v>52</v>
      </c>
      <c r="Y7" s="8">
        <v>13089.24</v>
      </c>
      <c r="Z7" s="2" t="s">
        <v>39</v>
      </c>
      <c r="AA7" s="2" t="s">
        <v>40</v>
      </c>
      <c r="AB7" s="2"/>
      <c r="AC7" s="2"/>
      <c r="AD7" s="2"/>
    </row>
    <row r="8" spans="1:30" ht="12.75">
      <c r="A8" s="5">
        <v>4</v>
      </c>
      <c r="B8" s="2" t="s">
        <v>53</v>
      </c>
      <c r="C8" s="6" t="s">
        <v>54</v>
      </c>
      <c r="D8" s="2" t="s">
        <v>49</v>
      </c>
      <c r="E8" s="2" t="s">
        <v>34</v>
      </c>
      <c r="F8" s="7">
        <v>44669</v>
      </c>
      <c r="G8" s="2"/>
      <c r="H8" s="7">
        <v>44669</v>
      </c>
      <c r="I8" s="5">
        <v>1</v>
      </c>
      <c r="J8" s="8">
        <v>5</v>
      </c>
      <c r="K8" s="8">
        <v>31910.76</v>
      </c>
      <c r="L8" s="8">
        <v>6382.152</v>
      </c>
      <c r="M8" s="8">
        <v>31910.76</v>
      </c>
      <c r="N8" s="8">
        <v>6382.152</v>
      </c>
      <c r="O8" s="9" t="s">
        <v>55</v>
      </c>
      <c r="P8" s="8">
        <v>0</v>
      </c>
      <c r="Q8" s="8">
        <v>0</v>
      </c>
      <c r="R8" s="2" t="s">
        <v>55</v>
      </c>
      <c r="S8" s="2" t="s">
        <v>51</v>
      </c>
      <c r="T8" s="10">
        <f>HYPERLINK("https://my.zakupki.prom.ua/cabinet/purchases/state_purchase/view/35943069")</f>
      </c>
      <c r="U8" s="2" t="s">
        <v>37</v>
      </c>
      <c r="V8" s="5">
        <v>0</v>
      </c>
      <c r="W8" s="2"/>
      <c r="X8" s="2" t="s">
        <v>56</v>
      </c>
      <c r="Y8" s="8">
        <v>31910.76</v>
      </c>
      <c r="Z8" s="2" t="s">
        <v>39</v>
      </c>
      <c r="AA8" s="2" t="s">
        <v>40</v>
      </c>
      <c r="AB8" s="2"/>
      <c r="AC8" s="2"/>
      <c r="AD8" s="2"/>
    </row>
    <row r="9" spans="1:30" ht="12.75">
      <c r="A9" s="5">
        <v>5</v>
      </c>
      <c r="B9" s="2" t="s">
        <v>57</v>
      </c>
      <c r="C9" s="6" t="s">
        <v>58</v>
      </c>
      <c r="D9" s="2" t="s">
        <v>59</v>
      </c>
      <c r="E9" s="2" t="s">
        <v>34</v>
      </c>
      <c r="F9" s="7">
        <v>44735</v>
      </c>
      <c r="G9" s="2"/>
      <c r="H9" s="7">
        <v>44735</v>
      </c>
      <c r="I9" s="5">
        <v>1</v>
      </c>
      <c r="J9" s="8">
        <v>1</v>
      </c>
      <c r="K9" s="8">
        <v>1600</v>
      </c>
      <c r="L9" s="8">
        <v>1600</v>
      </c>
      <c r="M9" s="8">
        <v>1600</v>
      </c>
      <c r="N9" s="8">
        <v>1600</v>
      </c>
      <c r="O9" s="9" t="s">
        <v>60</v>
      </c>
      <c r="P9" s="8">
        <v>0</v>
      </c>
      <c r="Q9" s="8">
        <v>0</v>
      </c>
      <c r="R9" s="2" t="s">
        <v>60</v>
      </c>
      <c r="S9" s="2" t="s">
        <v>61</v>
      </c>
      <c r="T9" s="10">
        <f>HYPERLINK("https://my.zakupki.prom.ua/cabinet/purchases/state_purchase/view/36462884")</f>
      </c>
      <c r="U9" s="2" t="s">
        <v>37</v>
      </c>
      <c r="V9" s="5">
        <v>0</v>
      </c>
      <c r="W9" s="2"/>
      <c r="X9" s="2" t="s">
        <v>62</v>
      </c>
      <c r="Y9" s="8">
        <v>1600</v>
      </c>
      <c r="Z9" s="2" t="s">
        <v>39</v>
      </c>
      <c r="AA9" s="2" t="s">
        <v>40</v>
      </c>
      <c r="AB9" s="2"/>
      <c r="AC9" s="2"/>
      <c r="AD9" s="2"/>
    </row>
    <row r="10" spans="1:30" ht="12.75">
      <c r="A10" s="5">
        <v>6</v>
      </c>
      <c r="B10" s="2" t="s">
        <v>63</v>
      </c>
      <c r="C10" s="6" t="s">
        <v>64</v>
      </c>
      <c r="D10" s="2" t="s">
        <v>65</v>
      </c>
      <c r="E10" s="2" t="s">
        <v>34</v>
      </c>
      <c r="F10" s="7">
        <v>44750</v>
      </c>
      <c r="G10" s="2"/>
      <c r="H10" s="7">
        <v>44750</v>
      </c>
      <c r="I10" s="5">
        <v>1</v>
      </c>
      <c r="J10" s="8">
        <v>1</v>
      </c>
      <c r="K10" s="8">
        <v>2000</v>
      </c>
      <c r="L10" s="8">
        <v>2000</v>
      </c>
      <c r="M10" s="8">
        <v>2000</v>
      </c>
      <c r="N10" s="8">
        <v>2000</v>
      </c>
      <c r="O10" s="9" t="s">
        <v>66</v>
      </c>
      <c r="P10" s="8">
        <v>0</v>
      </c>
      <c r="Q10" s="8">
        <v>0</v>
      </c>
      <c r="R10" s="2" t="s">
        <v>66</v>
      </c>
      <c r="S10" s="2" t="s">
        <v>67</v>
      </c>
      <c r="T10" s="10">
        <f>HYPERLINK("https://my.zakupki.prom.ua/cabinet/purchases/state_purchase/view/36609419")</f>
      </c>
      <c r="U10" s="2" t="s">
        <v>37</v>
      </c>
      <c r="V10" s="5">
        <v>0</v>
      </c>
      <c r="W10" s="2"/>
      <c r="X10" s="2" t="s">
        <v>68</v>
      </c>
      <c r="Y10" s="8">
        <v>2000</v>
      </c>
      <c r="Z10" s="2" t="s">
        <v>39</v>
      </c>
      <c r="AA10" s="2" t="s">
        <v>69</v>
      </c>
      <c r="AB10" s="2"/>
      <c r="AC10" s="2"/>
      <c r="AD10" s="2"/>
    </row>
    <row r="11" spans="1:30" ht="12.75">
      <c r="A11" s="5">
        <v>7</v>
      </c>
      <c r="B11" s="2" t="s">
        <v>70</v>
      </c>
      <c r="C11" s="6" t="s">
        <v>71</v>
      </c>
      <c r="D11" s="2" t="s">
        <v>72</v>
      </c>
      <c r="E11" s="2" t="s">
        <v>34</v>
      </c>
      <c r="F11" s="7">
        <v>44774</v>
      </c>
      <c r="G11" s="2"/>
      <c r="H11" s="7">
        <v>44774</v>
      </c>
      <c r="I11" s="5">
        <v>1</v>
      </c>
      <c r="J11" s="8">
        <v>1</v>
      </c>
      <c r="K11" s="8">
        <v>2000</v>
      </c>
      <c r="L11" s="8">
        <v>2000</v>
      </c>
      <c r="M11" s="8">
        <v>2000</v>
      </c>
      <c r="N11" s="8">
        <v>2000</v>
      </c>
      <c r="O11" s="9" t="s">
        <v>73</v>
      </c>
      <c r="P11" s="8">
        <v>0</v>
      </c>
      <c r="Q11" s="8">
        <v>0</v>
      </c>
      <c r="R11" s="2" t="s">
        <v>73</v>
      </c>
      <c r="S11" s="2" t="s">
        <v>74</v>
      </c>
      <c r="T11" s="10">
        <f>HYPERLINK("https://my.zakupki.prom.ua/cabinet/purchases/state_purchase/view/36872466")</f>
      </c>
      <c r="U11" s="2" t="s">
        <v>37</v>
      </c>
      <c r="V11" s="5">
        <v>0</v>
      </c>
      <c r="W11" s="2"/>
      <c r="X11" s="2" t="s">
        <v>75</v>
      </c>
      <c r="Y11" s="8">
        <v>2000</v>
      </c>
      <c r="Z11" s="2" t="s">
        <v>39</v>
      </c>
      <c r="AA11" s="2" t="s">
        <v>40</v>
      </c>
      <c r="AB11" s="2"/>
      <c r="AC11" s="2"/>
      <c r="AD11" s="2"/>
    </row>
    <row r="12" spans="1:30" ht="12.75">
      <c r="A12" s="5">
        <v>8</v>
      </c>
      <c r="B12" s="2" t="s">
        <v>76</v>
      </c>
      <c r="C12" s="6" t="s">
        <v>77</v>
      </c>
      <c r="D12" s="2" t="s">
        <v>78</v>
      </c>
      <c r="E12" s="2" t="s">
        <v>34</v>
      </c>
      <c r="F12" s="7">
        <v>44841</v>
      </c>
      <c r="G12" s="2"/>
      <c r="H12" s="7">
        <v>44841</v>
      </c>
      <c r="I12" s="5">
        <v>1</v>
      </c>
      <c r="J12" s="8">
        <v>1</v>
      </c>
      <c r="K12" s="8">
        <v>1.2</v>
      </c>
      <c r="L12" s="8">
        <v>1.2</v>
      </c>
      <c r="M12" s="8">
        <v>1.2</v>
      </c>
      <c r="N12" s="8">
        <v>1.2</v>
      </c>
      <c r="O12" s="9" t="s">
        <v>79</v>
      </c>
      <c r="P12" s="8">
        <v>0</v>
      </c>
      <c r="Q12" s="8">
        <v>0</v>
      </c>
      <c r="R12" s="2" t="s">
        <v>79</v>
      </c>
      <c r="S12" s="2" t="s">
        <v>80</v>
      </c>
      <c r="T12" s="10">
        <f>HYPERLINK("https://my.zakupki.prom.ua/cabinet/purchases/state_purchase/view/37889428")</f>
      </c>
      <c r="U12" s="2" t="s">
        <v>37</v>
      </c>
      <c r="V12" s="5">
        <v>0</v>
      </c>
      <c r="W12" s="2"/>
      <c r="X12" s="2" t="s">
        <v>81</v>
      </c>
      <c r="Y12" s="8">
        <v>1.2</v>
      </c>
      <c r="Z12" s="2" t="s">
        <v>39</v>
      </c>
      <c r="AA12" s="2" t="s">
        <v>40</v>
      </c>
      <c r="AB12" s="2"/>
      <c r="AC12" s="2"/>
      <c r="AD12" s="2"/>
    </row>
    <row r="13" spans="1:30" ht="12.75">
      <c r="A13" s="5">
        <v>9</v>
      </c>
      <c r="B13" s="2" t="s">
        <v>82</v>
      </c>
      <c r="C13" s="6" t="s">
        <v>83</v>
      </c>
      <c r="D13" s="2" t="s">
        <v>84</v>
      </c>
      <c r="E13" s="2" t="s">
        <v>34</v>
      </c>
      <c r="F13" s="7">
        <v>44852</v>
      </c>
      <c r="G13" s="2"/>
      <c r="H13" s="7">
        <v>44852</v>
      </c>
      <c r="I13" s="5">
        <v>1</v>
      </c>
      <c r="J13" s="8">
        <v>27</v>
      </c>
      <c r="K13" s="8">
        <v>3273</v>
      </c>
      <c r="L13" s="8">
        <v>121.22222222222223</v>
      </c>
      <c r="M13" s="8">
        <v>3273</v>
      </c>
      <c r="N13" s="8">
        <v>121.22222222222223</v>
      </c>
      <c r="O13" s="9" t="s">
        <v>85</v>
      </c>
      <c r="P13" s="8">
        <v>0</v>
      </c>
      <c r="Q13" s="8">
        <v>0</v>
      </c>
      <c r="R13" s="2" t="s">
        <v>85</v>
      </c>
      <c r="S13" s="2" t="s">
        <v>86</v>
      </c>
      <c r="T13" s="10">
        <f>HYPERLINK("https://my.zakupki.prom.ua/cabinet/purchases/state_purchase/view/38028296")</f>
      </c>
      <c r="U13" s="2" t="s">
        <v>37</v>
      </c>
      <c r="V13" s="5">
        <v>0</v>
      </c>
      <c r="W13" s="2"/>
      <c r="X13" s="2" t="s">
        <v>87</v>
      </c>
      <c r="Y13" s="8">
        <v>3273</v>
      </c>
      <c r="Z13" s="2" t="s">
        <v>39</v>
      </c>
      <c r="AA13" s="2" t="s">
        <v>40</v>
      </c>
      <c r="AB13" s="2"/>
      <c r="AC13" s="2"/>
      <c r="AD13" s="2"/>
    </row>
    <row r="14" spans="1:30" ht="12.75">
      <c r="A14" s="5">
        <v>10</v>
      </c>
      <c r="B14" s="2" t="s">
        <v>88</v>
      </c>
      <c r="C14" s="6" t="s">
        <v>89</v>
      </c>
      <c r="D14" s="2" t="s">
        <v>90</v>
      </c>
      <c r="E14" s="2" t="s">
        <v>34</v>
      </c>
      <c r="F14" s="7">
        <v>44867</v>
      </c>
      <c r="G14" s="2"/>
      <c r="H14" s="7">
        <v>44867</v>
      </c>
      <c r="I14" s="5">
        <v>1</v>
      </c>
      <c r="J14" s="8">
        <v>1</v>
      </c>
      <c r="K14" s="8">
        <v>14400</v>
      </c>
      <c r="L14" s="8">
        <v>14400</v>
      </c>
      <c r="M14" s="8">
        <v>14400</v>
      </c>
      <c r="N14" s="8">
        <v>14400</v>
      </c>
      <c r="O14" s="9" t="s">
        <v>73</v>
      </c>
      <c r="P14" s="8">
        <v>0</v>
      </c>
      <c r="Q14" s="8">
        <v>0</v>
      </c>
      <c r="R14" s="2" t="s">
        <v>73</v>
      </c>
      <c r="S14" s="2" t="s">
        <v>74</v>
      </c>
      <c r="T14" s="10">
        <f>HYPERLINK("https://my.zakupki.prom.ua/cabinet/purchases/state_purchase/view/38301911")</f>
      </c>
      <c r="U14" s="2" t="s">
        <v>37</v>
      </c>
      <c r="V14" s="5">
        <v>0</v>
      </c>
      <c r="W14" s="2"/>
      <c r="X14" s="2" t="s">
        <v>91</v>
      </c>
      <c r="Y14" s="8">
        <v>14400</v>
      </c>
      <c r="Z14" s="2" t="s">
        <v>39</v>
      </c>
      <c r="AA14" s="2" t="s">
        <v>40</v>
      </c>
      <c r="AB14" s="2"/>
      <c r="AC14" s="2"/>
      <c r="AD14" s="2"/>
    </row>
    <row r="15" spans="1:30" ht="12.75">
      <c r="A15" s="5">
        <v>11</v>
      </c>
      <c r="B15" s="2" t="s">
        <v>92</v>
      </c>
      <c r="C15" s="6" t="s">
        <v>93</v>
      </c>
      <c r="D15" s="2" t="s">
        <v>49</v>
      </c>
      <c r="E15" s="2" t="s">
        <v>34</v>
      </c>
      <c r="F15" s="7">
        <v>44903</v>
      </c>
      <c r="G15" s="2"/>
      <c r="H15" s="7">
        <v>44903</v>
      </c>
      <c r="I15" s="5">
        <v>1</v>
      </c>
      <c r="J15" s="8">
        <v>5</v>
      </c>
      <c r="K15" s="8">
        <v>1359.35</v>
      </c>
      <c r="L15" s="8">
        <v>271.87</v>
      </c>
      <c r="M15" s="8">
        <v>1359.35</v>
      </c>
      <c r="N15" s="8">
        <v>271.87</v>
      </c>
      <c r="O15" s="9" t="s">
        <v>79</v>
      </c>
      <c r="P15" s="8">
        <v>0</v>
      </c>
      <c r="Q15" s="8">
        <v>0</v>
      </c>
      <c r="R15" s="2" t="s">
        <v>79</v>
      </c>
      <c r="S15" s="2" t="s">
        <v>80</v>
      </c>
      <c r="T15" s="10">
        <f>HYPERLINK("https://my.zakupki.prom.ua/cabinet/purchases/state_purchase/view/39152406")</f>
      </c>
      <c r="U15" s="2" t="s">
        <v>37</v>
      </c>
      <c r="V15" s="5">
        <v>0</v>
      </c>
      <c r="W15" s="2"/>
      <c r="X15" s="2" t="s">
        <v>94</v>
      </c>
      <c r="Y15" s="8">
        <v>1359.35</v>
      </c>
      <c r="Z15" s="2" t="s">
        <v>39</v>
      </c>
      <c r="AA15" s="2" t="s">
        <v>40</v>
      </c>
      <c r="AB15" s="2"/>
      <c r="AC15" s="2"/>
      <c r="AD15" s="2"/>
    </row>
    <row r="16" spans="1:30" ht="12.75">
      <c r="A16" s="5">
        <v>12</v>
      </c>
      <c r="B16" s="2" t="s">
        <v>95</v>
      </c>
      <c r="C16" s="6" t="s">
        <v>96</v>
      </c>
      <c r="D16" s="2" t="s">
        <v>97</v>
      </c>
      <c r="E16" s="2" t="s">
        <v>34</v>
      </c>
      <c r="F16" s="7">
        <v>44918</v>
      </c>
      <c r="G16" s="2"/>
      <c r="H16" s="7">
        <v>44918</v>
      </c>
      <c r="I16" s="5">
        <v>1</v>
      </c>
      <c r="J16" s="8">
        <v>12</v>
      </c>
      <c r="K16" s="8">
        <v>719.34</v>
      </c>
      <c r="L16" s="8">
        <v>59.945</v>
      </c>
      <c r="M16" s="8">
        <v>719.34</v>
      </c>
      <c r="N16" s="8">
        <v>59.945</v>
      </c>
      <c r="O16" s="9" t="s">
        <v>98</v>
      </c>
      <c r="P16" s="8">
        <v>0</v>
      </c>
      <c r="Q16" s="8">
        <v>0</v>
      </c>
      <c r="R16" s="2" t="s">
        <v>98</v>
      </c>
      <c r="S16" s="2" t="s">
        <v>99</v>
      </c>
      <c r="T16" s="10">
        <f>HYPERLINK("https://my.zakupki.prom.ua/cabinet/purchases/state_purchase/view/39699051")</f>
      </c>
      <c r="U16" s="2" t="s">
        <v>37</v>
      </c>
      <c r="V16" s="5">
        <v>0</v>
      </c>
      <c r="W16" s="2"/>
      <c r="X16" s="2" t="s">
        <v>52</v>
      </c>
      <c r="Y16" s="8">
        <v>719.34</v>
      </c>
      <c r="Z16" s="2" t="s">
        <v>39</v>
      </c>
      <c r="AA16" s="2" t="s">
        <v>40</v>
      </c>
      <c r="AB16" s="2"/>
      <c r="AC16" s="2"/>
      <c r="AD16" s="2"/>
    </row>
    <row r="17" spans="1:30" ht="12.75">
      <c r="A17" s="5">
        <v>13</v>
      </c>
      <c r="B17" s="2" t="s">
        <v>100</v>
      </c>
      <c r="C17" s="6" t="s">
        <v>101</v>
      </c>
      <c r="D17" s="2" t="s">
        <v>102</v>
      </c>
      <c r="E17" s="2" t="s">
        <v>34</v>
      </c>
      <c r="F17" s="7">
        <v>44918</v>
      </c>
      <c r="G17" s="2"/>
      <c r="H17" s="7">
        <v>44918</v>
      </c>
      <c r="I17" s="5">
        <v>1</v>
      </c>
      <c r="J17" s="8">
        <v>12</v>
      </c>
      <c r="K17" s="8">
        <v>1434.06</v>
      </c>
      <c r="L17" s="8">
        <v>119.505</v>
      </c>
      <c r="M17" s="8">
        <v>1434.06</v>
      </c>
      <c r="N17" s="8">
        <v>119.505</v>
      </c>
      <c r="O17" s="9" t="s">
        <v>98</v>
      </c>
      <c r="P17" s="8">
        <v>0</v>
      </c>
      <c r="Q17" s="8">
        <v>0</v>
      </c>
      <c r="R17" s="2" t="s">
        <v>98</v>
      </c>
      <c r="S17" s="2" t="s">
        <v>99</v>
      </c>
      <c r="T17" s="10">
        <f>HYPERLINK("https://my.zakupki.prom.ua/cabinet/purchases/state_purchase/view/39700550")</f>
      </c>
      <c r="U17" s="2" t="s">
        <v>37</v>
      </c>
      <c r="V17" s="5">
        <v>0</v>
      </c>
      <c r="W17" s="2"/>
      <c r="X17" s="2" t="s">
        <v>52</v>
      </c>
      <c r="Y17" s="8">
        <v>1434.06</v>
      </c>
      <c r="Z17" s="2" t="s">
        <v>39</v>
      </c>
      <c r="AA17" s="2" t="s">
        <v>40</v>
      </c>
      <c r="AB17" s="2"/>
      <c r="AC17" s="2"/>
      <c r="AD17" s="2"/>
    </row>
    <row r="18" spans="1:30" ht="12.75">
      <c r="A18" s="5">
        <v>14</v>
      </c>
      <c r="B18" s="2" t="s">
        <v>103</v>
      </c>
      <c r="C18" s="6" t="s">
        <v>104</v>
      </c>
      <c r="D18" s="2" t="s">
        <v>105</v>
      </c>
      <c r="E18" s="2" t="s">
        <v>34</v>
      </c>
      <c r="F18" s="7">
        <v>44922</v>
      </c>
      <c r="G18" s="2"/>
      <c r="H18" s="7">
        <v>44922</v>
      </c>
      <c r="I18" s="5">
        <v>1</v>
      </c>
      <c r="J18" s="8">
        <v>12</v>
      </c>
      <c r="K18" s="8">
        <v>5780.66</v>
      </c>
      <c r="L18" s="8">
        <v>481.7216666666667</v>
      </c>
      <c r="M18" s="8">
        <v>5780.66</v>
      </c>
      <c r="N18" s="8">
        <v>481.7216666666667</v>
      </c>
      <c r="O18" s="9" t="s">
        <v>98</v>
      </c>
      <c r="P18" s="8">
        <v>0</v>
      </c>
      <c r="Q18" s="8">
        <v>0</v>
      </c>
      <c r="R18" s="2" t="s">
        <v>98</v>
      </c>
      <c r="S18" s="2" t="s">
        <v>99</v>
      </c>
      <c r="T18" s="10">
        <f>HYPERLINK("https://my.zakupki.prom.ua/cabinet/purchases/state_purchase/view/39785735")</f>
      </c>
      <c r="U18" s="2" t="s">
        <v>37</v>
      </c>
      <c r="V18" s="5">
        <v>0</v>
      </c>
      <c r="W18" s="2"/>
      <c r="X18" s="2" t="s">
        <v>56</v>
      </c>
      <c r="Y18" s="8">
        <v>5780.66</v>
      </c>
      <c r="Z18" s="2" t="s">
        <v>39</v>
      </c>
      <c r="AA18" s="2" t="s">
        <v>40</v>
      </c>
      <c r="AB18" s="2"/>
      <c r="AC18" s="2"/>
      <c r="AD18" s="2"/>
    </row>
    <row r="19" spans="1:30" ht="12.75">
      <c r="A19" s="5">
        <v>15</v>
      </c>
      <c r="B19" s="2" t="s">
        <v>106</v>
      </c>
      <c r="C19" s="6" t="s">
        <v>107</v>
      </c>
      <c r="D19" s="2" t="s">
        <v>102</v>
      </c>
      <c r="E19" s="2" t="s">
        <v>34</v>
      </c>
      <c r="F19" s="7">
        <v>44922</v>
      </c>
      <c r="G19" s="2"/>
      <c r="H19" s="7">
        <v>44922</v>
      </c>
      <c r="I19" s="5">
        <v>1</v>
      </c>
      <c r="J19" s="8">
        <v>12</v>
      </c>
      <c r="K19" s="8">
        <v>14565.94</v>
      </c>
      <c r="L19" s="8">
        <v>1213.8283333333334</v>
      </c>
      <c r="M19" s="8">
        <v>14565.94</v>
      </c>
      <c r="N19" s="8">
        <v>1213.8283333333334</v>
      </c>
      <c r="O19" s="9" t="s">
        <v>98</v>
      </c>
      <c r="P19" s="8">
        <v>0</v>
      </c>
      <c r="Q19" s="8">
        <v>0</v>
      </c>
      <c r="R19" s="2" t="s">
        <v>98</v>
      </c>
      <c r="S19" s="2" t="s">
        <v>99</v>
      </c>
      <c r="T19" s="10">
        <f>HYPERLINK("https://my.zakupki.prom.ua/cabinet/purchases/state_purchase/view/39786396")</f>
      </c>
      <c r="U19" s="2" t="s">
        <v>37</v>
      </c>
      <c r="V19" s="5">
        <v>0</v>
      </c>
      <c r="W19" s="2"/>
      <c r="X19" s="2" t="s">
        <v>56</v>
      </c>
      <c r="Y19" s="8">
        <v>14565.94</v>
      </c>
      <c r="Z19" s="2" t="s">
        <v>39</v>
      </c>
      <c r="AA19" s="2" t="s">
        <v>40</v>
      </c>
      <c r="AB19" s="2"/>
      <c r="AC19" s="2"/>
      <c r="AD19" s="2"/>
    </row>
    <row r="20" spans="1:30" ht="12.75">
      <c r="A20" s="5">
        <v>16</v>
      </c>
      <c r="B20" s="2" t="s">
        <v>108</v>
      </c>
      <c r="C20" s="6" t="s">
        <v>109</v>
      </c>
      <c r="D20" s="2" t="s">
        <v>110</v>
      </c>
      <c r="E20" s="2" t="s">
        <v>34</v>
      </c>
      <c r="F20" s="7">
        <v>44922</v>
      </c>
      <c r="G20" s="2"/>
      <c r="H20" s="7">
        <v>44922</v>
      </c>
      <c r="I20" s="5">
        <v>1</v>
      </c>
      <c r="J20" s="8">
        <v>12</v>
      </c>
      <c r="K20" s="8">
        <v>68958.92</v>
      </c>
      <c r="L20" s="8">
        <v>5746.576666666667</v>
      </c>
      <c r="M20" s="8">
        <v>68958.92</v>
      </c>
      <c r="N20" s="8">
        <v>5746.576666666667</v>
      </c>
      <c r="O20" s="9" t="s">
        <v>98</v>
      </c>
      <c r="P20" s="8">
        <v>0</v>
      </c>
      <c r="Q20" s="8">
        <v>0</v>
      </c>
      <c r="R20" s="2" t="s">
        <v>98</v>
      </c>
      <c r="S20" s="2" t="s">
        <v>99</v>
      </c>
      <c r="T20" s="10">
        <f>HYPERLINK("https://my.zakupki.prom.ua/cabinet/purchases/state_purchase/view/39797111")</f>
      </c>
      <c r="U20" s="2" t="s">
        <v>37</v>
      </c>
      <c r="V20" s="5">
        <v>0</v>
      </c>
      <c r="W20" s="2"/>
      <c r="X20" s="2" t="s">
        <v>56</v>
      </c>
      <c r="Y20" s="8">
        <v>68958.92</v>
      </c>
      <c r="Z20" s="2" t="s">
        <v>39</v>
      </c>
      <c r="AA20" s="2" t="s">
        <v>40</v>
      </c>
      <c r="AB20" s="2"/>
      <c r="AC20" s="2"/>
      <c r="AD20" s="2"/>
    </row>
    <row r="21" spans="1:30" ht="12.75">
      <c r="A21" s="5">
        <v>17</v>
      </c>
      <c r="B21" s="2" t="s">
        <v>111</v>
      </c>
      <c r="C21" s="6" t="s">
        <v>112</v>
      </c>
      <c r="D21" s="2" t="s">
        <v>113</v>
      </c>
      <c r="E21" s="2" t="s">
        <v>34</v>
      </c>
      <c r="F21" s="7">
        <v>44925</v>
      </c>
      <c r="G21" s="2"/>
      <c r="H21" s="7">
        <v>44925</v>
      </c>
      <c r="I21" s="5">
        <v>1</v>
      </c>
      <c r="J21" s="8">
        <v>12</v>
      </c>
      <c r="K21" s="8">
        <v>332.52</v>
      </c>
      <c r="L21" s="8">
        <v>27.71</v>
      </c>
      <c r="M21" s="8">
        <v>332.52</v>
      </c>
      <c r="N21" s="8">
        <v>27.71</v>
      </c>
      <c r="O21" s="9" t="s">
        <v>79</v>
      </c>
      <c r="P21" s="8">
        <v>0</v>
      </c>
      <c r="Q21" s="8">
        <v>0</v>
      </c>
      <c r="R21" s="2" t="s">
        <v>79</v>
      </c>
      <c r="S21" s="2" t="s">
        <v>80</v>
      </c>
      <c r="T21" s="10">
        <f>HYPERLINK("https://my.zakupki.prom.ua/cabinet/purchases/state_purchase/view/39878858")</f>
      </c>
      <c r="U21" s="2" t="s">
        <v>37</v>
      </c>
      <c r="V21" s="5">
        <v>0</v>
      </c>
      <c r="W21" s="2"/>
      <c r="X21" s="2" t="s">
        <v>94</v>
      </c>
      <c r="Y21" s="8">
        <v>332.52</v>
      </c>
      <c r="Z21" s="2" t="s">
        <v>39</v>
      </c>
      <c r="AA21" s="2" t="s">
        <v>40</v>
      </c>
      <c r="AB21" s="2"/>
      <c r="AC21" s="2"/>
      <c r="AD21" s="2"/>
    </row>
    <row r="22" spans="1:30" ht="12.75">
      <c r="A22" s="5">
        <v>18</v>
      </c>
      <c r="B22" s="2" t="s">
        <v>114</v>
      </c>
      <c r="C22" s="6" t="s">
        <v>115</v>
      </c>
      <c r="D22" s="2" t="s">
        <v>102</v>
      </c>
      <c r="E22" s="2" t="s">
        <v>34</v>
      </c>
      <c r="F22" s="7">
        <v>44925</v>
      </c>
      <c r="G22" s="2"/>
      <c r="H22" s="7">
        <v>44925</v>
      </c>
      <c r="I22" s="5">
        <v>1</v>
      </c>
      <c r="J22" s="8">
        <v>12</v>
      </c>
      <c r="K22" s="8">
        <v>5664.6</v>
      </c>
      <c r="L22" s="8">
        <v>472.05</v>
      </c>
      <c r="M22" s="8">
        <v>5664.6</v>
      </c>
      <c r="N22" s="8">
        <v>472.05</v>
      </c>
      <c r="O22" s="9" t="s">
        <v>79</v>
      </c>
      <c r="P22" s="8">
        <v>0</v>
      </c>
      <c r="Q22" s="8">
        <v>0</v>
      </c>
      <c r="R22" s="2" t="s">
        <v>79</v>
      </c>
      <c r="S22" s="2" t="s">
        <v>80</v>
      </c>
      <c r="T22" s="10">
        <f>HYPERLINK("https://my.zakupki.prom.ua/cabinet/purchases/state_purchase/view/39879042")</f>
      </c>
      <c r="U22" s="2" t="s">
        <v>37</v>
      </c>
      <c r="V22" s="5">
        <v>0</v>
      </c>
      <c r="W22" s="2"/>
      <c r="X22" s="2" t="s">
        <v>94</v>
      </c>
      <c r="Y22" s="8">
        <v>5664.6</v>
      </c>
      <c r="Z22" s="2" t="s">
        <v>39</v>
      </c>
      <c r="AA22" s="2" t="s">
        <v>40</v>
      </c>
      <c r="AB22" s="2"/>
      <c r="AC22" s="2"/>
      <c r="AD22" s="2"/>
    </row>
    <row r="23" spans="1:30" ht="12.75">
      <c r="A23" s="5">
        <v>19</v>
      </c>
      <c r="B23" s="2" t="s">
        <v>116</v>
      </c>
      <c r="C23" s="6" t="s">
        <v>117</v>
      </c>
      <c r="D23" s="2" t="s">
        <v>118</v>
      </c>
      <c r="E23" s="2" t="s">
        <v>34</v>
      </c>
      <c r="F23" s="7">
        <v>44925</v>
      </c>
      <c r="G23" s="2"/>
      <c r="H23" s="7">
        <v>44925</v>
      </c>
      <c r="I23" s="5">
        <v>1</v>
      </c>
      <c r="J23" s="8">
        <v>12</v>
      </c>
      <c r="K23" s="8">
        <v>23.76</v>
      </c>
      <c r="L23" s="8">
        <v>1.98</v>
      </c>
      <c r="M23" s="8">
        <v>23.76</v>
      </c>
      <c r="N23" s="8">
        <v>1.98</v>
      </c>
      <c r="O23" s="9" t="s">
        <v>79</v>
      </c>
      <c r="P23" s="8">
        <v>0</v>
      </c>
      <c r="Q23" s="8">
        <v>0</v>
      </c>
      <c r="R23" s="2" t="s">
        <v>79</v>
      </c>
      <c r="S23" s="2" t="s">
        <v>80</v>
      </c>
      <c r="T23" s="10">
        <f>HYPERLINK("https://my.zakupki.prom.ua/cabinet/purchases/state_purchase/view/39879128")</f>
      </c>
      <c r="U23" s="2" t="s">
        <v>37</v>
      </c>
      <c r="V23" s="5">
        <v>0</v>
      </c>
      <c r="W23" s="2"/>
      <c r="X23" s="2" t="s">
        <v>94</v>
      </c>
      <c r="Y23" s="8">
        <v>23.76</v>
      </c>
      <c r="Z23" s="2" t="s">
        <v>39</v>
      </c>
      <c r="AA23" s="2" t="s">
        <v>40</v>
      </c>
      <c r="AB23" s="2"/>
      <c r="AC23" s="2"/>
      <c r="AD23" s="2"/>
    </row>
    <row r="24" spans="1:30" ht="12.75">
      <c r="A24" s="5">
        <v>20</v>
      </c>
      <c r="B24" s="2" t="s">
        <v>119</v>
      </c>
      <c r="C24" s="6" t="s">
        <v>120</v>
      </c>
      <c r="D24" s="2" t="s">
        <v>110</v>
      </c>
      <c r="E24" s="2" t="s">
        <v>34</v>
      </c>
      <c r="F24" s="7">
        <v>44925</v>
      </c>
      <c r="G24" s="2"/>
      <c r="H24" s="7">
        <v>44925</v>
      </c>
      <c r="I24" s="5">
        <v>1</v>
      </c>
      <c r="J24" s="8">
        <v>12</v>
      </c>
      <c r="K24" s="8">
        <v>1330.56</v>
      </c>
      <c r="L24" s="8">
        <v>110.88</v>
      </c>
      <c r="M24" s="8">
        <v>1330.56</v>
      </c>
      <c r="N24" s="8">
        <v>110.88</v>
      </c>
      <c r="O24" s="9" t="s">
        <v>79</v>
      </c>
      <c r="P24" s="8">
        <v>0</v>
      </c>
      <c r="Q24" s="8">
        <v>0</v>
      </c>
      <c r="R24" s="2" t="s">
        <v>79</v>
      </c>
      <c r="S24" s="2" t="s">
        <v>80</v>
      </c>
      <c r="T24" s="10">
        <f>HYPERLINK("https://my.zakupki.prom.ua/cabinet/purchases/state_purchase/view/39879288")</f>
      </c>
      <c r="U24" s="2" t="s">
        <v>37</v>
      </c>
      <c r="V24" s="5">
        <v>0</v>
      </c>
      <c r="W24" s="2"/>
      <c r="X24" s="2" t="s">
        <v>94</v>
      </c>
      <c r="Y24" s="8">
        <v>1330.56</v>
      </c>
      <c r="Z24" s="2" t="s">
        <v>39</v>
      </c>
      <c r="AA24" s="2" t="s">
        <v>40</v>
      </c>
      <c r="AB24" s="2"/>
      <c r="AC24" s="2"/>
      <c r="AD24" s="2"/>
    </row>
    <row r="25" spans="1:30" ht="12.75">
      <c r="A25" s="5">
        <v>21</v>
      </c>
      <c r="B25" s="2" t="s">
        <v>121</v>
      </c>
      <c r="C25" s="6" t="s">
        <v>122</v>
      </c>
      <c r="D25" s="2" t="s">
        <v>105</v>
      </c>
      <c r="E25" s="2" t="s">
        <v>34</v>
      </c>
      <c r="F25" s="7">
        <v>44925</v>
      </c>
      <c r="G25" s="2"/>
      <c r="H25" s="7">
        <v>44925</v>
      </c>
      <c r="I25" s="5">
        <v>1</v>
      </c>
      <c r="J25" s="8">
        <v>2</v>
      </c>
      <c r="K25" s="8">
        <v>10357</v>
      </c>
      <c r="L25" s="8">
        <v>5178.5</v>
      </c>
      <c r="M25" s="8">
        <v>10357</v>
      </c>
      <c r="N25" s="8">
        <v>5178.5</v>
      </c>
      <c r="O25" s="9" t="s">
        <v>123</v>
      </c>
      <c r="P25" s="8">
        <v>0</v>
      </c>
      <c r="Q25" s="8">
        <v>0</v>
      </c>
      <c r="R25" s="2" t="s">
        <v>123</v>
      </c>
      <c r="S25" s="2" t="s">
        <v>124</v>
      </c>
      <c r="T25" s="10">
        <f>HYPERLINK("https://my.zakupki.prom.ua/cabinet/purchases/state_purchase/view/39879440")</f>
      </c>
      <c r="U25" s="2" t="s">
        <v>37</v>
      </c>
      <c r="V25" s="5">
        <v>0</v>
      </c>
      <c r="W25" s="2"/>
      <c r="X25" s="2" t="s">
        <v>125</v>
      </c>
      <c r="Y25" s="8">
        <v>10357</v>
      </c>
      <c r="Z25" s="2" t="s">
        <v>39</v>
      </c>
      <c r="AA25" s="2" t="s">
        <v>40</v>
      </c>
      <c r="AB25" s="2"/>
      <c r="AC25" s="2"/>
      <c r="AD25" s="2"/>
    </row>
    <row r="26" spans="1:30" ht="12.75">
      <c r="A26" s="5">
        <v>22</v>
      </c>
      <c r="B26" s="2" t="s">
        <v>126</v>
      </c>
      <c r="C26" s="6" t="s">
        <v>127</v>
      </c>
      <c r="D26" s="2" t="s">
        <v>102</v>
      </c>
      <c r="E26" s="2" t="s">
        <v>34</v>
      </c>
      <c r="F26" s="7">
        <v>44925</v>
      </c>
      <c r="G26" s="2"/>
      <c r="H26" s="7">
        <v>44925</v>
      </c>
      <c r="I26" s="5">
        <v>1</v>
      </c>
      <c r="J26" s="8">
        <v>2</v>
      </c>
      <c r="K26" s="8">
        <v>22540</v>
      </c>
      <c r="L26" s="8">
        <v>11270</v>
      </c>
      <c r="M26" s="8">
        <v>22540</v>
      </c>
      <c r="N26" s="8">
        <v>11270</v>
      </c>
      <c r="O26" s="9" t="s">
        <v>123</v>
      </c>
      <c r="P26" s="8">
        <v>0</v>
      </c>
      <c r="Q26" s="8">
        <v>0</v>
      </c>
      <c r="R26" s="2" t="s">
        <v>123</v>
      </c>
      <c r="S26" s="2" t="s">
        <v>124</v>
      </c>
      <c r="T26" s="10">
        <f>HYPERLINK("https://my.zakupki.prom.ua/cabinet/purchases/state_purchase/view/39879523")</f>
      </c>
      <c r="U26" s="2" t="s">
        <v>37</v>
      </c>
      <c r="V26" s="5">
        <v>0</v>
      </c>
      <c r="W26" s="2"/>
      <c r="X26" s="2" t="s">
        <v>125</v>
      </c>
      <c r="Y26" s="8">
        <v>22540</v>
      </c>
      <c r="Z26" s="2" t="s">
        <v>39</v>
      </c>
      <c r="AA26" s="2" t="s">
        <v>40</v>
      </c>
      <c r="AB26" s="2"/>
      <c r="AC26" s="2"/>
      <c r="AD26" s="2"/>
    </row>
    <row r="27" spans="1:30" ht="12.75">
      <c r="A27" s="5">
        <v>23</v>
      </c>
      <c r="B27" s="2" t="s">
        <v>128</v>
      </c>
      <c r="C27" s="6" t="s">
        <v>129</v>
      </c>
      <c r="D27" s="2" t="s">
        <v>118</v>
      </c>
      <c r="E27" s="2" t="s">
        <v>34</v>
      </c>
      <c r="F27" s="7">
        <v>44925</v>
      </c>
      <c r="G27" s="2"/>
      <c r="H27" s="7">
        <v>44925</v>
      </c>
      <c r="I27" s="5">
        <v>1</v>
      </c>
      <c r="J27" s="8">
        <v>1</v>
      </c>
      <c r="K27" s="8">
        <v>37.94</v>
      </c>
      <c r="L27" s="8">
        <v>37.94</v>
      </c>
      <c r="M27" s="8">
        <v>37.94</v>
      </c>
      <c r="N27" s="8">
        <v>37.94</v>
      </c>
      <c r="O27" s="9" t="s">
        <v>98</v>
      </c>
      <c r="P27" s="8">
        <v>0</v>
      </c>
      <c r="Q27" s="8">
        <v>0</v>
      </c>
      <c r="R27" s="2" t="s">
        <v>98</v>
      </c>
      <c r="S27" s="2" t="s">
        <v>99</v>
      </c>
      <c r="T27" s="10">
        <f>HYPERLINK("https://my.zakupki.prom.ua/cabinet/purchases/state_purchase/view/39879730")</f>
      </c>
      <c r="U27" s="2" t="s">
        <v>37</v>
      </c>
      <c r="V27" s="5">
        <v>0</v>
      </c>
      <c r="W27" s="2"/>
      <c r="X27" s="2" t="s">
        <v>52</v>
      </c>
      <c r="Y27" s="8">
        <v>37.94</v>
      </c>
      <c r="Z27" s="2" t="s">
        <v>39</v>
      </c>
      <c r="AA27" s="2" t="s">
        <v>40</v>
      </c>
      <c r="AB27" s="2"/>
      <c r="AC27" s="2"/>
      <c r="AD27" s="2"/>
    </row>
    <row r="28" spans="1:30" ht="12.75">
      <c r="A28" s="5">
        <v>24</v>
      </c>
      <c r="B28" s="2" t="s">
        <v>130</v>
      </c>
      <c r="C28" s="6" t="s">
        <v>129</v>
      </c>
      <c r="D28" s="2" t="s">
        <v>118</v>
      </c>
      <c r="E28" s="2" t="s">
        <v>34</v>
      </c>
      <c r="F28" s="7">
        <v>44925</v>
      </c>
      <c r="G28" s="2"/>
      <c r="H28" s="7">
        <v>44925</v>
      </c>
      <c r="I28" s="5">
        <v>1</v>
      </c>
      <c r="J28" s="8">
        <v>11</v>
      </c>
      <c r="K28" s="8">
        <v>164.06</v>
      </c>
      <c r="L28" s="8">
        <v>14.914545454545454</v>
      </c>
      <c r="M28" s="8">
        <v>164.06</v>
      </c>
      <c r="N28" s="8">
        <v>14.914545454545454</v>
      </c>
      <c r="O28" s="9" t="s">
        <v>98</v>
      </c>
      <c r="P28" s="8">
        <v>0</v>
      </c>
      <c r="Q28" s="8">
        <v>0</v>
      </c>
      <c r="R28" s="2" t="s">
        <v>98</v>
      </c>
      <c r="S28" s="2" t="s">
        <v>99</v>
      </c>
      <c r="T28" s="10">
        <f>HYPERLINK("https://my.zakupki.prom.ua/cabinet/purchases/state_purchase/view/39879811")</f>
      </c>
      <c r="U28" s="2" t="s">
        <v>37</v>
      </c>
      <c r="V28" s="5">
        <v>0</v>
      </c>
      <c r="W28" s="2"/>
      <c r="X28" s="2" t="s">
        <v>56</v>
      </c>
      <c r="Y28" s="8">
        <v>164.06</v>
      </c>
      <c r="Z28" s="2" t="s">
        <v>39</v>
      </c>
      <c r="AA28" s="2" t="s">
        <v>40</v>
      </c>
      <c r="AB28" s="2"/>
      <c r="AC28" s="2"/>
      <c r="AD28" s="2"/>
    </row>
    <row r="29" ht="12.75">
      <c r="A29" s="2" t="s">
        <v>131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