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615" windowWidth="19815" windowHeight="9660"/>
  </bookViews>
  <sheets>
    <sheet name="Sheet" sheetId="1" r:id="rId1"/>
  </sheets>
  <definedNames>
    <definedName name="_xlnm._FilterDatabase" localSheetId="0" hidden="1">Sheet!$A$3:$L$36</definedName>
  </definedNames>
  <calcPr calcId="144525"/>
</workbook>
</file>

<file path=xl/calcChain.xml><?xml version="1.0" encoding="utf-8"?>
<calcChain xmlns="http://schemas.openxmlformats.org/spreadsheetml/2006/main">
  <c r="D6" i="1" l="1"/>
  <c r="D7" i="1"/>
  <c r="D8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5" i="1"/>
  <c r="C23" i="1"/>
  <c r="C29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C36" i="1"/>
  <c r="C35" i="1"/>
  <c r="C34" i="1"/>
  <c r="C33" i="1"/>
  <c r="C32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<sst xmlns="http://schemas.openxmlformats.org/spreadsheetml/2006/main" count="286" uniqueCount="199">
  <si>
    <t xml:space="preserve">
ДК 021:2015 – 38413000-3 - Пірометри (вироби медичного призначення: пірометр ( інфрачервоний термометр) 
 .</t>
  </si>
  <si>
    <t xml:space="preserve"> Пакети програмного забезпечення для фінансового аналізу та бухгалтерського обліку </t>
  </si>
  <si>
    <t xml:space="preserve"> Фармацевтична продукція за ДК 021:2015  код СРУ 33600000-6 -  Фармацевтична продукщя, 
</t>
  </si>
  <si>
    <t>01/11/20</t>
  </si>
  <si>
    <t>02/11/20</t>
  </si>
  <si>
    <t>020290</t>
  </si>
  <si>
    <t>03/11/20</t>
  </si>
  <si>
    <t>05/52-Б</t>
  </si>
  <si>
    <t>07/30</t>
  </si>
  <si>
    <t>09320000-8 Пара, гаряча вода та пов’язана продукція</t>
  </si>
  <si>
    <t>1</t>
  </si>
  <si>
    <t>103мр/16</t>
  </si>
  <si>
    <t>11рк/16</t>
  </si>
  <si>
    <t>16160000-4 Садова техніка різна</t>
  </si>
  <si>
    <t>1Д</t>
  </si>
  <si>
    <t>1П</t>
  </si>
  <si>
    <t>1м</t>
  </si>
  <si>
    <t>1с</t>
  </si>
  <si>
    <t>2 м</t>
  </si>
  <si>
    <t>2(два) штуки банерів. до коду ДК021:2015:22460000-2 Рекламні матеріали,комерційні каталоги і посібники.</t>
  </si>
  <si>
    <t>2020-02-04</t>
  </si>
  <si>
    <t>2020-05-22</t>
  </si>
  <si>
    <t>2020-06-18</t>
  </si>
  <si>
    <t>2020-06-19</t>
  </si>
  <si>
    <t>2020-06-22</t>
  </si>
  <si>
    <t>2020-07-06</t>
  </si>
  <si>
    <t>2020-07-13</t>
  </si>
  <si>
    <t>2020-07-20</t>
  </si>
  <si>
    <t>2020-07-21</t>
  </si>
  <si>
    <t>2020-07-22</t>
  </si>
  <si>
    <t>2020-09-16</t>
  </si>
  <si>
    <t>2020-10-12</t>
  </si>
  <si>
    <t>2020-10-22</t>
  </si>
  <si>
    <t>2020-10-26</t>
  </si>
  <si>
    <t>2020-11-17</t>
  </si>
  <si>
    <t>2020-11-19</t>
  </si>
  <si>
    <t>2020-11-24</t>
  </si>
  <si>
    <t>2020-12-01</t>
  </si>
  <si>
    <t>2020-12-18</t>
  </si>
  <si>
    <t>2020-12-23</t>
  </si>
  <si>
    <t>2020-12-25</t>
  </si>
  <si>
    <t>22460000-2 Рекламні матеріали, каталоги товарів та посібники</t>
  </si>
  <si>
    <t>24455000-8 Дезинфекційні засоби</t>
  </si>
  <si>
    <t>29101(104)</t>
  </si>
  <si>
    <t>2М</t>
  </si>
  <si>
    <t>2СППФ</t>
  </si>
  <si>
    <t>3</t>
  </si>
  <si>
    <t>33140000-3 Медичні матеріали</t>
  </si>
  <si>
    <t>33600000-6 Фармацевтична продукція</t>
  </si>
  <si>
    <t>33710000-0 Парфуми, засоби гігієни та презервативи</t>
  </si>
  <si>
    <t>33760000-5 Туалетний папір, носові хустинки, рушники для рук і серветки</t>
  </si>
  <si>
    <t>37410000-5 Інвентар для спортивних ігор на відкритому повітрі</t>
  </si>
  <si>
    <t>38413000-3 Пірометри</t>
  </si>
  <si>
    <t>39110000-6 Сидіння, стільці та супутні вироби і частини до них</t>
  </si>
  <si>
    <t>39120000-9 Столи, серванти, письмові столи та книжкові шафи</t>
  </si>
  <si>
    <t>39134000-0 Комп’ютерні меблі;39133000-3 Етажерки</t>
  </si>
  <si>
    <t>39140000-5 Меблі для дому</t>
  </si>
  <si>
    <t>39150000-8 Меблі та приспособи різні</t>
  </si>
  <si>
    <t>39160000-1 Шкільні меблі</t>
  </si>
  <si>
    <t>39330000-4 Дезінфекційне обладнання</t>
  </si>
  <si>
    <t>3Г</t>
  </si>
  <si>
    <t>3д</t>
  </si>
  <si>
    <t>3м</t>
  </si>
  <si>
    <t>42650000-7 Ручні інструменти пневматичні чи моторизовані</t>
  </si>
  <si>
    <t>42920000-1 Машини для миття пляшок, пакування, зважування та розпилювання</t>
  </si>
  <si>
    <t>44420000-0 Будівельні товари</t>
  </si>
  <si>
    <t>44810000-1 Фарби</t>
  </si>
  <si>
    <t>45</t>
  </si>
  <si>
    <t>46</t>
  </si>
  <si>
    <t>48/06/2020</t>
  </si>
  <si>
    <t>48440000-4 Пакети програмного забезпечення для фінансового аналізу та бухгалтерського обліку</t>
  </si>
  <si>
    <t>4Д</t>
  </si>
  <si>
    <t>4м</t>
  </si>
  <si>
    <t>5м</t>
  </si>
  <si>
    <t>6м</t>
  </si>
  <si>
    <t>71240000-2 Архітектурні, інженерні та планувальні послуги</t>
  </si>
  <si>
    <t>71250000-5 Архітектурні, інженерні та геодезичні послуги</t>
  </si>
  <si>
    <t>72200000-7 Послуги з програмування та консультаційні послуги з питань програмного забезпечення</t>
  </si>
  <si>
    <t>79340000-9 Рекламні та маркетингові послуги</t>
  </si>
  <si>
    <t>79930000-2 Професійні дизайнерські послуги</t>
  </si>
  <si>
    <t>7М</t>
  </si>
  <si>
    <t>9</t>
  </si>
  <si>
    <t>90510000-5 Утилізація/видалення сміття та поводження зі сміттям</t>
  </si>
  <si>
    <t>Kут для відвідувачів, парти  за ДК 021:2015 : 39160000-1 –Шкільні  меблі</t>
  </si>
  <si>
    <t>report.zakupki@prom.ua</t>
  </si>
  <si>
    <t>Архітектурні, інженерні та геодезичні послуги  по виготовленню з реєстрацією в Державному земельному кадастрі(право власності та речові права на земельну ділянку) проекту землеустрою щодо відведення в постійне користування земельних ділянок по фактичному розміщенню будівель і споруд Комунального позашкільного навчального закладу «Спеціалізована дитячо-юнацька спортивна школа олімпійського резерву № 3»Дніпровської міської ради "</t>
  </si>
  <si>
    <t xml:space="preserve">Архітектурні, інженерні та геодезичні послуги (виготовлення проекту землеустрою щодо відведення в постійне користування земельних ділянок по фактичному розміщенню будівель і споруд Комунального позашкільного навчального закладу «Спеціалізована дитячо-юнацька спортивна школа олімпійського резерву № 3»Дніпровської міської ради " </t>
  </si>
  <si>
    <t>Банер-комплект для зовнішнього фасаду,литий з друком.(1частина-2200ммх2200мм);2 частина(2500ммх2500мм).</t>
  </si>
  <si>
    <t xml:space="preserve">Банер-комплект для зовнішнього фасаду,литий з друком.(1частина-2200ммх2200мм);2 частина(2500ммх2500мм).за ДК-021-2015:22460000-2Рекламні матеріали,каталоги товарів та посібники </t>
  </si>
  <si>
    <t>ГОРЄЛКО СЕРГІЙ ОПАНАСОВИЧ</t>
  </si>
  <si>
    <t>ГРЕБЕНЮК ВАЛЕРІЙ МИКОЛАЙОВИЧ</t>
  </si>
  <si>
    <t>Газонокосарка електрична Husqvarna LC 141C
(1,8kкВт, 40см, без приводу, травозбірник 50л) Бензопила 130 (38.2cm³; 1.5kW/2.0hp; 14&amp;quot;; Н37; 3/8; 1.3мм; X-TORQ)
Підмітальний пристрій KG550 (ширина підмітання - 55см, контейнер - 25л) Акумуляторні ножиці Stihl HSA45 (18В, 50
см, до 40 хв.)</t>
  </si>
  <si>
    <t xml:space="preserve">Гардеробні шафи за ДК 39140000-5-Меблі для дому. Меблів-15 штук </t>
  </si>
  <si>
    <t>ДК 021:2015  код CPV 33140000-3 МЕДИЧНІ МАТЕРІАЛИ</t>
  </si>
  <si>
    <t xml:space="preserve">ДК 021:2015 - 39330000-4 Дезінфекційне обладнання (Настінна підставка для тримання дезінфікуючого засобу з ручним дозатором) </t>
  </si>
  <si>
    <t>ДК 021:2015 – 24455000-8 - Дезинфекційні засоби(ДК 021:2015 – 24450000-3 - Агрохімічна продукція(Дезинфекційні засоби для обробки рук та шкіри"Еміталь протект","Люмакс профи" ,обробки поверхонь "Люмакс-ХХL")).</t>
  </si>
  <si>
    <t>ДК 021:2015 – 24455000-8 - Дезинфекційні засоби(ДК 021:2015 – 24450000-3 - Агрохімічна продукція).
Дезинфекційні засоби для обробки рук та шкіри"Еміталь протект Максі","Люмакс Хлор.Лайт-Дезинфекційні засоби для обробк поверхонь.</t>
  </si>
  <si>
    <t>ДК 021:2015 – 33760000-5 Туалетний папір, носові хустинки, рушники для рук і серветки (паперові рушники для рук)</t>
  </si>
  <si>
    <t>ДК 021:2015 – 38413000-3 - Пірометри (вироби медичного призначення: пірометр ( інфрачервоний термометр YIIONE) ,вироб медичного призначення.
(в складі ДК 021:2015 – 38410000-2 Лічильні прилади )</t>
  </si>
  <si>
    <t>ДК 021:2015: 39134000-0 - Комп’ютерні меблі – 23 шт; ДК 021:2015:  39133000-3 – Офісно-комп’ютерна  етажерки – 4шт</t>
  </si>
  <si>
    <t xml:space="preserve">ДК 39120000-9-Столи, серванти, письмові столи та книжкові шафи. </t>
  </si>
  <si>
    <t>Дата подписания договора:</t>
  </si>
  <si>
    <t>Дезинфекційні засоби для обробки рук та шкіри"- Еміталь протект Максі","Люмакс Хлор.Лайт-Дезинфекційні засоби для обробк поверхонь.
ДК 021:2015 – 24455000-8 - Дезинфекційні засоби(ДК 021:2015 – 24450000-3 - Агрохімічна продукція).</t>
  </si>
  <si>
    <t>Дезінфекційні засоби</t>
  </si>
  <si>
    <t>Державне підприємство "Центр державного земельного кадастру" Дніпропетровська регіональна філія</t>
  </si>
  <si>
    <t>Допороговая закупка</t>
  </si>
  <si>
    <t>Драбина шарнірна комбінована (метал+алюм.)
LC5416B 4*4, довжина 4,4/1,19 м, вага 15,6кг</t>
  </si>
  <si>
    <t>Закупка без использования электронной системы</t>
  </si>
  <si>
    <t>Идентификатор контракта</t>
  </si>
  <si>
    <t>КОМУНАЛЬНЕ ПІДПРИЄМСТВО "ТЕПЛОЕНЕРГО" ДНІПРОВСЬКОЇ МІСЬКОЇ РАДИ</t>
  </si>
  <si>
    <t>Код CPV</t>
  </si>
  <si>
    <t xml:space="preserve">Комп’ютерні меблі, офісно-комп’ютерна етажерка  за  ДК  39130000-2-Офісні меблі.  Меблів-27 штук </t>
  </si>
  <si>
    <t>Кут для відвідувачів, парти  за ДК 021:2015 : 39160000-1 –Шкільні  меблі</t>
  </si>
  <si>
    <t>Кількість послуг: одна послуга в обсязі 30,80 куб. м.(КЕКВ-2275)</t>
  </si>
  <si>
    <t>ЛИГІНА ОЛЕНА ДМИТРІВНА</t>
  </si>
  <si>
    <t>Лавка-роздягальня жіноча-1комплект(1 частина-21 шт. лавок та 2 частина-1комплект із 40відділень )та лавка-роздягальна чоловича-1 комплект1 частина-21 шт. лавок та 2 частина-1комплект із 40відділень ), код за ДК 021:2015 : 39110000-6 - Сидіння, стільці та супутні вироби і частини до них - 2 комлекти</t>
  </si>
  <si>
    <t>Лейкопл.  Микропор 1,25 * 9,1 м в упак.паков13шт.,Лейкопл.  Мікропор  2,5см*9,1м п/е паков14шт.,Лейкопл. бакт.  1,9x7,2 (класич.) 1гар.-шт.-400шт.,Вата нестер.10Ог Білосн. 20шт.паковШприц 2 мл Гемопласт шт.-50,Шприц 5 мл Гемопласт-шт.20,Система ПР-шт.5.
Серветка стер. 4-х слойна 14*16 No5 Лубни-шт.20.
ДК 021:2015  код CPV 33140000-3 МЕДИЧНІ МАТЕРІАЛИ</t>
  </si>
  <si>
    <t>Меблі для кімнат очікування і приймалень,  модульні меблі   за ДК 021:2015 : 39150000-8-Меблі та при способи різні.  Меблів- 1 комплект</t>
  </si>
  <si>
    <t xml:space="preserve">Меблі для кімнат очікування і приймалень,  модульні меблі   за ДК 021:2015 : 39150000-8-Меблі та приспособи різні. Меблів- 3 штуки
</t>
  </si>
  <si>
    <t xml:space="preserve">Меблі для кімнат очікування і приймалень,  модульні меблі   за ДК 021:2015 : 39150000-8-Меблі та приспособи різні. Меблів- 3 штуки:  </t>
  </si>
  <si>
    <t>Мийка високого тиску Husqvarna PW 235R
(350 л/год (520л/г); 105 бар (135бар); 1,8 кВт;
10,4 кг; дистанційний контроль тиску)</t>
  </si>
  <si>
    <t xml:space="preserve">Мило рідке антибактеріальне PRO РОМАШКА, 5 л;
             ДК 021:2015 – 33710000-0 Парфуми, засоби гігієни та презервативи </t>
  </si>
  <si>
    <t>Номер договора</t>
  </si>
  <si>
    <t>Обобщенное название закупки</t>
  </si>
  <si>
    <t>Оплата інших комунальних послуг, в тому числі послуг з
поводження з побутовими відходами., відповідно до ДК 021:2015 код 90510000-5
«Утилізація/видалення сміття та поводження зі сміттям».</t>
  </si>
  <si>
    <t>ПАВЕЛКО НАТАЛІЯ МИКОЛАЇВНА</t>
  </si>
  <si>
    <t>ПРИВАТНЕ АКЦІОНЕРНЕ ТОВАРИСТВО "НОВА ЛІНІЯ"</t>
  </si>
  <si>
    <t>ПРИВАТНЕ ПІДПРИЄМСТВО "АКБАРС"</t>
  </si>
  <si>
    <t>ПУЧКА ГАННА ОЛЕКСАНДРІВНА</t>
  </si>
  <si>
    <t>Переговорная процедура</t>
  </si>
  <si>
    <t>Переговорная процедура, сокращенная</t>
  </si>
  <si>
    <t>Победитель (название)</t>
  </si>
  <si>
    <t>Повітрядув 125 BVX</t>
  </si>
  <si>
    <t>Послуга виготовлення каркасу для банера до відповідного коду ДК 021:2015:79340000-9 Рекламні та маркетингові послуги.</t>
  </si>
  <si>
    <t xml:space="preserve">Послуга виготовлення каркасу для банера до відповідного коду ДК 021:2015:79340000-9 Рекламні та маркетингові послуги.
</t>
  </si>
  <si>
    <t xml:space="preserve">Послуга з розробки дизайн-проекту та практичного художнього оформлення будівель та споруд, приміщень будівель  КПНЗ  «Спеціалізована дитячо-юнацька спортивна школа олімпійського резерву №3», за адресою: м. Дніпро, Амур-Нижньодніпровський район, вул. Любарського,4а
ДК-021-2015: 79930000-2 «Професійні дизайнерські послуги» 
</t>
  </si>
  <si>
    <t xml:space="preserve">Послуга з розробки дизайн-проекту та практичного художнього оформлення будівель та споруд, приміщень будівель  КПНЗ  «Спеціалізована дитячо-юнацька спортивна школа олімпійського резерву №3», за адресою: м. Дніпро, Амур-Нижньодніпровський район, вул. Любарського,4а;
ДК 021:2015: 79930000-2 «Професійні дизайнерські послуги»
</t>
  </si>
  <si>
    <t>Послуги: по постачанню пакетів програмного забезпечення для фінансового аналізу та бухгалтерського обліку  (програмний комплекс «ІС-Про», ДК 021:2015 72200000-7 Послуги з програмування та консультаційні послуги з питань програмного забезпечення.</t>
  </si>
  <si>
    <t>Предмет закупки</t>
  </si>
  <si>
    <t>Проведення технічної інвентаризації з виготовленням технічного паспорту на об’єкт нерухомого майна Комунального позашкільного навчального закладу “Спеціалізована дитячо-юнацька спортивна школа олімпійського резерву № 3" Дніпровської міської ради, розташований за адресою: м.
Дніпро, вул. Любарського, 4А.
(ДК 021:2015: 71240000-2 Архітзктурні, інженерні та планувальні послуги).</t>
  </si>
  <si>
    <t>Рушник паперовий V-cкл. PRO service Comfort 
двошаровий 200 шт. білий; ДК 021:2015 – 33760000-5 Туалетний папір, носові хустинки, рушники для рук і серветки</t>
  </si>
  <si>
    <t xml:space="preserve">Рушник паперовий V-cкл. PRO service Comfort 
двошаровий 200 шт. білий; ДК 021:2015 – 33760000-5 Туалетний папір, носові хустинки, рушники для рук і серветки </t>
  </si>
  <si>
    <t>Рідке мило антибактеріальне"Ромашка",5л.</t>
  </si>
  <si>
    <t>Септил р-н д/зовн. застое. 70% 100мл Житомир ФФЕШапо!20флак; Атротн 0,1% 1мл. амп.  No10  Дарниця; Магнію сульфат р-н д/н.250мг/мл 5мл амп.  No10 Дарниця</t>
  </si>
  <si>
    <t>Скакалки,фішки для розмітки поля,конуси тренувальні, медболи м ’які, м ’ячі набівні , бар’єри бігові, кільця для координації, півсф ери балансувальні, диски балансувальні за Д К 021:2015: 3 7 4 1 0 0 0 0 -5 - Інвентар для спортивних ігор на відкритому повітрі - 4 0 6 штук</t>
  </si>
  <si>
    <t>Скакалки,фішки для розмітки поля,конуси тренувальні, медболи м ’які, м ’ячі набівні , бар’єри бігові, кільця для координації, півсф ери балансувальні, диски балансувальні за Д К 021:2015: 3 7 4 1 0 0 0 0 -5 - Інвентар для спортивних ігор на відкритому повітрі - 4 0 6 штук,  в  том у числи  ДК  021:2015:  3 7 4 1 5 0 0 0 -0   - Легкоатлетичний  інвентар- 4 0 6шук.</t>
  </si>
  <si>
    <t>Сума договора</t>
  </si>
  <si>
    <t>ТОВАРИСТВО З ОБМЕЖЕНОЮ ВІДПОВІДАЛЬНІСТЮ "ЕКОЛОГІЯ-Д"</t>
  </si>
  <si>
    <t>ТОВАРИСТВО З ОБМЕЖЕНОЮ ВІДПОВІДАЛЬНІСТЮ "НАУКОВО-ВИРОБНИЧА ФІРМА "ВОСТОК-ПЛЮС"</t>
  </si>
  <si>
    <t>ТОВАРИСТВО З ОБМЕЖЕНОЮ ВІДПОВІДАЛЬНІСТЮ "СЕРВІС ПРО"</t>
  </si>
  <si>
    <t>ТОВАРИСТВО З ОБМЕЖЕНОЮ ВІДПОВІДАЛЬНІСТЮ "ФАКУЛЬТЕТ"</t>
  </si>
  <si>
    <t>Теплова енергія</t>
  </si>
  <si>
    <t>Теплова енергія (на 2020 рік)</t>
  </si>
  <si>
    <t>Тип процедуры</t>
  </si>
  <si>
    <t xml:space="preserve">Туалетний папір, носові хустинки, рушники для рук і серветки
(паперові рушники для рук)
ДК 021:2015 – 33760000-5, а саме:
Рушник паперовий PROservice Comfort, 
двошаровий целюлозний-білий (20шт./ящ.)
(Україна)
</t>
  </si>
  <si>
    <t>ФОП Позюбан Тетяна Вадимовна</t>
  </si>
  <si>
    <t>ФОП Пучка Ганна Олександрівна</t>
  </si>
  <si>
    <t>ФОП САЛЕНКО АЛЬБІНА ВОЛОДИМИРІВНА</t>
  </si>
  <si>
    <t xml:space="preserve">Фарби, колоранти ,
 відповідний код предмета закупівлі : ДК 021:2015:  44810000-1 — Краски
</t>
  </si>
  <si>
    <t>Фізична особа-підприємець Кудра Вячеслав Віталійович</t>
  </si>
  <si>
    <t>ШИТЕНКО ВІТАЛІЯ СТАНІСЛАВІВНА</t>
  </si>
  <si>
    <t>ШКОЛА СУЧАСНОГО ОБРАЗОТВОРЧОГО МИСТЕЦТВА ТА ДИЗАЙНУ ІМ. ВАДИМА СІДУРА" ДНІПРОВСЬКОЇ МІСЬКОЇ РАДИ</t>
  </si>
  <si>
    <t xml:space="preserve">гардеробні шафи за
ДК 39140000-5-Меблі для дому.  Меблів-15 штук 
</t>
  </si>
  <si>
    <t xml:space="preserve">по постачанню пакетів програмного забезпечення для фінансового аналізу та бухгалтерського обліку  (програмний комплекс «ІС-Про»; Консультативна допомога по роботі з програмним комплексом «ІС-Про» ; Аналіз роботи комплексу "ІС-Про" та його технічне обслуговування; Надання консультативної і технічної допомоги при виконання складних і масштабних операцій </t>
  </si>
  <si>
    <t>проведення технічної інвентаризації з виготовленням технічного паспорту на об’єкт нерухомого майна Комунального позашкільного навчального закладу “Спеціалізована дитячо-юнацька спортивна школа олімпійського резерву № 3" Дніпровської міської ради, розташований за адресою: м.
Дніпро, вул. Любарського, 4А.
(ДК 021:2015: 71240000-2 Архітектурні, інженерні та планувальні послуги).</t>
  </si>
  <si>
    <t>№</t>
  </si>
  <si>
    <t>КПНЗ"СДЮСШОР №3"ДМР</t>
  </si>
  <si>
    <t>Перелік договорів, виконаних  за 2020 рік</t>
  </si>
  <si>
    <t>КП"Дніпроековторресурс"</t>
  </si>
  <si>
    <t>2020-16-06</t>
  </si>
  <si>
    <t>ТОВ"ЦЕНТР СЕРТИФІКАЦІЇ ключів "Україна"</t>
  </si>
  <si>
    <t>2020-12-03</t>
  </si>
  <si>
    <t>КП"БЮРО обліку майнових прав та діяльністю з нерухомістю"ДМР</t>
  </si>
  <si>
    <t>ФОП"ВДОВІЧЕНКО"</t>
  </si>
  <si>
    <t>2020-27-04</t>
  </si>
  <si>
    <t>Послуги,пов язані з програмним забезпеченням"Звітність"</t>
  </si>
  <si>
    <t>КЛЮЧі"АЦСК"Україна"</t>
  </si>
  <si>
    <t>Надання витягу  з реєстрів</t>
  </si>
  <si>
    <t>КП"ДНІПРОВОДОКАНАЛ"ДМР</t>
  </si>
  <si>
    <t>Водопостачання та водовідведення</t>
  </si>
  <si>
    <t>2020-27-01</t>
  </si>
  <si>
    <t>ТОВ"Дніпровські енергетичні послуги"</t>
  </si>
  <si>
    <t>Електроенергія на 2020 рік</t>
  </si>
  <si>
    <t>Універсальна послуга надання електричної енергії</t>
  </si>
  <si>
    <t>ТОВ"ТЕРМІНАЛ СКВ"</t>
  </si>
  <si>
    <t>ПОЖЕЖНА сигналізація та охорона</t>
  </si>
  <si>
    <t>6335/0801-20Н</t>
  </si>
  <si>
    <t>послуга з надання інтернету</t>
  </si>
  <si>
    <t>ТОВ"ТЕЛЕМІСТ 2012"</t>
  </si>
  <si>
    <t>ТОВ"ЦІАТ"</t>
  </si>
  <si>
    <t>послуга супровіду та консульт.програмного забезпечення "Бюджет міста"</t>
  </si>
  <si>
    <t>20ДН</t>
  </si>
  <si>
    <t>1CППФ</t>
  </si>
  <si>
    <t>ТОВ"ГАЗЕТА"НАШЕ МІСТО"</t>
  </si>
  <si>
    <t>періодичне видання</t>
  </si>
  <si>
    <t>ДГП-38</t>
  </si>
  <si>
    <t>Вивіз відходів</t>
  </si>
  <si>
    <t>Відходи від списання майна</t>
  </si>
  <si>
    <t>№ п/р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</si>
</sst>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3" xfId="0" applyFont="1" applyBorder="1"/>
    <xf numFmtId="0" fontId="1" fillId="0" borderId="3" xfId="0" applyFont="1" applyBorder="1"/>
    <xf numFmtId="0" fontId="1" fillId="4" borderId="3" xfId="0" applyFont="1" applyFill="1" applyBorder="1"/>
    <xf numFmtId="4" fontId="1" fillId="3" borderId="3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0" fontId="0" fillId="0" borderId="3" xfId="0" applyBorder="1"/>
    <xf numFmtId="14" fontId="0" fillId="4" borderId="3" xfId="0" applyNumberFormat="1" applyFill="1" applyBorder="1" applyAlignment="1">
      <alignment horizontal="left"/>
    </xf>
    <xf numFmtId="14" fontId="1" fillId="0" borderId="3" xfId="0" applyNumberFormat="1" applyFont="1" applyBorder="1" applyAlignment="1">
      <alignment horizontal="right"/>
    </xf>
    <xf numFmtId="0" fontId="0" fillId="4" borderId="3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contracting_view/6945457" TargetMode="External"/><Relationship Id="rId13" Type="http://schemas.openxmlformats.org/officeDocument/2006/relationships/hyperlink" Target="https://my.zakupki.prom.ua/remote/dispatcher/state_contracting_view/4616117" TargetMode="External"/><Relationship Id="rId18" Type="http://schemas.openxmlformats.org/officeDocument/2006/relationships/hyperlink" Target="https://my.zakupki.prom.ua/remote/dispatcher/state_contracting_view/6818727" TargetMode="External"/><Relationship Id="rId26" Type="http://schemas.openxmlformats.org/officeDocument/2006/relationships/hyperlink" Target="https://my.zakupki.prom.ua/remote/dispatcher/state_contracting_view/6017593" TargetMode="External"/><Relationship Id="rId3" Type="http://schemas.openxmlformats.org/officeDocument/2006/relationships/hyperlink" Target="https://my.zakupki.prom.ua/remote/dispatcher/state_contracting_view/7120983" TargetMode="External"/><Relationship Id="rId21" Type="http://schemas.openxmlformats.org/officeDocument/2006/relationships/hyperlink" Target="https://my.zakupki.prom.ua/remote/dispatcher/state_contracting_view/4739699" TargetMode="External"/><Relationship Id="rId7" Type="http://schemas.openxmlformats.org/officeDocument/2006/relationships/hyperlink" Target="https://my.zakupki.prom.ua/remote/dispatcher/state_contracting_view/5900793" TargetMode="External"/><Relationship Id="rId12" Type="http://schemas.openxmlformats.org/officeDocument/2006/relationships/hyperlink" Target="https://my.zakupki.prom.ua/remote/dispatcher/state_contracting_view/6818707" TargetMode="External"/><Relationship Id="rId17" Type="http://schemas.openxmlformats.org/officeDocument/2006/relationships/hyperlink" Target="https://my.zakupki.prom.ua/remote/dispatcher/state_contracting_view/7194601" TargetMode="External"/><Relationship Id="rId25" Type="http://schemas.openxmlformats.org/officeDocument/2006/relationships/hyperlink" Target="https://my.zakupki.prom.ua/remote/dispatcher/state_contracting_view/6818714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my.zakupki.prom.ua/remote/dispatcher/state_contracting_view/6364253" TargetMode="External"/><Relationship Id="rId16" Type="http://schemas.openxmlformats.org/officeDocument/2006/relationships/hyperlink" Target="https://my.zakupki.prom.ua/remote/dispatcher/state_contracting_view/4616074" TargetMode="External"/><Relationship Id="rId20" Type="http://schemas.openxmlformats.org/officeDocument/2006/relationships/hyperlink" Target="https://my.zakupki.prom.ua/remote/dispatcher/state_contracting_view/7121176" TargetMode="External"/><Relationship Id="rId29" Type="http://schemas.openxmlformats.org/officeDocument/2006/relationships/hyperlink" Target="https://my.zakupki.prom.ua/remote/dispatcher/state_contracting_view/7121175" TargetMode="External"/><Relationship Id="rId1" Type="http://schemas.openxmlformats.org/officeDocument/2006/relationships/hyperlink" Target="https://my.zakupki.prom.ua/remote/dispatcher/state_contracting_view/6818351" TargetMode="External"/><Relationship Id="rId6" Type="http://schemas.openxmlformats.org/officeDocument/2006/relationships/hyperlink" Target="https://my.zakupki.prom.ua/remote/dispatcher/state_contracting_view/7120960" TargetMode="External"/><Relationship Id="rId11" Type="http://schemas.openxmlformats.org/officeDocument/2006/relationships/hyperlink" Target="https://my.zakupki.prom.ua/remote/dispatcher/state_contracting_view/3744559" TargetMode="External"/><Relationship Id="rId24" Type="http://schemas.openxmlformats.org/officeDocument/2006/relationships/hyperlink" Target="https://my.zakupki.prom.ua/remote/dispatcher/state_contracting_view/6460292" TargetMode="External"/><Relationship Id="rId32" Type="http://schemas.openxmlformats.org/officeDocument/2006/relationships/hyperlink" Target="https://my.zakupki.prom.ua/remote/dispatcher/state_contracting_view/6818348" TargetMode="External"/><Relationship Id="rId5" Type="http://schemas.openxmlformats.org/officeDocument/2006/relationships/hyperlink" Target="https://my.zakupki.prom.ua/remote/dispatcher/state_contracting_view/5520308" TargetMode="External"/><Relationship Id="rId15" Type="http://schemas.openxmlformats.org/officeDocument/2006/relationships/hyperlink" Target="https://my.zakupki.prom.ua/remote/dispatcher/state_contracting_view/4336931" TargetMode="External"/><Relationship Id="rId23" Type="http://schemas.openxmlformats.org/officeDocument/2006/relationships/hyperlink" Target="https://my.zakupki.prom.ua/remote/dispatcher/state_contracting_view/5900325" TargetMode="External"/><Relationship Id="rId28" Type="http://schemas.openxmlformats.org/officeDocument/2006/relationships/hyperlink" Target="https://my.zakupki.prom.ua/remote/dispatcher/state_contracting_view/6364246" TargetMode="External"/><Relationship Id="rId10" Type="http://schemas.openxmlformats.org/officeDocument/2006/relationships/hyperlink" Target="https://my.zakupki.prom.ua/remote/dispatcher/state_contracting_view/4616143" TargetMode="External"/><Relationship Id="rId19" Type="http://schemas.openxmlformats.org/officeDocument/2006/relationships/hyperlink" Target="https://my.zakupki.prom.ua/remote/dispatcher/state_contracting_view/4804773" TargetMode="External"/><Relationship Id="rId31" Type="http://schemas.openxmlformats.org/officeDocument/2006/relationships/hyperlink" Target="mailto:report.zakupki@prom.ua" TargetMode="External"/><Relationship Id="rId4" Type="http://schemas.openxmlformats.org/officeDocument/2006/relationships/hyperlink" Target="https://my.zakupki.prom.ua/remote/dispatcher/state_contracting_view/4896503" TargetMode="External"/><Relationship Id="rId9" Type="http://schemas.openxmlformats.org/officeDocument/2006/relationships/hyperlink" Target="https://my.zakupki.prom.ua/remote/dispatcher/state_contracting_view/6818736" TargetMode="External"/><Relationship Id="rId14" Type="http://schemas.openxmlformats.org/officeDocument/2006/relationships/hyperlink" Target="https://my.zakupki.prom.ua/remote/dispatcher/state_contracting_view/6818717" TargetMode="External"/><Relationship Id="rId22" Type="http://schemas.openxmlformats.org/officeDocument/2006/relationships/hyperlink" Target="https://my.zakupki.prom.ua/remote/dispatcher/state_contracting_view/6412913" TargetMode="External"/><Relationship Id="rId27" Type="http://schemas.openxmlformats.org/officeDocument/2006/relationships/hyperlink" Target="https://my.zakupki.prom.ua/remote/dispatcher/state_contracting_view/4897899" TargetMode="External"/><Relationship Id="rId30" Type="http://schemas.openxmlformats.org/officeDocument/2006/relationships/hyperlink" Target="https://my.zakupki.prom.ua/remote/dispatcher/state_contracting_view/4897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I1" zoomScale="90" zoomScaleNormal="90" workbookViewId="0">
      <pane ySplit="3" topLeftCell="A25" activePane="bottomLeft" state="frozen"/>
      <selection pane="bottomLeft" activeCell="L37" sqref="L37"/>
    </sheetView>
  </sheetViews>
  <sheetFormatPr defaultColWidth="11.42578125" defaultRowHeight="15" x14ac:dyDescent="0.25"/>
  <cols>
    <col min="1" max="1" width="4.7109375" hidden="1" customWidth="1"/>
    <col min="2" max="2" width="7.28515625" hidden="1" customWidth="1"/>
    <col min="3" max="3" width="25.85546875" hidden="1" customWidth="1"/>
    <col min="4" max="4" width="6" customWidth="1"/>
    <col min="5" max="5" width="163.28515625" customWidth="1"/>
    <col min="6" max="6" width="35"/>
    <col min="7" max="7" width="88.42578125" customWidth="1"/>
    <col min="8" max="8" width="0" hidden="1" customWidth="1"/>
    <col min="9" max="9" width="101.42578125" customWidth="1"/>
    <col min="10" max="10" width="12.5703125" customWidth="1"/>
    <col min="11" max="11" width="11.28515625" customWidth="1"/>
    <col min="12" max="12" width="11.85546875" customWidth="1"/>
  </cols>
  <sheetData>
    <row r="1" spans="1:12" ht="22.5" x14ac:dyDescent="0.55000000000000004">
      <c r="A1" s="2" t="s">
        <v>84</v>
      </c>
      <c r="C1" s="5" t="s">
        <v>166</v>
      </c>
      <c r="D1" s="7"/>
    </row>
    <row r="2" spans="1:12" ht="35.25" customHeight="1" thickBot="1" x14ac:dyDescent="0.6">
      <c r="C2" s="6"/>
      <c r="D2" s="8"/>
      <c r="E2" s="4" t="s">
        <v>167</v>
      </c>
    </row>
    <row r="3" spans="1:12" ht="39.75" thickBot="1" x14ac:dyDescent="0.3">
      <c r="A3" s="3" t="s">
        <v>165</v>
      </c>
      <c r="B3" s="3"/>
      <c r="C3" s="3" t="s">
        <v>108</v>
      </c>
      <c r="D3" s="9" t="s">
        <v>198</v>
      </c>
      <c r="E3" s="9" t="s">
        <v>123</v>
      </c>
      <c r="F3" s="9" t="s">
        <v>138</v>
      </c>
      <c r="G3" s="10" t="s">
        <v>110</v>
      </c>
      <c r="H3" s="10" t="s">
        <v>153</v>
      </c>
      <c r="I3" s="10" t="s">
        <v>131</v>
      </c>
      <c r="J3" s="10" t="s">
        <v>122</v>
      </c>
      <c r="K3" s="10" t="s">
        <v>146</v>
      </c>
      <c r="L3" s="10" t="s">
        <v>101</v>
      </c>
    </row>
    <row r="4" spans="1:12" x14ac:dyDescent="0.25">
      <c r="A4" s="1">
        <v>2</v>
      </c>
      <c r="B4" s="2">
        <v>1</v>
      </c>
      <c r="C4" s="2" t="str">
        <f>HYPERLINK("https://my.zakupki.prom.ua/remote/dispatcher/state_contracting_view/4336931", "UA-2020-04-22-000003-b-b1")</f>
        <v>UA-2020-04-22-000003-b-b1</v>
      </c>
      <c r="D4" s="11">
        <v>1</v>
      </c>
      <c r="E4" s="12" t="s">
        <v>85</v>
      </c>
      <c r="F4" s="12" t="s">
        <v>86</v>
      </c>
      <c r="G4" s="12" t="s">
        <v>76</v>
      </c>
      <c r="H4" s="12" t="s">
        <v>105</v>
      </c>
      <c r="I4" s="12" t="s">
        <v>104</v>
      </c>
      <c r="J4" s="13" t="s">
        <v>43</v>
      </c>
      <c r="K4" s="14">
        <v>36002.99</v>
      </c>
      <c r="L4" s="15" t="s">
        <v>21</v>
      </c>
    </row>
    <row r="5" spans="1:12" x14ac:dyDescent="0.25">
      <c r="A5" s="1">
        <v>5</v>
      </c>
      <c r="B5" s="2" t="e">
        <f>#REF!+1</f>
        <v>#REF!</v>
      </c>
      <c r="C5" s="2" t="str">
        <f>HYPERLINK("https://my.zakupki.prom.ua/remote/dispatcher/state_contracting_view/6818717", "UA-2020-11-25-000025-c-c1")</f>
        <v>UA-2020-11-25-000025-c-c1</v>
      </c>
      <c r="D5" s="11">
        <f>D4+1</f>
        <v>2</v>
      </c>
      <c r="E5" s="12" t="s">
        <v>162</v>
      </c>
      <c r="F5" s="12" t="s">
        <v>92</v>
      </c>
      <c r="G5" s="12" t="s">
        <v>56</v>
      </c>
      <c r="H5" s="12" t="s">
        <v>107</v>
      </c>
      <c r="I5" s="12" t="s">
        <v>148</v>
      </c>
      <c r="J5" s="13" t="s">
        <v>62</v>
      </c>
      <c r="K5" s="16">
        <v>49989</v>
      </c>
      <c r="L5" s="15" t="s">
        <v>36</v>
      </c>
    </row>
    <row r="6" spans="1:12" x14ac:dyDescent="0.25">
      <c r="A6" s="1">
        <v>6</v>
      </c>
      <c r="B6" s="2" t="e">
        <f t="shared" ref="B6:B46" si="0">B5+1</f>
        <v>#REF!</v>
      </c>
      <c r="C6" s="2" t="str">
        <f>HYPERLINK("https://my.zakupki.prom.ua/remote/dispatcher/state_contracting_view/6412913", "UA-2020-11-19-004142-c-c1")</f>
        <v>UA-2020-11-19-004142-c-c1</v>
      </c>
      <c r="D6" s="11">
        <f t="shared" ref="D6:D46" si="1">D5+1</f>
        <v>3</v>
      </c>
      <c r="E6" s="12" t="s">
        <v>144</v>
      </c>
      <c r="F6" s="12" t="s">
        <v>145</v>
      </c>
      <c r="G6" s="12" t="s">
        <v>51</v>
      </c>
      <c r="H6" s="12" t="s">
        <v>107</v>
      </c>
      <c r="I6" s="12" t="s">
        <v>155</v>
      </c>
      <c r="J6" s="13" t="s">
        <v>17</v>
      </c>
      <c r="K6" s="16">
        <v>36959</v>
      </c>
      <c r="L6" s="15" t="s">
        <v>35</v>
      </c>
    </row>
    <row r="7" spans="1:12" x14ac:dyDescent="0.25">
      <c r="A7" s="1">
        <v>10</v>
      </c>
      <c r="B7" s="2" t="e">
        <f t="shared" si="0"/>
        <v>#REF!</v>
      </c>
      <c r="C7" s="2" t="str">
        <f>HYPERLINK("https://my.zakupki.prom.ua/remote/dispatcher/state_contracting_view/6818714", "UA-2020-11-25-000035-c-c1")</f>
        <v>UA-2020-11-25-000035-c-c1</v>
      </c>
      <c r="D7" s="11">
        <f t="shared" si="1"/>
        <v>4</v>
      </c>
      <c r="E7" s="12" t="s">
        <v>119</v>
      </c>
      <c r="F7" s="12" t="s">
        <v>118</v>
      </c>
      <c r="G7" s="12" t="s">
        <v>57</v>
      </c>
      <c r="H7" s="12" t="s">
        <v>107</v>
      </c>
      <c r="I7" s="12" t="s">
        <v>148</v>
      </c>
      <c r="J7" s="13" t="s">
        <v>72</v>
      </c>
      <c r="K7" s="16">
        <v>4110</v>
      </c>
      <c r="L7" s="15" t="s">
        <v>36</v>
      </c>
    </row>
    <row r="8" spans="1:12" x14ac:dyDescent="0.25">
      <c r="A8" s="1">
        <v>11</v>
      </c>
      <c r="B8" s="2" t="e">
        <f t="shared" si="0"/>
        <v>#REF!</v>
      </c>
      <c r="C8" s="2" t="str">
        <f>HYPERLINK("https://my.zakupki.prom.ua/remote/dispatcher/state_contracting_view/6460292", "UA-2020-11-17-000191-c-c1")</f>
        <v>UA-2020-11-17-000191-c-c1</v>
      </c>
      <c r="D8" s="11">
        <f t="shared" si="1"/>
        <v>5</v>
      </c>
      <c r="E8" s="12" t="s">
        <v>111</v>
      </c>
      <c r="F8" s="12" t="s">
        <v>99</v>
      </c>
      <c r="G8" s="12" t="s">
        <v>55</v>
      </c>
      <c r="H8" s="12" t="s">
        <v>107</v>
      </c>
      <c r="I8" s="12" t="s">
        <v>148</v>
      </c>
      <c r="J8" s="13" t="s">
        <v>18</v>
      </c>
      <c r="K8" s="16">
        <v>49974</v>
      </c>
      <c r="L8" s="15" t="s">
        <v>34</v>
      </c>
    </row>
    <row r="9" spans="1:12" x14ac:dyDescent="0.25">
      <c r="A9" s="1">
        <v>12</v>
      </c>
      <c r="B9" s="2" t="e">
        <f t="shared" si="0"/>
        <v>#REF!</v>
      </c>
      <c r="C9" s="2" t="str">
        <f>HYPERLINK("https://my.zakupki.prom.ua/remote/dispatcher/state_contracting_view/5900325", "UA-2020-10-13-000028-b-c1")</f>
        <v>UA-2020-10-13-000028-b-c1</v>
      </c>
      <c r="D9" s="11">
        <f t="shared" si="1"/>
        <v>6</v>
      </c>
      <c r="E9" s="12" t="s">
        <v>141</v>
      </c>
      <c r="F9" s="12" t="s">
        <v>140</v>
      </c>
      <c r="G9" s="12" t="s">
        <v>50</v>
      </c>
      <c r="H9" s="12" t="s">
        <v>107</v>
      </c>
      <c r="I9" s="12" t="s">
        <v>149</v>
      </c>
      <c r="J9" s="13" t="s">
        <v>192</v>
      </c>
      <c r="K9" s="16">
        <v>3517.92</v>
      </c>
      <c r="L9" s="15" t="s">
        <v>31</v>
      </c>
    </row>
    <row r="10" spans="1:12" x14ac:dyDescent="0.25">
      <c r="A10" s="1">
        <v>16</v>
      </c>
      <c r="B10" s="2" t="e">
        <f t="shared" si="0"/>
        <v>#REF!</v>
      </c>
      <c r="C10" s="2" t="str">
        <f>HYPERLINK("https://my.zakupki.prom.ua/remote/dispatcher/state_contracting_view/4616143", "UA-2020-06-22-008698-c-c1")</f>
        <v>UA-2020-06-22-008698-c-c1</v>
      </c>
      <c r="D10" s="11">
        <f t="shared" si="1"/>
        <v>7</v>
      </c>
      <c r="E10" s="12" t="s">
        <v>94</v>
      </c>
      <c r="F10" s="12" t="s">
        <v>94</v>
      </c>
      <c r="G10" s="12" t="s">
        <v>59</v>
      </c>
      <c r="H10" s="12" t="s">
        <v>107</v>
      </c>
      <c r="I10" s="12" t="s">
        <v>159</v>
      </c>
      <c r="J10" s="13" t="s">
        <v>61</v>
      </c>
      <c r="K10" s="16">
        <v>3588</v>
      </c>
      <c r="L10" s="15" t="s">
        <v>24</v>
      </c>
    </row>
    <row r="11" spans="1:12" x14ac:dyDescent="0.25">
      <c r="A11" s="1">
        <v>17</v>
      </c>
      <c r="B11" s="2" t="e">
        <f t="shared" si="0"/>
        <v>#REF!</v>
      </c>
      <c r="C11" s="2" t="str">
        <f>HYPERLINK("https://my.zakupki.prom.ua/remote/dispatcher/state_contracting_view/3744559", "UA-2020-01-23-005522-a-b1")</f>
        <v>UA-2020-01-23-005522-a-b1</v>
      </c>
      <c r="D11" s="11">
        <f t="shared" si="1"/>
        <v>8</v>
      </c>
      <c r="E11" s="12" t="s">
        <v>151</v>
      </c>
      <c r="F11" s="12" t="s">
        <v>152</v>
      </c>
      <c r="G11" s="12" t="s">
        <v>9</v>
      </c>
      <c r="H11" s="12" t="s">
        <v>129</v>
      </c>
      <c r="I11" s="12" t="s">
        <v>109</v>
      </c>
      <c r="J11" s="13" t="s">
        <v>5</v>
      </c>
      <c r="K11" s="16">
        <v>621540</v>
      </c>
      <c r="L11" s="15" t="s">
        <v>20</v>
      </c>
    </row>
    <row r="12" spans="1:12" x14ac:dyDescent="0.25">
      <c r="A12" s="1">
        <v>18</v>
      </c>
      <c r="B12" s="2" t="e">
        <f t="shared" si="0"/>
        <v>#REF!</v>
      </c>
      <c r="C12" s="2" t="str">
        <f>HYPERLINK("https://my.zakupki.prom.ua/remote/dispatcher/state_contracting_view/6945457", "UA-2020-12-18-001905-c-c1")</f>
        <v>UA-2020-12-18-001905-c-c1</v>
      </c>
      <c r="D12" s="11">
        <f t="shared" si="1"/>
        <v>9</v>
      </c>
      <c r="E12" s="12" t="s">
        <v>88</v>
      </c>
      <c r="F12" s="12" t="s">
        <v>87</v>
      </c>
      <c r="G12" s="12" t="s">
        <v>41</v>
      </c>
      <c r="H12" s="12" t="s">
        <v>107</v>
      </c>
      <c r="I12" s="12" t="s">
        <v>156</v>
      </c>
      <c r="J12" s="13" t="s">
        <v>4</v>
      </c>
      <c r="K12" s="16">
        <v>13351.35</v>
      </c>
      <c r="L12" s="15" t="s">
        <v>38</v>
      </c>
    </row>
    <row r="13" spans="1:12" x14ac:dyDescent="0.25">
      <c r="A13" s="1">
        <v>19</v>
      </c>
      <c r="B13" s="2" t="e">
        <f t="shared" si="0"/>
        <v>#REF!</v>
      </c>
      <c r="C13" s="2" t="str">
        <f>HYPERLINK("https://my.zakupki.prom.ua/remote/dispatcher/state_contracting_view/6818736", "UA-2020-11-24-017283-c-c1")</f>
        <v>UA-2020-11-24-017283-c-c1</v>
      </c>
      <c r="D13" s="11">
        <f t="shared" si="1"/>
        <v>10</v>
      </c>
      <c r="E13" s="12" t="s">
        <v>100</v>
      </c>
      <c r="F13" s="12" t="s">
        <v>100</v>
      </c>
      <c r="G13" s="12" t="s">
        <v>54</v>
      </c>
      <c r="H13" s="12" t="s">
        <v>107</v>
      </c>
      <c r="I13" s="12" t="s">
        <v>148</v>
      </c>
      <c r="J13" s="13" t="s">
        <v>16</v>
      </c>
      <c r="K13" s="16">
        <v>49962</v>
      </c>
      <c r="L13" s="15" t="s">
        <v>36</v>
      </c>
    </row>
    <row r="14" spans="1:12" x14ac:dyDescent="0.25">
      <c r="A14" s="1">
        <v>26</v>
      </c>
      <c r="B14" s="2" t="e">
        <f>#REF!+1</f>
        <v>#REF!</v>
      </c>
      <c r="C14" s="2" t="str">
        <f>HYPERLINK("https://my.zakupki.prom.ua/remote/dispatcher/state_contracting_view/5520308", "UA-2020-09-15-010677-a-a1")</f>
        <v>UA-2020-09-15-010677-a-a1</v>
      </c>
      <c r="D14" s="11">
        <f t="shared" si="1"/>
        <v>11</v>
      </c>
      <c r="E14" s="12" t="s">
        <v>96</v>
      </c>
      <c r="F14" s="12" t="s">
        <v>102</v>
      </c>
      <c r="G14" s="12" t="s">
        <v>42</v>
      </c>
      <c r="H14" s="12" t="s">
        <v>107</v>
      </c>
      <c r="I14" s="12" t="s">
        <v>90</v>
      </c>
      <c r="J14" s="13" t="s">
        <v>81</v>
      </c>
      <c r="K14" s="16">
        <v>9384</v>
      </c>
      <c r="L14" s="15" t="s">
        <v>30</v>
      </c>
    </row>
    <row r="15" spans="1:12" x14ac:dyDescent="0.25">
      <c r="A15" s="1">
        <v>27</v>
      </c>
      <c r="B15" s="2" t="e">
        <f t="shared" si="0"/>
        <v>#REF!</v>
      </c>
      <c r="C15" s="2" t="str">
        <f>HYPERLINK("https://my.zakupki.prom.ua/remote/dispatcher/state_contracting_view/4896503", "UA-2020-07-21-007405-b-b1")</f>
        <v>UA-2020-07-21-007405-b-b1</v>
      </c>
      <c r="D15" s="11">
        <f t="shared" si="1"/>
        <v>12</v>
      </c>
      <c r="E15" s="12" t="s">
        <v>124</v>
      </c>
      <c r="F15" s="12" t="s">
        <v>113</v>
      </c>
      <c r="G15" s="12" t="s">
        <v>82</v>
      </c>
      <c r="H15" s="12" t="s">
        <v>107</v>
      </c>
      <c r="I15" s="12" t="s">
        <v>147</v>
      </c>
      <c r="J15" s="13" t="s">
        <v>69</v>
      </c>
      <c r="K15" s="16">
        <v>3971.04</v>
      </c>
      <c r="L15" s="15" t="s">
        <v>27</v>
      </c>
    </row>
    <row r="16" spans="1:12" x14ac:dyDescent="0.25">
      <c r="A16" s="1">
        <v>29</v>
      </c>
      <c r="B16" s="2" t="e">
        <f t="shared" si="0"/>
        <v>#REF!</v>
      </c>
      <c r="C16" s="2" t="str">
        <f>HYPERLINK("https://my.zakupki.prom.ua/remote/dispatcher/state_contracting_view/7120960", "UA-2020-12-24-002391-c-c1")</f>
        <v>UA-2020-12-24-002391-c-c1</v>
      </c>
      <c r="D16" s="11">
        <f t="shared" si="1"/>
        <v>13</v>
      </c>
      <c r="E16" s="12" t="s">
        <v>132</v>
      </c>
      <c r="F16" s="12" t="s">
        <v>132</v>
      </c>
      <c r="G16" s="12" t="s">
        <v>63</v>
      </c>
      <c r="H16" s="12" t="s">
        <v>107</v>
      </c>
      <c r="I16" s="12" t="s">
        <v>157</v>
      </c>
      <c r="J16" s="13" t="s">
        <v>15</v>
      </c>
      <c r="K16" s="16">
        <v>5949</v>
      </c>
      <c r="L16" s="15" t="s">
        <v>39</v>
      </c>
    </row>
    <row r="17" spans="1:12" x14ac:dyDescent="0.25">
      <c r="A17" s="1">
        <v>30</v>
      </c>
      <c r="B17" s="2" t="e">
        <f t="shared" si="0"/>
        <v>#REF!</v>
      </c>
      <c r="C17" s="2" t="str">
        <f>HYPERLINK("https://my.zakupki.prom.ua/remote/dispatcher/state_contracting_view/7120983", "UA-2020-12-24-002192-c-c1")</f>
        <v>UA-2020-12-24-002192-c-c1</v>
      </c>
      <c r="D17" s="11">
        <f t="shared" si="1"/>
        <v>14</v>
      </c>
      <c r="E17" s="12" t="s">
        <v>106</v>
      </c>
      <c r="F17" s="12" t="s">
        <v>106</v>
      </c>
      <c r="G17" s="12" t="s">
        <v>65</v>
      </c>
      <c r="H17" s="12" t="s">
        <v>107</v>
      </c>
      <c r="I17" s="12" t="s">
        <v>157</v>
      </c>
      <c r="J17" s="13" t="s">
        <v>71</v>
      </c>
      <c r="K17" s="16">
        <v>4249</v>
      </c>
      <c r="L17" s="15" t="s">
        <v>39</v>
      </c>
    </row>
    <row r="18" spans="1:12" x14ac:dyDescent="0.25">
      <c r="A18" s="1">
        <v>31</v>
      </c>
      <c r="B18" s="2" t="e">
        <f t="shared" si="0"/>
        <v>#REF!</v>
      </c>
      <c r="C18" s="2" t="str">
        <f>HYPERLINK("https://my.zakupki.prom.ua/remote/dispatcher/state_contracting_view/6364253", "UA-2020-11-17-000036-c-c1")</f>
        <v>UA-2020-11-17-000036-c-c1</v>
      </c>
      <c r="D18" s="11">
        <f t="shared" si="1"/>
        <v>15</v>
      </c>
      <c r="E18" s="12" t="s">
        <v>93</v>
      </c>
      <c r="F18" s="12" t="s">
        <v>116</v>
      </c>
      <c r="G18" s="12" t="s">
        <v>47</v>
      </c>
      <c r="H18" s="12" t="s">
        <v>107</v>
      </c>
      <c r="I18" s="12" t="s">
        <v>127</v>
      </c>
      <c r="J18" s="13" t="s">
        <v>68</v>
      </c>
      <c r="K18" s="16">
        <v>1478.76</v>
      </c>
      <c r="L18" s="15" t="s">
        <v>34</v>
      </c>
    </row>
    <row r="19" spans="1:12" x14ac:dyDescent="0.25">
      <c r="A19" s="1">
        <v>37</v>
      </c>
      <c r="B19" s="2" t="e">
        <f>#REF!+1</f>
        <v>#REF!</v>
      </c>
      <c r="C19" s="2" t="str">
        <f>HYPERLINK("https://my.zakupki.prom.ua/remote/dispatcher/state_contracting_view/4616117", "UA-2020-06-22-008676-c-c1")</f>
        <v>UA-2020-06-22-008676-c-c1</v>
      </c>
      <c r="D19" s="11">
        <f t="shared" si="1"/>
        <v>16</v>
      </c>
      <c r="E19" s="12" t="s">
        <v>154</v>
      </c>
      <c r="F19" s="12" t="s">
        <v>97</v>
      </c>
      <c r="G19" s="12" t="s">
        <v>50</v>
      </c>
      <c r="H19" s="12" t="s">
        <v>107</v>
      </c>
      <c r="I19" s="12" t="s">
        <v>149</v>
      </c>
      <c r="J19" s="13" t="s">
        <v>12</v>
      </c>
      <c r="K19" s="16">
        <v>2638.44</v>
      </c>
      <c r="L19" s="15" t="s">
        <v>22</v>
      </c>
    </row>
    <row r="20" spans="1:12" x14ac:dyDescent="0.25">
      <c r="A20" s="1">
        <v>39</v>
      </c>
      <c r="B20" s="2" t="e">
        <f t="shared" si="0"/>
        <v>#REF!</v>
      </c>
      <c r="C20" s="2" t="str">
        <f>HYPERLINK("https://my.zakupki.prom.ua/remote/dispatcher/state_contracting_view/6818351", "UA-2020-12-01-010851-b-b1")</f>
        <v>UA-2020-12-01-010851-b-b1</v>
      </c>
      <c r="D20" s="11">
        <f t="shared" si="1"/>
        <v>17</v>
      </c>
      <c r="E20" s="12" t="s">
        <v>19</v>
      </c>
      <c r="F20" s="12" t="s">
        <v>19</v>
      </c>
      <c r="G20" s="12" t="s">
        <v>41</v>
      </c>
      <c r="H20" s="12" t="s">
        <v>107</v>
      </c>
      <c r="I20" s="12" t="s">
        <v>128</v>
      </c>
      <c r="J20" s="13" t="s">
        <v>3</v>
      </c>
      <c r="K20" s="16">
        <v>3651</v>
      </c>
      <c r="L20" s="15" t="s">
        <v>37</v>
      </c>
    </row>
    <row r="21" spans="1:12" x14ac:dyDescent="0.25">
      <c r="A21" s="1">
        <v>41</v>
      </c>
      <c r="B21" s="2" t="e">
        <f>B20+1</f>
        <v>#REF!</v>
      </c>
      <c r="C21" s="2" t="str">
        <f>HYPERLINK("https://my.zakupki.prom.ua/remote/dispatcher/state_contracting_view/6818707", "UA-2020-11-27-004042-b-b1")</f>
        <v>UA-2020-11-27-004042-b-b1</v>
      </c>
      <c r="D21" s="11">
        <f t="shared" si="1"/>
        <v>18</v>
      </c>
      <c r="E21" s="12" t="s">
        <v>83</v>
      </c>
      <c r="F21" s="12" t="s">
        <v>112</v>
      </c>
      <c r="G21" s="12" t="s">
        <v>58</v>
      </c>
      <c r="H21" s="12" t="s">
        <v>107</v>
      </c>
      <c r="I21" s="12" t="s">
        <v>148</v>
      </c>
      <c r="J21" s="13" t="s">
        <v>73</v>
      </c>
      <c r="K21" s="16">
        <v>34590</v>
      </c>
      <c r="L21" s="15" t="s">
        <v>36</v>
      </c>
    </row>
    <row r="22" spans="1:12" x14ac:dyDescent="0.25">
      <c r="A22" s="1">
        <v>45</v>
      </c>
      <c r="B22" s="2" t="e">
        <f t="shared" si="0"/>
        <v>#REF!</v>
      </c>
      <c r="C22" s="2" t="str">
        <f>HYPERLINK("https://my.zakupki.prom.ua/remote/dispatcher/state_contracting_view/5900793", "UA-2020-10-13-000010-b-b1")</f>
        <v>UA-2020-10-13-000010-b-b1</v>
      </c>
      <c r="D22" s="11">
        <f t="shared" si="1"/>
        <v>19</v>
      </c>
      <c r="E22" s="12" t="s">
        <v>121</v>
      </c>
      <c r="F22" s="12" t="s">
        <v>121</v>
      </c>
      <c r="G22" s="12" t="s">
        <v>49</v>
      </c>
      <c r="H22" s="12" t="s">
        <v>107</v>
      </c>
      <c r="I22" s="12" t="s">
        <v>149</v>
      </c>
      <c r="J22" s="13" t="s">
        <v>45</v>
      </c>
      <c r="K22" s="16">
        <v>958.08</v>
      </c>
      <c r="L22" s="15" t="s">
        <v>31</v>
      </c>
    </row>
    <row r="23" spans="1:12" x14ac:dyDescent="0.25">
      <c r="A23" s="1">
        <v>46</v>
      </c>
      <c r="B23" s="2" t="e">
        <f t="shared" si="0"/>
        <v>#REF!</v>
      </c>
      <c r="C23" s="2" t="str">
        <f>HYPERLINK("https://my.zakupki.prom.ua/remote/dispatcher/state_contracting_view/4897436", "UA-2020-07-21-008085-b-b1")</f>
        <v>UA-2020-07-21-008085-b-b1</v>
      </c>
      <c r="D23" s="11">
        <f t="shared" si="1"/>
        <v>20</v>
      </c>
      <c r="E23" s="12" t="s">
        <v>137</v>
      </c>
      <c r="F23" s="12" t="s">
        <v>137</v>
      </c>
      <c r="G23" s="12" t="s">
        <v>77</v>
      </c>
      <c r="H23" s="12" t="s">
        <v>107</v>
      </c>
      <c r="I23" s="12" t="s">
        <v>89</v>
      </c>
      <c r="J23" s="13" t="s">
        <v>8</v>
      </c>
      <c r="K23" s="16">
        <v>5440</v>
      </c>
      <c r="L23" s="15" t="s">
        <v>28</v>
      </c>
    </row>
    <row r="24" spans="1:12" x14ac:dyDescent="0.25">
      <c r="A24" s="1">
        <v>47</v>
      </c>
      <c r="B24" s="2" t="e">
        <f>B23+1</f>
        <v>#REF!</v>
      </c>
      <c r="C24" s="2" t="str">
        <f>HYPERLINK("https://my.zakupki.prom.ua/remote/dispatcher/state_contracting_view/6063738", "UA-2020-09-20-000020-b-a1")</f>
        <v>UA-2020-09-20-000020-b-a1</v>
      </c>
      <c r="D24" s="11">
        <f t="shared" si="1"/>
        <v>21</v>
      </c>
      <c r="E24" s="12" t="s">
        <v>135</v>
      </c>
      <c r="F24" s="12" t="s">
        <v>136</v>
      </c>
      <c r="G24" s="12" t="s">
        <v>79</v>
      </c>
      <c r="H24" s="12" t="s">
        <v>105</v>
      </c>
      <c r="I24" s="12" t="s">
        <v>161</v>
      </c>
      <c r="J24" s="13" t="s">
        <v>14</v>
      </c>
      <c r="K24" s="14">
        <v>186000</v>
      </c>
      <c r="L24" s="15" t="s">
        <v>33</v>
      </c>
    </row>
    <row r="25" spans="1:12" x14ac:dyDescent="0.25">
      <c r="A25" s="1">
        <v>48</v>
      </c>
      <c r="B25" s="2" t="e">
        <f t="shared" si="0"/>
        <v>#REF!</v>
      </c>
      <c r="C25" s="2" t="str">
        <f>HYPERLINK("https://my.zakupki.prom.ua/remote/dispatcher/state_contracting_view/7121175", "UA-2020-12-24-001999-c-c1")</f>
        <v>UA-2020-12-24-001999-c-c1</v>
      </c>
      <c r="D25" s="11">
        <f t="shared" si="1"/>
        <v>22</v>
      </c>
      <c r="E25" s="12" t="s">
        <v>120</v>
      </c>
      <c r="F25" s="12" t="s">
        <v>120</v>
      </c>
      <c r="G25" s="12" t="s">
        <v>64</v>
      </c>
      <c r="H25" s="12" t="s">
        <v>107</v>
      </c>
      <c r="I25" s="12" t="s">
        <v>157</v>
      </c>
      <c r="J25" s="13" t="s">
        <v>44</v>
      </c>
      <c r="K25" s="14">
        <v>5999</v>
      </c>
      <c r="L25" s="15" t="s">
        <v>39</v>
      </c>
    </row>
    <row r="26" spans="1:12" x14ac:dyDescent="0.25">
      <c r="A26" s="1">
        <v>49</v>
      </c>
      <c r="B26" s="2" t="e">
        <f>B25+1</f>
        <v>#REF!</v>
      </c>
      <c r="C26" s="2" t="str">
        <f>HYPERLINK("https://my.zakupki.prom.ua/remote/dispatcher/state_contracting_view/6364246", "UA-2020-11-17-000030-c-c1")</f>
        <v>UA-2020-11-17-000030-c-c1</v>
      </c>
      <c r="D26" s="11">
        <f t="shared" si="1"/>
        <v>23</v>
      </c>
      <c r="E26" s="12" t="s">
        <v>2</v>
      </c>
      <c r="F26" s="12" t="s">
        <v>143</v>
      </c>
      <c r="G26" s="12" t="s">
        <v>48</v>
      </c>
      <c r="H26" s="12" t="s">
        <v>107</v>
      </c>
      <c r="I26" s="12" t="s">
        <v>127</v>
      </c>
      <c r="J26" s="13" t="s">
        <v>67</v>
      </c>
      <c r="K26" s="14">
        <v>14860.24</v>
      </c>
      <c r="L26" s="15" t="s">
        <v>34</v>
      </c>
    </row>
    <row r="27" spans="1:12" x14ac:dyDescent="0.25">
      <c r="A27" s="1">
        <v>51</v>
      </c>
      <c r="B27" s="2" t="e">
        <f t="shared" si="0"/>
        <v>#REF!</v>
      </c>
      <c r="C27" s="2" t="str">
        <f>HYPERLINK("https://my.zakupki.prom.ua/remote/dispatcher/state_contracting_view/4897899", "UA-2020-07-22-000019-b-b1")</f>
        <v>UA-2020-07-22-000019-b-b1</v>
      </c>
      <c r="D27" s="11">
        <f t="shared" si="1"/>
        <v>24</v>
      </c>
      <c r="E27" s="12" t="s">
        <v>139</v>
      </c>
      <c r="F27" s="12" t="s">
        <v>164</v>
      </c>
      <c r="G27" s="12" t="s">
        <v>75</v>
      </c>
      <c r="H27" s="12" t="s">
        <v>107</v>
      </c>
      <c r="I27" s="12" t="s">
        <v>160</v>
      </c>
      <c r="J27" s="13" t="s">
        <v>10</v>
      </c>
      <c r="K27" s="14">
        <v>13961.81</v>
      </c>
      <c r="L27" s="15" t="s">
        <v>29</v>
      </c>
    </row>
    <row r="28" spans="1:12" x14ac:dyDescent="0.25">
      <c r="A28" s="1">
        <v>52</v>
      </c>
      <c r="B28" s="2" t="e">
        <f t="shared" si="0"/>
        <v>#REF!</v>
      </c>
      <c r="C28" s="2" t="str">
        <f>HYPERLINK("https://my.zakupki.prom.ua/remote/dispatcher/state_contracting_view/6017593", "UA-2020-10-22-014597-a-a1")</f>
        <v>UA-2020-10-22-014597-a-a1</v>
      </c>
      <c r="D28" s="11">
        <f t="shared" si="1"/>
        <v>25</v>
      </c>
      <c r="E28" s="12" t="s">
        <v>158</v>
      </c>
      <c r="F28" s="12" t="s">
        <v>158</v>
      </c>
      <c r="G28" s="12" t="s">
        <v>66</v>
      </c>
      <c r="H28" s="12" t="s">
        <v>107</v>
      </c>
      <c r="I28" s="12" t="s">
        <v>126</v>
      </c>
      <c r="J28" s="13" t="s">
        <v>7</v>
      </c>
      <c r="K28" s="16">
        <v>42897.82</v>
      </c>
      <c r="L28" s="15" t="s">
        <v>32</v>
      </c>
    </row>
    <row r="29" spans="1:12" x14ac:dyDescent="0.25">
      <c r="A29" s="1">
        <v>59</v>
      </c>
      <c r="B29" s="2" t="e">
        <f>#REF!+1</f>
        <v>#REF!</v>
      </c>
      <c r="C29" s="2" t="str">
        <f>HYPERLINK("https://my.zakupki.prom.ua/remote/dispatcher/state_contracting_view/4804773", "UA-2020-07-13-002884-c-c1")</f>
        <v>UA-2020-07-13-002884-c-c1</v>
      </c>
      <c r="D29" s="11">
        <f t="shared" si="1"/>
        <v>26</v>
      </c>
      <c r="E29" s="12" t="s">
        <v>1</v>
      </c>
      <c r="F29" s="12" t="s">
        <v>163</v>
      </c>
      <c r="G29" s="12" t="s">
        <v>70</v>
      </c>
      <c r="H29" s="12" t="s">
        <v>107</v>
      </c>
      <c r="I29" s="12" t="s">
        <v>89</v>
      </c>
      <c r="J29" s="13" t="s">
        <v>8</v>
      </c>
      <c r="K29" s="16">
        <v>7400</v>
      </c>
      <c r="L29" s="15" t="s">
        <v>26</v>
      </c>
    </row>
    <row r="30" spans="1:12" x14ac:dyDescent="0.25">
      <c r="A30" s="1">
        <v>60</v>
      </c>
      <c r="B30" s="2" t="e">
        <f>B29+1</f>
        <v>#REF!</v>
      </c>
      <c r="C30" s="2" t="str">
        <f>HYPERLINK("https://my.zakupki.prom.ua/remote/dispatcher/state_contracting_view/4616030", "UA-2020-06-22-008630-c-c1")</f>
        <v>UA-2020-06-22-008630-c-c1</v>
      </c>
      <c r="D30" s="11">
        <f t="shared" si="1"/>
        <v>27</v>
      </c>
      <c r="E30" s="12" t="s">
        <v>95</v>
      </c>
      <c r="F30" s="12" t="s">
        <v>103</v>
      </c>
      <c r="G30" s="12" t="s">
        <v>42</v>
      </c>
      <c r="H30" s="12" t="s">
        <v>107</v>
      </c>
      <c r="I30" s="12" t="s">
        <v>125</v>
      </c>
      <c r="J30" s="13" t="s">
        <v>46</v>
      </c>
      <c r="K30" s="16">
        <v>4372</v>
      </c>
      <c r="L30" s="15" t="s">
        <v>23</v>
      </c>
    </row>
    <row r="31" spans="1:12" x14ac:dyDescent="0.25">
      <c r="A31" s="1">
        <v>61</v>
      </c>
      <c r="B31" s="2" t="e">
        <f t="shared" si="0"/>
        <v>#REF!</v>
      </c>
      <c r="C31" s="2" t="str">
        <f>HYPERLINK("https://my.zakupki.prom.ua/remote/dispatcher/state_contracting_view/7121176", "UA-2020-12-19-001344-c-c1")</f>
        <v>UA-2020-12-19-001344-c-c1</v>
      </c>
      <c r="D31" s="11">
        <f t="shared" si="1"/>
        <v>28</v>
      </c>
      <c r="E31" s="12" t="s">
        <v>115</v>
      </c>
      <c r="F31" s="12" t="s">
        <v>115</v>
      </c>
      <c r="G31" s="12" t="s">
        <v>53</v>
      </c>
      <c r="H31" s="12" t="s">
        <v>130</v>
      </c>
      <c r="I31" s="12" t="s">
        <v>148</v>
      </c>
      <c r="J31" s="13" t="s">
        <v>80</v>
      </c>
      <c r="K31" s="16">
        <v>331416</v>
      </c>
      <c r="L31" s="15" t="s">
        <v>40</v>
      </c>
    </row>
    <row r="32" spans="1:12" x14ac:dyDescent="0.25">
      <c r="A32" s="1">
        <v>62</v>
      </c>
      <c r="B32" s="2" t="e">
        <f t="shared" si="0"/>
        <v>#REF!</v>
      </c>
      <c r="C32" s="2" t="str">
        <f>HYPERLINK("https://my.zakupki.prom.ua/remote/dispatcher/state_contracting_view/6818727", "UA-2020-11-25-000052-c-c1")</f>
        <v>UA-2020-11-25-000052-c-c1</v>
      </c>
      <c r="D32" s="11">
        <f t="shared" si="1"/>
        <v>29</v>
      </c>
      <c r="E32" s="12" t="s">
        <v>117</v>
      </c>
      <c r="F32" s="12" t="s">
        <v>117</v>
      </c>
      <c r="G32" s="12" t="s">
        <v>57</v>
      </c>
      <c r="H32" s="12" t="s">
        <v>107</v>
      </c>
      <c r="I32" s="12" t="s">
        <v>148</v>
      </c>
      <c r="J32" s="13" t="s">
        <v>74</v>
      </c>
      <c r="K32" s="16">
        <v>45882</v>
      </c>
      <c r="L32" s="15" t="s">
        <v>36</v>
      </c>
    </row>
    <row r="33" spans="1:12" x14ac:dyDescent="0.25">
      <c r="A33" s="1">
        <v>63</v>
      </c>
      <c r="B33" s="2" t="e">
        <f t="shared" si="0"/>
        <v>#REF!</v>
      </c>
      <c r="C33" s="2" t="str">
        <f>HYPERLINK("https://my.zakupki.prom.ua/remote/dispatcher/state_contracting_view/4739699", "UA-2020-07-06-007519-a-a1")</f>
        <v>UA-2020-07-06-007519-a-a1</v>
      </c>
      <c r="D33" s="11">
        <f t="shared" si="1"/>
        <v>30</v>
      </c>
      <c r="E33" s="12" t="s">
        <v>142</v>
      </c>
      <c r="F33" s="12" t="s">
        <v>142</v>
      </c>
      <c r="G33" s="12" t="s">
        <v>49</v>
      </c>
      <c r="H33" s="12" t="s">
        <v>107</v>
      </c>
      <c r="I33" s="12" t="s">
        <v>149</v>
      </c>
      <c r="J33" s="13" t="s">
        <v>11</v>
      </c>
      <c r="K33" s="16">
        <v>718.56</v>
      </c>
      <c r="L33" s="15" t="s">
        <v>25</v>
      </c>
    </row>
    <row r="34" spans="1:12" x14ac:dyDescent="0.25">
      <c r="A34" s="1">
        <v>64</v>
      </c>
      <c r="B34" s="2" t="e">
        <f t="shared" si="0"/>
        <v>#REF!</v>
      </c>
      <c r="C34" s="2" t="str">
        <f>HYPERLINK("https://my.zakupki.prom.ua/remote/dispatcher/state_contracting_view/4616074", "UA-2020-06-22-008661-c-c1")</f>
        <v>UA-2020-06-22-008661-c-c1</v>
      </c>
      <c r="D34" s="11">
        <f t="shared" si="1"/>
        <v>31</v>
      </c>
      <c r="E34" s="12" t="s">
        <v>0</v>
      </c>
      <c r="F34" s="12" t="s">
        <v>98</v>
      </c>
      <c r="G34" s="12" t="s">
        <v>52</v>
      </c>
      <c r="H34" s="12" t="s">
        <v>107</v>
      </c>
      <c r="I34" s="12" t="s">
        <v>150</v>
      </c>
      <c r="J34" s="13" t="s">
        <v>10</v>
      </c>
      <c r="K34" s="16">
        <v>1750</v>
      </c>
      <c r="L34" s="15" t="s">
        <v>24</v>
      </c>
    </row>
    <row r="35" spans="1:12" x14ac:dyDescent="0.25">
      <c r="A35" s="1">
        <v>65</v>
      </c>
      <c r="B35" s="2" t="e">
        <f t="shared" si="0"/>
        <v>#REF!</v>
      </c>
      <c r="C35" s="2" t="str">
        <f>HYPERLINK("https://my.zakupki.prom.ua/remote/dispatcher/state_contracting_view/7194601", "UA-2020-12-24-002103-c-c1")</f>
        <v>UA-2020-12-24-002103-c-c1</v>
      </c>
      <c r="D35" s="11">
        <f t="shared" si="1"/>
        <v>32</v>
      </c>
      <c r="E35" s="12" t="s">
        <v>91</v>
      </c>
      <c r="F35" s="12" t="s">
        <v>91</v>
      </c>
      <c r="G35" s="12" t="s">
        <v>13</v>
      </c>
      <c r="H35" s="12" t="s">
        <v>107</v>
      </c>
      <c r="I35" s="12" t="s">
        <v>157</v>
      </c>
      <c r="J35" s="13" t="s">
        <v>60</v>
      </c>
      <c r="K35" s="16">
        <v>20392</v>
      </c>
      <c r="L35" s="15" t="s">
        <v>39</v>
      </c>
    </row>
    <row r="36" spans="1:12" x14ac:dyDescent="0.25">
      <c r="A36" s="1">
        <v>66</v>
      </c>
      <c r="B36" s="2" t="e">
        <f t="shared" si="0"/>
        <v>#REF!</v>
      </c>
      <c r="C36" s="2" t="str">
        <f>HYPERLINK("https://my.zakupki.prom.ua/remote/dispatcher/state_contracting_view/6818348", "UA-2020-12-01-009896-b-b1")</f>
        <v>UA-2020-12-01-009896-b-b1</v>
      </c>
      <c r="D36" s="11">
        <f t="shared" si="1"/>
        <v>33</v>
      </c>
      <c r="E36" s="12" t="s">
        <v>134</v>
      </c>
      <c r="F36" s="12" t="s">
        <v>133</v>
      </c>
      <c r="G36" s="12" t="s">
        <v>78</v>
      </c>
      <c r="H36" s="12" t="s">
        <v>107</v>
      </c>
      <c r="I36" s="12" t="s">
        <v>114</v>
      </c>
      <c r="J36" s="13" t="s">
        <v>6</v>
      </c>
      <c r="K36" s="16">
        <v>2300</v>
      </c>
      <c r="L36" s="15" t="s">
        <v>169</v>
      </c>
    </row>
    <row r="37" spans="1:12" x14ac:dyDescent="0.25">
      <c r="B37" s="2" t="e">
        <f t="shared" si="0"/>
        <v>#REF!</v>
      </c>
      <c r="D37" s="11">
        <f t="shared" si="1"/>
        <v>34</v>
      </c>
      <c r="E37" s="12" t="s">
        <v>196</v>
      </c>
      <c r="F37" s="12" t="s">
        <v>197</v>
      </c>
      <c r="G37" s="17"/>
      <c r="H37" s="17"/>
      <c r="I37" s="12" t="s">
        <v>168</v>
      </c>
      <c r="J37" s="18">
        <v>37005</v>
      </c>
      <c r="K37" s="16">
        <v>0</v>
      </c>
      <c r="L37" s="19">
        <v>44140</v>
      </c>
    </row>
    <row r="38" spans="1:12" x14ac:dyDescent="0.25">
      <c r="B38" s="2" t="e">
        <f t="shared" si="0"/>
        <v>#REF!</v>
      </c>
      <c r="D38" s="11">
        <f t="shared" si="1"/>
        <v>35</v>
      </c>
      <c r="E38" s="12" t="s">
        <v>176</v>
      </c>
      <c r="F38" s="12" t="s">
        <v>176</v>
      </c>
      <c r="G38" s="17"/>
      <c r="H38" s="17"/>
      <c r="I38" s="12" t="s">
        <v>170</v>
      </c>
      <c r="J38" s="20">
        <v>19145926</v>
      </c>
      <c r="K38" s="16">
        <v>480</v>
      </c>
      <c r="L38" s="15" t="s">
        <v>171</v>
      </c>
    </row>
    <row r="39" spans="1:12" x14ac:dyDescent="0.25">
      <c r="B39" s="2" t="e">
        <f t="shared" si="0"/>
        <v>#REF!</v>
      </c>
      <c r="D39" s="11">
        <f t="shared" si="1"/>
        <v>36</v>
      </c>
      <c r="E39" s="12" t="s">
        <v>177</v>
      </c>
      <c r="F39" s="12" t="s">
        <v>177</v>
      </c>
      <c r="G39" s="17"/>
      <c r="H39" s="17"/>
      <c r="I39" s="12" t="s">
        <v>172</v>
      </c>
      <c r="J39" s="18">
        <v>37053</v>
      </c>
      <c r="K39" s="16">
        <v>121.27</v>
      </c>
      <c r="L39" s="19">
        <v>43865</v>
      </c>
    </row>
    <row r="40" spans="1:12" x14ac:dyDescent="0.25">
      <c r="B40" s="2" t="e">
        <f t="shared" si="0"/>
        <v>#REF!</v>
      </c>
      <c r="D40" s="11">
        <f t="shared" si="1"/>
        <v>37</v>
      </c>
      <c r="E40" s="17" t="s">
        <v>175</v>
      </c>
      <c r="F40" s="17" t="s">
        <v>175</v>
      </c>
      <c r="G40" s="17"/>
      <c r="H40" s="17"/>
      <c r="I40" s="12" t="s">
        <v>173</v>
      </c>
      <c r="J40" s="20">
        <v>1435</v>
      </c>
      <c r="K40" s="16">
        <v>1500</v>
      </c>
      <c r="L40" s="15" t="s">
        <v>174</v>
      </c>
    </row>
    <row r="41" spans="1:12" x14ac:dyDescent="0.25">
      <c r="B41" s="2" t="e">
        <f t="shared" si="0"/>
        <v>#REF!</v>
      </c>
      <c r="D41" s="11">
        <f t="shared" si="1"/>
        <v>38</v>
      </c>
      <c r="E41" s="12" t="s">
        <v>178</v>
      </c>
      <c r="F41" s="12" t="s">
        <v>179</v>
      </c>
      <c r="G41" s="12" t="s">
        <v>179</v>
      </c>
      <c r="H41" s="17"/>
      <c r="I41" s="12" t="s">
        <v>178</v>
      </c>
      <c r="J41" s="20">
        <v>1531</v>
      </c>
      <c r="K41" s="16">
        <v>14052.18</v>
      </c>
      <c r="L41" s="15" t="s">
        <v>180</v>
      </c>
    </row>
    <row r="42" spans="1:12" x14ac:dyDescent="0.25">
      <c r="B42" s="2" t="e">
        <f t="shared" si="0"/>
        <v>#REF!</v>
      </c>
      <c r="D42" s="11">
        <f t="shared" si="1"/>
        <v>39</v>
      </c>
      <c r="E42" s="12" t="s">
        <v>181</v>
      </c>
      <c r="F42" s="12" t="s">
        <v>182</v>
      </c>
      <c r="G42" s="17" t="s">
        <v>183</v>
      </c>
      <c r="H42" s="17"/>
      <c r="I42" s="12" t="s">
        <v>181</v>
      </c>
      <c r="J42" s="20">
        <v>10118</v>
      </c>
      <c r="K42" s="16">
        <v>144838.98000000001</v>
      </c>
      <c r="L42" s="19">
        <v>43923</v>
      </c>
    </row>
    <row r="43" spans="1:12" x14ac:dyDescent="0.25">
      <c r="B43" s="2" t="e">
        <f t="shared" si="0"/>
        <v>#REF!</v>
      </c>
      <c r="D43" s="11">
        <f t="shared" si="1"/>
        <v>40</v>
      </c>
      <c r="E43" s="12" t="s">
        <v>184</v>
      </c>
      <c r="F43" s="12" t="s">
        <v>185</v>
      </c>
      <c r="G43" s="12" t="s">
        <v>185</v>
      </c>
      <c r="H43" s="17"/>
      <c r="I43" s="12" t="s">
        <v>184</v>
      </c>
      <c r="J43" s="13" t="s">
        <v>186</v>
      </c>
      <c r="K43" s="16">
        <v>2988</v>
      </c>
      <c r="L43" s="19">
        <v>43923</v>
      </c>
    </row>
    <row r="44" spans="1:12" x14ac:dyDescent="0.25">
      <c r="B44" s="2" t="e">
        <f t="shared" si="0"/>
        <v>#REF!</v>
      </c>
      <c r="D44" s="11">
        <f t="shared" si="1"/>
        <v>41</v>
      </c>
      <c r="E44" s="12" t="s">
        <v>188</v>
      </c>
      <c r="F44" s="12" t="s">
        <v>187</v>
      </c>
      <c r="G44" s="12" t="s">
        <v>187</v>
      </c>
      <c r="H44" s="17"/>
      <c r="I44" s="12" t="s">
        <v>188</v>
      </c>
      <c r="J44" s="20">
        <v>9343</v>
      </c>
      <c r="K44" s="16">
        <v>3000</v>
      </c>
      <c r="L44" s="19">
        <v>43861</v>
      </c>
    </row>
    <row r="45" spans="1:12" x14ac:dyDescent="0.25">
      <c r="B45" s="2" t="e">
        <f t="shared" si="0"/>
        <v>#REF!</v>
      </c>
      <c r="D45" s="11">
        <f t="shared" si="1"/>
        <v>42</v>
      </c>
      <c r="E45" s="12" t="s">
        <v>189</v>
      </c>
      <c r="F45" s="12" t="s">
        <v>190</v>
      </c>
      <c r="G45" s="17"/>
      <c r="H45" s="17"/>
      <c r="I45" s="12" t="s">
        <v>189</v>
      </c>
      <c r="J45" s="13" t="s">
        <v>191</v>
      </c>
      <c r="K45" s="16">
        <v>4800</v>
      </c>
      <c r="L45" s="19">
        <v>43850</v>
      </c>
    </row>
    <row r="46" spans="1:12" x14ac:dyDescent="0.25">
      <c r="B46" s="2" t="e">
        <f t="shared" si="0"/>
        <v>#REF!</v>
      </c>
      <c r="D46" s="11">
        <f t="shared" si="1"/>
        <v>43</v>
      </c>
      <c r="E46" s="12" t="s">
        <v>193</v>
      </c>
      <c r="F46" s="12" t="s">
        <v>194</v>
      </c>
      <c r="G46" s="12" t="s">
        <v>194</v>
      </c>
      <c r="H46" s="17"/>
      <c r="I46" s="12" t="s">
        <v>193</v>
      </c>
      <c r="J46" s="13" t="s">
        <v>195</v>
      </c>
      <c r="K46" s="16">
        <v>906.66</v>
      </c>
      <c r="L46" s="19">
        <v>43865</v>
      </c>
    </row>
  </sheetData>
  <autoFilter ref="A3:L36"/>
  <mergeCells count="1">
    <mergeCell ref="C1:C2"/>
  </mergeCells>
  <hyperlinks>
    <hyperlink ref="C20" r:id="rId1" display="https://my.zakupki.prom.ua/remote/dispatcher/state_contracting_view/6818351"/>
    <hyperlink ref="C18" r:id="rId2" display="https://my.zakupki.prom.ua/remote/dispatcher/state_contracting_view/6364253"/>
    <hyperlink ref="C17" r:id="rId3" display="https://my.zakupki.prom.ua/remote/dispatcher/state_contracting_view/7120983"/>
    <hyperlink ref="C15" r:id="rId4" display="https://my.zakupki.prom.ua/remote/dispatcher/state_contracting_view/4896503"/>
    <hyperlink ref="C14" r:id="rId5" display="https://my.zakupki.prom.ua/remote/dispatcher/state_contracting_view/5520308"/>
    <hyperlink ref="C16" r:id="rId6" display="https://my.zakupki.prom.ua/remote/dispatcher/state_contracting_view/7120960"/>
    <hyperlink ref="C22" r:id="rId7" display="https://my.zakupki.prom.ua/remote/dispatcher/state_contracting_view/5900793"/>
    <hyperlink ref="C12" r:id="rId8" display="https://my.zakupki.prom.ua/remote/dispatcher/state_contracting_view/6945457"/>
    <hyperlink ref="C13" r:id="rId9" display="https://my.zakupki.prom.ua/remote/dispatcher/state_contracting_view/6818736"/>
    <hyperlink ref="C10" r:id="rId10" display="https://my.zakupki.prom.ua/remote/dispatcher/state_contracting_view/4616143"/>
    <hyperlink ref="C11" r:id="rId11" display="https://my.zakupki.prom.ua/remote/dispatcher/state_contracting_view/3744559"/>
    <hyperlink ref="C21" r:id="rId12" display="https://my.zakupki.prom.ua/remote/dispatcher/state_contracting_view/6818707"/>
    <hyperlink ref="C19" r:id="rId13" display="https://my.zakupki.prom.ua/remote/dispatcher/state_contracting_view/4616117"/>
    <hyperlink ref="C5" r:id="rId14" display="https://my.zakupki.prom.ua/remote/dispatcher/state_contracting_view/6818717"/>
    <hyperlink ref="C4" r:id="rId15" display="https://my.zakupki.prom.ua/remote/dispatcher/state_contracting_view/4336931"/>
    <hyperlink ref="C34" r:id="rId16" display="https://my.zakupki.prom.ua/remote/dispatcher/state_contracting_view/4616074"/>
    <hyperlink ref="C35" r:id="rId17" display="https://my.zakupki.prom.ua/remote/dispatcher/state_contracting_view/7194601"/>
    <hyperlink ref="C32" r:id="rId18" display="https://my.zakupki.prom.ua/remote/dispatcher/state_contracting_view/6818727"/>
    <hyperlink ref="C29" r:id="rId19" display="https://my.zakupki.prom.ua/remote/dispatcher/state_contracting_view/4804773"/>
    <hyperlink ref="C31" r:id="rId20" display="https://my.zakupki.prom.ua/remote/dispatcher/state_contracting_view/7121176"/>
    <hyperlink ref="C33" r:id="rId21" display="https://my.zakupki.prom.ua/remote/dispatcher/state_contracting_view/4739699"/>
    <hyperlink ref="C6" r:id="rId22" display="https://my.zakupki.prom.ua/remote/dispatcher/state_contracting_view/6412913"/>
    <hyperlink ref="C9" r:id="rId23" display="https://my.zakupki.prom.ua/remote/dispatcher/state_contracting_view/5900325"/>
    <hyperlink ref="C8" r:id="rId24" display="https://my.zakupki.prom.ua/remote/dispatcher/state_contracting_view/6460292"/>
    <hyperlink ref="C7" r:id="rId25" display="https://my.zakupki.prom.ua/remote/dispatcher/state_contracting_view/6818714"/>
    <hyperlink ref="C28" r:id="rId26" display="https://my.zakupki.prom.ua/remote/dispatcher/state_contracting_view/6017593"/>
    <hyperlink ref="C27" r:id="rId27" display="https://my.zakupki.prom.ua/remote/dispatcher/state_contracting_view/4897899"/>
    <hyperlink ref="C26" r:id="rId28" display="https://my.zakupki.prom.ua/remote/dispatcher/state_contracting_view/6364246"/>
    <hyperlink ref="C25" r:id="rId29" display="https://my.zakupki.prom.ua/remote/dispatcher/state_contracting_view/7121175"/>
    <hyperlink ref="C23" r:id="rId30" display="https://my.zakupki.prom.ua/remote/dispatcher/state_contracting_view/4897436"/>
    <hyperlink ref="A1" r:id="rId31" display="mailto:report.zakupki@prom.ua"/>
    <hyperlink ref="C36" r:id="rId32" display="https://my.zakupki.prom.ua/remote/dispatcher/state_contracting_view/6818348"/>
  </hyperlinks>
  <pageMargins left="0.74803149606299213" right="0.74803149606299213" top="0.98425196850393704" bottom="0.98425196850393704" header="0.51181102362204722" footer="0.51181102362204722"/>
  <pageSetup paperSize="9" scale="65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Buh</cp:lastModifiedBy>
  <cp:lastPrinted>2021-02-07T22:53:05Z</cp:lastPrinted>
  <dcterms:created xsi:type="dcterms:W3CDTF">2021-02-08T00:35:27Z</dcterms:created>
  <dcterms:modified xsi:type="dcterms:W3CDTF">2021-02-07T23:42:49Z</dcterms:modified>
</cp:coreProperties>
</file>