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132" yWindow="540" windowWidth="22716" windowHeight="11052"/>
  </bookViews>
  <sheets>
    <sheet name="Sheet" sheetId="1" r:id="rId1"/>
  </sheets>
  <definedNames>
    <definedName name="_xlnm._FilterDatabase" localSheetId="0" hidden="1">Sheet!$A$5:$BF$30</definedName>
  </definedNames>
  <calcPr calcId="144525"/>
</workbook>
</file>

<file path=xl/calcChain.xml><?xml version="1.0" encoding="utf-8"?>
<calcChain xmlns="http://schemas.openxmlformats.org/spreadsheetml/2006/main">
  <c r="B30" i="1" l="1"/>
  <c r="B29" i="1"/>
  <c r="AR28" i="1"/>
  <c r="B28" i="1"/>
  <c r="B27" i="1"/>
  <c r="B26" i="1"/>
  <c r="B25" i="1"/>
  <c r="B24" i="1"/>
  <c r="B23" i="1"/>
  <c r="B22" i="1"/>
  <c r="AR21" i="1"/>
  <c r="B21" i="1"/>
  <c r="B20" i="1"/>
  <c r="B19" i="1"/>
  <c r="B18" i="1"/>
  <c r="AR17" i="1"/>
  <c r="B17" i="1"/>
  <c r="B16" i="1"/>
  <c r="B15" i="1"/>
  <c r="B14" i="1"/>
  <c r="B13" i="1"/>
  <c r="B12" i="1"/>
  <c r="B11" i="1"/>
  <c r="B10" i="1"/>
  <c r="B9" i="1"/>
  <c r="B8" i="1"/>
  <c r="B7" i="1"/>
  <c r="B6" i="1"/>
</calcChain>
</file>

<file path=xl/sharedStrings.xml><?xml version="1.0" encoding="utf-8"?>
<sst xmlns="http://schemas.openxmlformats.org/spreadsheetml/2006/main" count="775" uniqueCount="223">
  <si>
    <t>% зниження</t>
  </si>
  <si>
    <t>+380505689013</t>
  </si>
  <si>
    <t>+380567363030</t>
  </si>
  <si>
    <t>+380567873250</t>
  </si>
  <si>
    <t>+380567873257</t>
  </si>
  <si>
    <t>+380567873259</t>
  </si>
  <si>
    <t>+380637710086</t>
  </si>
  <si>
    <t>+380672525187</t>
  </si>
  <si>
    <t>+380673472725</t>
  </si>
  <si>
    <t>+380675862018</t>
  </si>
  <si>
    <t>+380679870880</t>
  </si>
  <si>
    <t>+380962338449</t>
  </si>
  <si>
    <t>+380968369318</t>
  </si>
  <si>
    <t>+380969511443</t>
  </si>
  <si>
    <t>+380978080311</t>
  </si>
  <si>
    <t>+380984426743</t>
  </si>
  <si>
    <t>,,</t>
  </si>
  <si>
    <t>0 (0)</t>
  </si>
  <si>
    <t>0678254371</t>
  </si>
  <si>
    <t>09/11-2020</t>
  </si>
  <si>
    <t>09/11/20-1</t>
  </si>
  <si>
    <t>0953444283</t>
  </si>
  <si>
    <t>11/11-2020</t>
  </si>
  <si>
    <t>12/11-20</t>
  </si>
  <si>
    <t>13/10/2020-1</t>
  </si>
  <si>
    <t>13/10/2020-2</t>
  </si>
  <si>
    <t>1311/8</t>
  </si>
  <si>
    <t>1311/9</t>
  </si>
  <si>
    <t>14/09/20</t>
  </si>
  <si>
    <t>16/10/2020</t>
  </si>
  <si>
    <t>191120/97455</t>
  </si>
  <si>
    <t>19210000-1 Натуральні тканини</t>
  </si>
  <si>
    <t>19520000-7 Пластмасові вироби</t>
  </si>
  <si>
    <t>20ДН</t>
  </si>
  <si>
    <t>21/09/20-1</t>
  </si>
  <si>
    <t>21/09/20-2</t>
  </si>
  <si>
    <t>23/10-1 ДП 2/20</t>
  </si>
  <si>
    <t xml:space="preserve">23/10-2 ДП 2/20 </t>
  </si>
  <si>
    <t>23/10-3</t>
  </si>
  <si>
    <t>23/10-4</t>
  </si>
  <si>
    <t>23/10-5</t>
  </si>
  <si>
    <t>23/10-6</t>
  </si>
  <si>
    <t>23/10-7</t>
  </si>
  <si>
    <t>23/11/2020.</t>
  </si>
  <si>
    <t>24450000-3 Агрохімічна продукція</t>
  </si>
  <si>
    <t>25021641</t>
  </si>
  <si>
    <t>2549900587</t>
  </si>
  <si>
    <t>26005644</t>
  </si>
  <si>
    <t>2622311251</t>
  </si>
  <si>
    <t>27/11/2020</t>
  </si>
  <si>
    <t>2888921144,ФОП "СЕМЕНЮК ОЛЕНА МИКОЛАЇВНА",Україна;42668690,ТОВ "КОМПАКОМ-2000",Україна;25021641,Товариство з обмеженою відповідальністю ВИРОБНИЧА ФІРМА «СЕРВІС»,Україна</t>
  </si>
  <si>
    <t>30/10-1</t>
  </si>
  <si>
    <t>30/11/2020</t>
  </si>
  <si>
    <t>3011209416</t>
  </si>
  <si>
    <t>30210000-4 Машини для обробки даних (апаратна частина)</t>
  </si>
  <si>
    <t>3090118551</t>
  </si>
  <si>
    <t>31000000-6 Електротехнічне устаткування, апаратура, обладнання та матеріали; освітлювальне устаткування</t>
  </si>
  <si>
    <t>3101816753</t>
  </si>
  <si>
    <t>31510000-4 Електричні лампи розжарення</t>
  </si>
  <si>
    <t>31520000-7 Світильники та освітлювальна арматура</t>
  </si>
  <si>
    <t>31530000-0 Частини до світильників та освітлювального обладнання</t>
  </si>
  <si>
    <t>3194020940</t>
  </si>
  <si>
    <t>3194020940,ФОП "БІЛЕЦЬКА ЮЛІЯ ВІКТОРІВНА",Україна</t>
  </si>
  <si>
    <t>3194020940,ФОП "БІЛЕЦЬКА ЮЛІЯ ВІКТОРІВНА",Україна;3222000374,ФОП САВЧЕНКО ДМИТРО ВОЛОДИМИРОВИЧ,Україна</t>
  </si>
  <si>
    <t>3219516993</t>
  </si>
  <si>
    <t>3219516993,ФОП "ЗУБРИЦЬКИЙ ДМИТРО МИХАЙЛОВИЧ",Україна</t>
  </si>
  <si>
    <t>32320000-2 Телевізійне й аудіовізуальне обладнання</t>
  </si>
  <si>
    <t>32490244</t>
  </si>
  <si>
    <t>32714085</t>
  </si>
  <si>
    <t>32714085,ПРИВАТНЕ НАУКОВО-ВИРОБНИЧЕ ПІДПРИЄМСТВО "СОНИКС",Україна</t>
  </si>
  <si>
    <t>3369211543</t>
  </si>
  <si>
    <t>3369211543,ФОП "ХИЖНЯК АНАСТАСІЯ ЮРІЇВНА",Україна;2974300628,ФОП Кутенкова О.О.,Україна</t>
  </si>
  <si>
    <t>33710000-0 Парфуми, засоби гігієни та презервативи</t>
  </si>
  <si>
    <t>33717569</t>
  </si>
  <si>
    <t>33760000-5 Туалетний папір, носові хустинки, рушники для рук і серветки</t>
  </si>
  <si>
    <t>36216548</t>
  </si>
  <si>
    <t>38410000-2 Лічильні прилади</t>
  </si>
  <si>
    <t>38550000-5 Лічильники</t>
  </si>
  <si>
    <t>39330000-4 Дезінфекційне обладнання</t>
  </si>
  <si>
    <t>42629138</t>
  </si>
  <si>
    <t>44160000-9 Магістралі, трубопроводи, труби, обсадні труби, тюбінги та супутні вироби</t>
  </si>
  <si>
    <t>44190000-8 Конструкційні матеріали різні</t>
  </si>
  <si>
    <t>44530000-4 Кріпильні деталі</t>
  </si>
  <si>
    <t>45310000-3 Електромонтажні роботи</t>
  </si>
  <si>
    <t>48620000-0 Операційні системи</t>
  </si>
  <si>
    <t>50340000-0 Послуги з ремонту і технічного обслуговування аудіовізуального та оптичного обладнання</t>
  </si>
  <si>
    <t>50530000-9 Послуги з ремонту і технічного обслуговування техніки</t>
  </si>
  <si>
    <t>72250000-2 Послуги, пов’язані із системами та підтримкою</t>
  </si>
  <si>
    <t>80510000-2 Послуги з професійної підготовки спеціалістів</t>
  </si>
  <si>
    <t>80550000-4 Послуги з професійної підготовки у сфері безпеки</t>
  </si>
  <si>
    <t>DMD-чіп для проектора Acer S5201M</t>
  </si>
  <si>
    <t>DMX-інтерфейс SUNLITE SUITE 2</t>
  </si>
  <si>
    <t>UAH</t>
  </si>
  <si>
    <t>VS@PF-SERVICE.COM</t>
  </si>
  <si>
    <t>cohikc@gmail.com</t>
  </si>
  <si>
    <t>dis.technology2018@gmail.com</t>
  </si>
  <si>
    <t>musicshow@ukr.net</t>
  </si>
  <si>
    <t>smi-nastenka@yandex.ru</t>
  </si>
  <si>
    <t>ЄДРПОУ організатора</t>
  </si>
  <si>
    <t>ЄДРПОУ переможця</t>
  </si>
  <si>
    <t>ІГНАТЬЄВ ОЛЕГ ІГОРОВИЧ</t>
  </si>
  <si>
    <t>Ідентифікатор закупівлі</t>
  </si>
  <si>
    <t>Ідентифікатор лота</t>
  </si>
  <si>
    <t>Алина Криницкая</t>
  </si>
  <si>
    <t>БУШМА АРТЕМ СЕРГІЙОВИЧ</t>
  </si>
  <si>
    <t>Бархат натуральний</t>
  </si>
  <si>
    <t>Болт шестигранний М8 L40; Гайка М8; Шайба плоска збільшена 8; Шуруп універсальний, цинк 4,0х40</t>
  </si>
  <si>
    <t>Валентин  Фетісов</t>
  </si>
  <si>
    <t>Валюта</t>
  </si>
  <si>
    <t>Використання комп"ютерної програми "Єдина інформаційна система управління бюджетом" для місцевих бюджетів"</t>
  </si>
  <si>
    <t>Всього вимог (без рішення) лот/закупівля</t>
  </si>
  <si>
    <t>Всього запитань (без відповіді) лот/закупівля</t>
  </si>
  <si>
    <t>Всього скарг (без рішення) лот/закупівля</t>
  </si>
  <si>
    <t>Всі учасники закупки</t>
  </si>
  <si>
    <t>Відсутнє</t>
  </si>
  <si>
    <t>Дата аукціону</t>
  </si>
  <si>
    <t>Дата закінчення процедури</t>
  </si>
  <si>
    <t>Дата публікації закупівлі</t>
  </si>
  <si>
    <t>Дата публікації повідомлення про намір укласти договір</t>
  </si>
  <si>
    <t>Дата уточнення до:</t>
  </si>
  <si>
    <t>Дата уточнення з:</t>
  </si>
  <si>
    <t>Дезінфекційне обладання</t>
  </si>
  <si>
    <t>Дезінфекційні засоби для обробки рук та поверхонь</t>
  </si>
  <si>
    <t>Договір діє до:</t>
  </si>
  <si>
    <t>Допорогова закупівля</t>
  </si>
  <si>
    <t>Електрогірлянда лінійна</t>
  </si>
  <si>
    <t>Електронна пошта переможця тендеру</t>
  </si>
  <si>
    <t>З ПДВ</t>
  </si>
  <si>
    <t>Закупівля без використання електронної системи</t>
  </si>
  <si>
    <t>Заміна DMD-чіпа та технічне обслуговування проектора Acer S5201M</t>
  </si>
  <si>
    <t>КЕП</t>
  </si>
  <si>
    <t>КУДРА ВЯЧЕСЛАВ ВІТАЛІЙОВИЧ</t>
  </si>
  <si>
    <t>Класифікатор</t>
  </si>
  <si>
    <t>Контактний телефон переможця тендеру</t>
  </si>
  <si>
    <t>Крок зниження</t>
  </si>
  <si>
    <t>Кріпільні деталі</t>
  </si>
  <si>
    <t>Кількість одиниць</t>
  </si>
  <si>
    <t>Кількість учасників аукціону</t>
  </si>
  <si>
    <t>Лампа LED MAXUS</t>
  </si>
  <si>
    <t>Ліцензійне програмне забезпечення "Операційна система Windows 10 Pro"</t>
  </si>
  <si>
    <t>МІСЬКИЙ КОМУНАЛЬНИЙ ЗАКЛАД КУЛЬТУРИ "ДНІПРОВСЬКИЙ МІСЬКИЙ ТЕАТР ЛЯЛЬОК "ТЕАТР АКТОРА І ЛЯЛЬКИ"</t>
  </si>
  <si>
    <t>Мило рідке туалетне</t>
  </si>
  <si>
    <t>Мило рідке туалетне з дезінфікуючою дією "Protect", 5л</t>
  </si>
  <si>
    <t>Мої дії</t>
  </si>
  <si>
    <t>Назва потенційного переможця (з найменшою ціною)</t>
  </si>
  <si>
    <t>Настінна підставка для тримання дезінфікуючого засобу з ручним дозатором</t>
  </si>
  <si>
    <t>Немає лотів</t>
  </si>
  <si>
    <t>Нецінові критерії</t>
  </si>
  <si>
    <t>Номер договору</t>
  </si>
  <si>
    <t>Ноутбук</t>
  </si>
  <si>
    <t>Ні</t>
  </si>
  <si>
    <t>Одиниця виміру</t>
  </si>
  <si>
    <t>Операційна система Windows 10 Pro</t>
  </si>
  <si>
    <t>Організатор</t>
  </si>
  <si>
    <t>Організатор закупівлі</t>
  </si>
  <si>
    <t>Освітлювальне устаткування</t>
  </si>
  <si>
    <t>Основний контакт</t>
  </si>
  <si>
    <t>Очікувана вартість закупівлі</t>
  </si>
  <si>
    <t>Очікувана вартість лота</t>
  </si>
  <si>
    <t>Очікувана вартість, одиниця</t>
  </si>
  <si>
    <t>ПРИВАТНЕ НАУКОВО-ВИРОБНИЧЕ ПІДПРИЄМСТВО "СОНИКС"</t>
  </si>
  <si>
    <t>Паперові рушники</t>
  </si>
  <si>
    <t>Посилання на редукціон</t>
  </si>
  <si>
    <t>Послуги з монтажу, налаштуванню та підключенню освітлювального обладнання.</t>
  </si>
  <si>
    <t>Послуги з навчання у сфері охорони праці.; Послуги з навчання правилам безбечної експлуатації електроустановок споживачів.</t>
  </si>
  <si>
    <t>Послуги з професійної підготовки спеціалістів.</t>
  </si>
  <si>
    <t>Послуги з професійної підготовки спеціалістів. Послуги з навчання у сфері здійснення публічних закупівель.</t>
  </si>
  <si>
    <t>Послуги з професійної підготовки у сфері безпеки</t>
  </si>
  <si>
    <t>Послуги з ремонту і технічного обслуговування проектора Acer S5201M</t>
  </si>
  <si>
    <t>Предмет закупівлі</t>
  </si>
  <si>
    <t>Придбання та встановлення комерційного вузла обліку теплової енергії</t>
  </si>
  <si>
    <t>Прийом пропозицій до:</t>
  </si>
  <si>
    <t>Прийом пропозицій з</t>
  </si>
  <si>
    <t>Причина скасування закупівлі</t>
  </si>
  <si>
    <t>Прожектори заливального світла.</t>
  </si>
  <si>
    <t>Пропозиція потенційного переможця (з найменшою ціною) грн</t>
  </si>
  <si>
    <t>Пропозиція потенційного переможця (з найменшою ціною) за одиницю грн</t>
  </si>
  <si>
    <t>Пінополістирол екструзійний</t>
  </si>
  <si>
    <t>Пірометр</t>
  </si>
  <si>
    <t>Ремонт електролобзика STERN JS80B</t>
  </si>
  <si>
    <t>САДОВСЬКИЙ  ПАВЛО СЕРГІЙОВИЧ</t>
  </si>
  <si>
    <t>Світильники та освітлювальна арматура</t>
  </si>
  <si>
    <t>Світловий LED прилад STLS PinSpot RGBW</t>
  </si>
  <si>
    <t xml:space="preserve">Світлодіодний  прожектор STLS Par S-761 RGBWA+UV; Світлодіодна дінамічна голова STLS mini Spot 60W </t>
  </si>
  <si>
    <t>Список державних закупівель</t>
  </si>
  <si>
    <t>Спрощена закупівля</t>
  </si>
  <si>
    <t>Статус</t>
  </si>
  <si>
    <t>Статус договору</t>
  </si>
  <si>
    <t>Строк поставки до:</t>
  </si>
  <si>
    <t>Строк поставки з:</t>
  </si>
  <si>
    <t>Сума гарантії</t>
  </si>
  <si>
    <t>Сума зниження, грн</t>
  </si>
  <si>
    <t>Сума укладеного договору</t>
  </si>
  <si>
    <t>ТОВАРИСТВО З ОБМЕЖЕНОЮ ВІДПОВІДАЛЬНІСТЮ "ЕПІЦЕНТР К"</t>
  </si>
  <si>
    <t>ТОВАРИСТВО З ОБМЕЖЕНОЮ ВІДПОВІДАЛЬНІСТЮ "КОНСАЛТИНГОВИЙ ЦЕНТР КАЙРОС"</t>
  </si>
  <si>
    <t>ТОВАРИСТВО З ОБМЕЖЕНОЮ ВІДПОВІДАЛЬНІСТЮ "УЧБОВИЙ КОМБІНАТ "ДНІПРОБУД"</t>
  </si>
  <si>
    <t>ТОВАРИСТВО З ОБМЕЖЕНОЮ ВІДПОВІДАЛЬНІСТЮ "ЦЕНТР ІНФОРМАЦІЙНИХ І АНАЛІТИЧНИХ ТЕХНОЛОГІЙ"</t>
  </si>
  <si>
    <t>Так</t>
  </si>
  <si>
    <t>Тип процедури</t>
  </si>
  <si>
    <t>Товариство з обмеженою відповідальністю ВИРОБНИЧА ФІРМА «СЕРВІС»</t>
  </si>
  <si>
    <t>Труба профільна мірна</t>
  </si>
  <si>
    <t>Труба профільна мірна 40х20х2; Труба  профільна мірна 15х15х2; Труба  профільна мірна 20х20х2</t>
  </si>
  <si>
    <t>Узагальнена назва закупівлі</t>
  </si>
  <si>
    <t>Укладення договору до:</t>
  </si>
  <si>
    <t>Укладення договору з:</t>
  </si>
  <si>
    <t>ФОП "БІЛЕЦЬКА ЮЛІЯ ВІКТОРІВНА"</t>
  </si>
  <si>
    <t>ФОП "ЗУБРИЦЬКИЙ ДМИТРО МИХАЙЛОВИЧ"</t>
  </si>
  <si>
    <t>ФОП "СЕМЕНЮК ОЛЕНА МИКОЛАЇВНА"</t>
  </si>
  <si>
    <t>ФОП "ХИЖНЯК АНАСТАСІЯ ЮРІЇВНА"</t>
  </si>
  <si>
    <t>Фактичний переможець</t>
  </si>
  <si>
    <t>Фанера вологостійка шліфована</t>
  </si>
  <si>
    <t>ЯХІМЕЦЬ РИММА ВІКТОРІВНА</t>
  </si>
  <si>
    <t>аукціон не передбачено</t>
  </si>
  <si>
    <t>аукціон не проводився</t>
  </si>
  <si>
    <t>використання комп"ютерної програми "Єдина інформаційна система управління бюджетом" для місцевих бюджетів"</t>
  </si>
  <si>
    <t>завершено</t>
  </si>
  <si>
    <t>кілька позицій</t>
  </si>
  <si>
    <t>метр погонний</t>
  </si>
  <si>
    <t>не указано</t>
  </si>
  <si>
    <t>послуга</t>
  </si>
  <si>
    <t>підписано</t>
  </si>
  <si>
    <t>штуки</t>
  </si>
  <si>
    <t>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</si>
</sst>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.mm\.yyyy"/>
    <numFmt numFmtId="165" formatCode="dd\.mm\.yyyy\ hh:mm"/>
  </numFmts>
  <fonts count="4" x14ac:knownFonts="1">
    <font>
      <sz val="11"/>
      <color theme="1"/>
      <name val="Calibri"/>
      <family val="2"/>
      <scheme val="minor"/>
    </font>
    <font>
      <sz val="10"/>
      <color rgb="FF000000"/>
      <name val="Calibri"/>
      <family val="2"/>
    </font>
    <font>
      <sz val="10"/>
      <color rgb="FF0000FF"/>
      <name val="Calibri"/>
      <family val="2"/>
    </font>
    <font>
      <b/>
      <sz val="10"/>
      <color rgb="FFFFFFFF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008000"/>
      </patternFill>
    </fill>
  </fills>
  <borders count="2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2" fillId="0" borderId="0" xfId="0" applyFont="1"/>
    <xf numFmtId="0" fontId="3" fillId="2" borderId="1" xfId="0" applyFont="1" applyFill="1" applyBorder="1" applyAlignment="1">
      <alignment horizontal="center" wrapText="1"/>
    </xf>
    <xf numFmtId="1" fontId="1" fillId="0" borderId="0" xfId="0" applyNumberFormat="1" applyFont="1"/>
    <xf numFmtId="164" fontId="1" fillId="0" borderId="0" xfId="0" applyNumberFormat="1" applyFont="1"/>
    <xf numFmtId="165" fontId="1" fillId="0" borderId="0" xfId="0" applyNumberFormat="1" applyFont="1"/>
    <xf numFmtId="4" fontId="1" fillId="0" borderId="0" xfId="0" applyNumberFormat="1" applyFont="1"/>
    <xf numFmtId="0" fontId="0" fillId="0" borderId="0" xfId="0" applyAlignment="1">
      <alignment horizontal="center"/>
    </xf>
    <xf numFmtId="165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my.zakupki.prom.ua/remote/dispatcher/state_purchase_view/19588675" TargetMode="External"/><Relationship Id="rId13" Type="http://schemas.openxmlformats.org/officeDocument/2006/relationships/hyperlink" Target="https://auction.openprocurement.org/tenders/0ca579deaef749cebc4be6f131eb890b" TargetMode="External"/><Relationship Id="rId18" Type="http://schemas.openxmlformats.org/officeDocument/2006/relationships/hyperlink" Target="https://auction.openprocurement.org/tenders/e17a255969734c39aaa0cca448c1c447" TargetMode="External"/><Relationship Id="rId26" Type="http://schemas.openxmlformats.org/officeDocument/2006/relationships/hyperlink" Target="https://auction.openprocurement.org/tenders/056fb1ed78154dd3a944ca7819fd406c" TargetMode="External"/><Relationship Id="rId3" Type="http://schemas.openxmlformats.org/officeDocument/2006/relationships/hyperlink" Target="https://my.zakupki.prom.ua/remote/dispatcher/state_purchase_view/21296282" TargetMode="External"/><Relationship Id="rId21" Type="http://schemas.openxmlformats.org/officeDocument/2006/relationships/hyperlink" Target="https://my.zakupki.prom.ua/remote/dispatcher/state_purchase_view/20567660" TargetMode="External"/><Relationship Id="rId7" Type="http://schemas.openxmlformats.org/officeDocument/2006/relationships/hyperlink" Target="https://my.zakupki.prom.ua/remote/dispatcher/state_purchase_view/20972777" TargetMode="External"/><Relationship Id="rId12" Type="http://schemas.openxmlformats.org/officeDocument/2006/relationships/hyperlink" Target="https://my.zakupki.prom.ua/remote/dispatcher/state_purchase_view/20391658" TargetMode="External"/><Relationship Id="rId17" Type="http://schemas.openxmlformats.org/officeDocument/2006/relationships/hyperlink" Target="https://my.zakupki.prom.ua/remote/dispatcher/state_purchase_view/20606639" TargetMode="External"/><Relationship Id="rId25" Type="http://schemas.openxmlformats.org/officeDocument/2006/relationships/hyperlink" Target="https://my.zakupki.prom.ua/remote/dispatcher/state_purchase_view/19724302" TargetMode="External"/><Relationship Id="rId2" Type="http://schemas.openxmlformats.org/officeDocument/2006/relationships/hyperlink" Target="https://my.zakupki.prom.ua/remote/dispatcher/state_purchase_view/19452459" TargetMode="External"/><Relationship Id="rId16" Type="http://schemas.openxmlformats.org/officeDocument/2006/relationships/hyperlink" Target="https://my.zakupki.prom.ua/remote/dispatcher/state_purchase_view/21531943" TargetMode="External"/><Relationship Id="rId20" Type="http://schemas.openxmlformats.org/officeDocument/2006/relationships/hyperlink" Target="https://my.zakupki.prom.ua/remote/dispatcher/state_purchase_view/19457155" TargetMode="External"/><Relationship Id="rId1" Type="http://schemas.openxmlformats.org/officeDocument/2006/relationships/hyperlink" Target="https://my.zakupki.prom.ua/remote/dispatcher/state_purchase_view/21630005" TargetMode="External"/><Relationship Id="rId6" Type="http://schemas.openxmlformats.org/officeDocument/2006/relationships/hyperlink" Target="https://my.zakupki.prom.ua/remote/dispatcher/state_purchase_view/21021207" TargetMode="External"/><Relationship Id="rId11" Type="http://schemas.openxmlformats.org/officeDocument/2006/relationships/hyperlink" Target="https://my.zakupki.prom.ua/remote/dispatcher/state_purchase_view/20567211" TargetMode="External"/><Relationship Id="rId24" Type="http://schemas.openxmlformats.org/officeDocument/2006/relationships/hyperlink" Target="https://my.zakupki.prom.ua/remote/dispatcher/state_purchase_view/20629966" TargetMode="External"/><Relationship Id="rId5" Type="http://schemas.openxmlformats.org/officeDocument/2006/relationships/hyperlink" Target="https://my.zakupki.prom.ua/remote/dispatcher/state_purchase_view/21629794" TargetMode="External"/><Relationship Id="rId15" Type="http://schemas.openxmlformats.org/officeDocument/2006/relationships/hyperlink" Target="https://my.zakupki.prom.ua/remote/dispatcher/state_purchase_view/20562208" TargetMode="External"/><Relationship Id="rId23" Type="http://schemas.openxmlformats.org/officeDocument/2006/relationships/hyperlink" Target="https://my.zakupki.prom.ua/remote/dispatcher/state_purchase_view/14520853" TargetMode="External"/><Relationship Id="rId28" Type="http://schemas.openxmlformats.org/officeDocument/2006/relationships/hyperlink" Target="https://my.zakupki.prom.ua/remote/dispatcher/state_purchase_view/20478306" TargetMode="External"/><Relationship Id="rId10" Type="http://schemas.openxmlformats.org/officeDocument/2006/relationships/hyperlink" Target="https://my.zakupki.prom.ua/remote/dispatcher/state_purchase_view/20565036" TargetMode="External"/><Relationship Id="rId19" Type="http://schemas.openxmlformats.org/officeDocument/2006/relationships/hyperlink" Target="https://my.zakupki.prom.ua/remote/dispatcher/state_purchase_view/21014187" TargetMode="External"/><Relationship Id="rId4" Type="http://schemas.openxmlformats.org/officeDocument/2006/relationships/hyperlink" Target="https://my.zakupki.prom.ua/remote/dispatcher/state_purchase_view/19590593" TargetMode="External"/><Relationship Id="rId9" Type="http://schemas.openxmlformats.org/officeDocument/2006/relationships/hyperlink" Target="https://my.zakupki.prom.ua/remote/dispatcher/state_purchase_view/20315451" TargetMode="External"/><Relationship Id="rId14" Type="http://schemas.openxmlformats.org/officeDocument/2006/relationships/hyperlink" Target="https://my.zakupki.prom.ua/remote/dispatcher/state_purchase_view/20560659" TargetMode="External"/><Relationship Id="rId22" Type="http://schemas.openxmlformats.org/officeDocument/2006/relationships/hyperlink" Target="https://my.zakupki.prom.ua/remote/dispatcher/state_purchase_view/21018022" TargetMode="External"/><Relationship Id="rId27" Type="http://schemas.openxmlformats.org/officeDocument/2006/relationships/hyperlink" Target="https://my.zakupki.prom.ua/remote/dispatcher/state_purchase_view/1850234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30"/>
  <sheetViews>
    <sheetView tabSelected="1" topLeftCell="D1" workbookViewId="0">
      <pane ySplit="5" topLeftCell="A6" activePane="bottomLeft" state="frozen"/>
      <selection pane="bottomLeft" activeCell="D7" sqref="A7:XFD7"/>
    </sheetView>
  </sheetViews>
  <sheetFormatPr defaultColWidth="11.5546875" defaultRowHeight="14.4" x14ac:dyDescent="0.3"/>
  <cols>
    <col min="1" max="1" width="5"/>
    <col min="2" max="2" width="25"/>
    <col min="3" max="3" width="0" hidden="1" customWidth="1"/>
    <col min="4" max="6" width="35"/>
    <col min="7" max="7" width="30"/>
    <col min="8" max="15" width="0" hidden="1" customWidth="1"/>
    <col min="16" max="16" width="10"/>
    <col min="17" max="20" width="0" hidden="1" customWidth="1"/>
    <col min="21" max="21" width="25" style="8"/>
    <col min="22" max="22" width="10" style="8"/>
    <col min="23" max="23" width="15" style="8"/>
    <col min="24" max="24" width="0" hidden="1" customWidth="1"/>
    <col min="25" max="25" width="10" style="8"/>
    <col min="26" max="26" width="0" hidden="1" customWidth="1"/>
    <col min="27" max="27" width="15" style="8"/>
    <col min="28" max="32" width="0" hidden="1" customWidth="1"/>
    <col min="33" max="33" width="15" style="8"/>
    <col min="34" max="34" width="0" hidden="1" customWidth="1"/>
    <col min="35" max="35" width="20"/>
    <col min="36" max="37" width="0" hidden="1" customWidth="1"/>
    <col min="38" max="38" width="20"/>
    <col min="39" max="39" width="15" style="8"/>
    <col min="40" max="47" width="0" hidden="1" customWidth="1"/>
    <col min="48" max="48" width="20"/>
    <col min="49" max="49" width="0" hidden="1" customWidth="1"/>
    <col min="50" max="51" width="15" style="8"/>
    <col min="52" max="54" width="0" hidden="1" customWidth="1"/>
    <col min="55" max="55" width="10"/>
    <col min="56" max="57" width="0" hidden="1" customWidth="1"/>
    <col min="58" max="58" width="50"/>
  </cols>
  <sheetData>
    <row r="1" spans="1:58" x14ac:dyDescent="0.3">
      <c r="A1" s="1"/>
    </row>
    <row r="2" spans="1:58" x14ac:dyDescent="0.3">
      <c r="A2" s="2"/>
    </row>
    <row r="4" spans="1:58" x14ac:dyDescent="0.3">
      <c r="A4" s="1" t="s">
        <v>184</v>
      </c>
    </row>
    <row r="5" spans="1:58" ht="124.2" x14ac:dyDescent="0.3">
      <c r="A5" s="3" t="s">
        <v>222</v>
      </c>
      <c r="B5" s="3" t="s">
        <v>101</v>
      </c>
      <c r="C5" s="3" t="s">
        <v>102</v>
      </c>
      <c r="D5" s="3" t="s">
        <v>202</v>
      </c>
      <c r="E5" s="3" t="s">
        <v>169</v>
      </c>
      <c r="F5" s="3" t="s">
        <v>132</v>
      </c>
      <c r="G5" s="3" t="s">
        <v>198</v>
      </c>
      <c r="H5" s="3" t="s">
        <v>130</v>
      </c>
      <c r="I5" s="3" t="s">
        <v>153</v>
      </c>
      <c r="J5" s="3" t="s">
        <v>98</v>
      </c>
      <c r="K5" s="3" t="s">
        <v>154</v>
      </c>
      <c r="L5" s="3" t="s">
        <v>156</v>
      </c>
      <c r="M5" s="3" t="s">
        <v>111</v>
      </c>
      <c r="N5" s="3" t="s">
        <v>112</v>
      </c>
      <c r="O5" s="3" t="s">
        <v>110</v>
      </c>
      <c r="P5" s="3" t="s">
        <v>117</v>
      </c>
      <c r="Q5" s="3" t="s">
        <v>120</v>
      </c>
      <c r="R5" s="3" t="s">
        <v>119</v>
      </c>
      <c r="S5" s="3" t="s">
        <v>172</v>
      </c>
      <c r="T5" s="3" t="s">
        <v>171</v>
      </c>
      <c r="U5" s="3" t="s">
        <v>115</v>
      </c>
      <c r="V5" s="3" t="s">
        <v>137</v>
      </c>
      <c r="W5" s="3" t="s">
        <v>157</v>
      </c>
      <c r="X5" s="3" t="s">
        <v>158</v>
      </c>
      <c r="Y5" s="3" t="s">
        <v>136</v>
      </c>
      <c r="Z5" s="3" t="s">
        <v>159</v>
      </c>
      <c r="AA5" s="3" t="s">
        <v>151</v>
      </c>
      <c r="AB5" s="3" t="s">
        <v>134</v>
      </c>
      <c r="AC5" s="3" t="s">
        <v>108</v>
      </c>
      <c r="AD5" s="3" t="s">
        <v>127</v>
      </c>
      <c r="AE5" s="3" t="s">
        <v>190</v>
      </c>
      <c r="AF5" s="3" t="s">
        <v>147</v>
      </c>
      <c r="AG5" s="3" t="s">
        <v>175</v>
      </c>
      <c r="AH5" s="3" t="s">
        <v>176</v>
      </c>
      <c r="AI5" s="3" t="s">
        <v>144</v>
      </c>
      <c r="AJ5" s="3" t="s">
        <v>191</v>
      </c>
      <c r="AK5" s="3" t="s">
        <v>0</v>
      </c>
      <c r="AL5" s="3" t="s">
        <v>209</v>
      </c>
      <c r="AM5" s="3" t="s">
        <v>99</v>
      </c>
      <c r="AN5" s="3" t="s">
        <v>126</v>
      </c>
      <c r="AO5" s="3" t="s">
        <v>133</v>
      </c>
      <c r="AP5" s="3" t="s">
        <v>191</v>
      </c>
      <c r="AQ5" s="3" t="s">
        <v>0</v>
      </c>
      <c r="AR5" s="3" t="s">
        <v>162</v>
      </c>
      <c r="AS5" s="3" t="s">
        <v>118</v>
      </c>
      <c r="AT5" s="3" t="s">
        <v>204</v>
      </c>
      <c r="AU5" s="3" t="s">
        <v>203</v>
      </c>
      <c r="AV5" s="3" t="s">
        <v>186</v>
      </c>
      <c r="AW5" s="3" t="s">
        <v>116</v>
      </c>
      <c r="AX5" s="3" t="s">
        <v>148</v>
      </c>
      <c r="AY5" s="3" t="s">
        <v>192</v>
      </c>
      <c r="AZ5" s="3" t="s">
        <v>189</v>
      </c>
      <c r="BA5" s="3" t="s">
        <v>188</v>
      </c>
      <c r="BB5" s="3" t="s">
        <v>123</v>
      </c>
      <c r="BC5" s="3" t="s">
        <v>187</v>
      </c>
      <c r="BD5" s="3" t="s">
        <v>173</v>
      </c>
      <c r="BE5" s="3" t="s">
        <v>143</v>
      </c>
      <c r="BF5" s="3" t="s">
        <v>113</v>
      </c>
    </row>
    <row r="6" spans="1:58" x14ac:dyDescent="0.3">
      <c r="A6" s="4">
        <v>10</v>
      </c>
      <c r="B6" s="2" t="str">
        <f>HYPERLINK("https://my.zakupki.prom.ua/remote/dispatcher/state_purchase_view/21630005", "UA-2020-12-01-011955-b")</f>
        <v>UA-2020-12-01-011955-b</v>
      </c>
      <c r="C6" s="2" t="s">
        <v>146</v>
      </c>
      <c r="D6" s="1" t="s">
        <v>168</v>
      </c>
      <c r="E6" s="1" t="s">
        <v>129</v>
      </c>
      <c r="F6" s="1" t="s">
        <v>85</v>
      </c>
      <c r="G6" s="1" t="s">
        <v>128</v>
      </c>
      <c r="H6" s="1" t="s">
        <v>197</v>
      </c>
      <c r="I6" s="1" t="s">
        <v>140</v>
      </c>
      <c r="J6" s="1" t="s">
        <v>47</v>
      </c>
      <c r="K6" s="1" t="s">
        <v>107</v>
      </c>
      <c r="L6" s="1" t="s">
        <v>107</v>
      </c>
      <c r="M6" s="1" t="s">
        <v>17</v>
      </c>
      <c r="N6" s="1" t="s">
        <v>17</v>
      </c>
      <c r="O6" s="1" t="s">
        <v>17</v>
      </c>
      <c r="P6" s="5">
        <v>44166</v>
      </c>
      <c r="Q6" s="1"/>
      <c r="R6" s="1"/>
      <c r="S6" s="1"/>
      <c r="T6" s="1"/>
      <c r="U6" s="10" t="s">
        <v>212</v>
      </c>
      <c r="V6" s="11">
        <v>1</v>
      </c>
      <c r="W6" s="12">
        <v>2200</v>
      </c>
      <c r="X6" s="1" t="s">
        <v>146</v>
      </c>
      <c r="Y6" s="11">
        <v>1</v>
      </c>
      <c r="Z6" s="7">
        <v>2200</v>
      </c>
      <c r="AA6" s="10" t="s">
        <v>219</v>
      </c>
      <c r="AB6" s="1" t="s">
        <v>218</v>
      </c>
      <c r="AC6" s="1" t="s">
        <v>92</v>
      </c>
      <c r="AD6" s="1" t="s">
        <v>150</v>
      </c>
      <c r="AE6" s="1" t="s">
        <v>114</v>
      </c>
      <c r="AF6" s="1" t="s">
        <v>150</v>
      </c>
      <c r="AG6" s="12">
        <v>2200</v>
      </c>
      <c r="AH6" s="7">
        <v>2200</v>
      </c>
      <c r="AI6" s="1"/>
      <c r="AJ6" s="1"/>
      <c r="AK6" s="1"/>
      <c r="AL6" s="1" t="s">
        <v>180</v>
      </c>
      <c r="AM6" s="10" t="s">
        <v>55</v>
      </c>
      <c r="AN6" s="1"/>
      <c r="AO6" s="1" t="s">
        <v>6</v>
      </c>
      <c r="AP6" s="1"/>
      <c r="AQ6" s="1"/>
      <c r="AR6" s="2"/>
      <c r="AS6" s="1"/>
      <c r="AT6" s="1"/>
      <c r="AU6" s="1"/>
      <c r="AV6" s="1" t="s">
        <v>215</v>
      </c>
      <c r="AW6" s="6">
        <v>44166.845637795777</v>
      </c>
      <c r="AX6" s="10" t="s">
        <v>26</v>
      </c>
      <c r="AY6" s="12">
        <v>2200</v>
      </c>
      <c r="AZ6" s="5">
        <v>44161</v>
      </c>
      <c r="BA6" s="5">
        <v>44196</v>
      </c>
      <c r="BB6" s="6">
        <v>44196</v>
      </c>
      <c r="BC6" s="1" t="s">
        <v>220</v>
      </c>
      <c r="BD6" s="1"/>
      <c r="BE6" s="1"/>
      <c r="BF6" s="1" t="s">
        <v>16</v>
      </c>
    </row>
    <row r="7" spans="1:58" x14ac:dyDescent="0.3">
      <c r="A7" s="4">
        <v>19</v>
      </c>
      <c r="B7" s="2" t="str">
        <f>HYPERLINK("https://my.zakupki.prom.ua/remote/dispatcher/state_purchase_view/19452459", "UA-2020-09-21-009464-b")</f>
        <v>UA-2020-09-21-009464-b</v>
      </c>
      <c r="C7" s="2" t="s">
        <v>146</v>
      </c>
      <c r="D7" s="1" t="s">
        <v>178</v>
      </c>
      <c r="E7" s="1" t="s">
        <v>178</v>
      </c>
      <c r="F7" s="1" t="s">
        <v>76</v>
      </c>
      <c r="G7" s="1" t="s">
        <v>128</v>
      </c>
      <c r="H7" s="1" t="s">
        <v>197</v>
      </c>
      <c r="I7" s="1" t="s">
        <v>140</v>
      </c>
      <c r="J7" s="1" t="s">
        <v>47</v>
      </c>
      <c r="K7" s="1" t="s">
        <v>107</v>
      </c>
      <c r="L7" s="1" t="s">
        <v>107</v>
      </c>
      <c r="M7" s="1" t="s">
        <v>17</v>
      </c>
      <c r="N7" s="1" t="s">
        <v>17</v>
      </c>
      <c r="O7" s="1" t="s">
        <v>17</v>
      </c>
      <c r="P7" s="5">
        <v>44095</v>
      </c>
      <c r="Q7" s="1"/>
      <c r="R7" s="1"/>
      <c r="S7" s="1"/>
      <c r="T7" s="1"/>
      <c r="U7" s="10" t="s">
        <v>212</v>
      </c>
      <c r="V7" s="11">
        <v>1</v>
      </c>
      <c r="W7" s="12">
        <v>1320</v>
      </c>
      <c r="X7" s="1" t="s">
        <v>146</v>
      </c>
      <c r="Y7" s="11">
        <v>1</v>
      </c>
      <c r="Z7" s="7">
        <v>1320</v>
      </c>
      <c r="AA7" s="10" t="s">
        <v>221</v>
      </c>
      <c r="AB7" s="1" t="s">
        <v>218</v>
      </c>
      <c r="AC7" s="1" t="s">
        <v>92</v>
      </c>
      <c r="AD7" s="1" t="s">
        <v>150</v>
      </c>
      <c r="AE7" s="1" t="s">
        <v>114</v>
      </c>
      <c r="AF7" s="1" t="s">
        <v>150</v>
      </c>
      <c r="AG7" s="12">
        <v>1320</v>
      </c>
      <c r="AH7" s="7">
        <v>1320</v>
      </c>
      <c r="AI7" s="1"/>
      <c r="AJ7" s="1"/>
      <c r="AK7" s="1"/>
      <c r="AL7" s="1" t="s">
        <v>211</v>
      </c>
      <c r="AM7" s="10" t="s">
        <v>46</v>
      </c>
      <c r="AN7" s="1"/>
      <c r="AO7" s="1" t="s">
        <v>14</v>
      </c>
      <c r="AP7" s="1"/>
      <c r="AQ7" s="1"/>
      <c r="AR7" s="2"/>
      <c r="AS7" s="1"/>
      <c r="AT7" s="1"/>
      <c r="AU7" s="1"/>
      <c r="AV7" s="1" t="s">
        <v>215</v>
      </c>
      <c r="AW7" s="6">
        <v>44095.664534094562</v>
      </c>
      <c r="AX7" s="10" t="s">
        <v>35</v>
      </c>
      <c r="AY7" s="12">
        <v>1320</v>
      </c>
      <c r="AZ7" s="5">
        <v>44095</v>
      </c>
      <c r="BA7" s="5">
        <v>44104</v>
      </c>
      <c r="BB7" s="6">
        <v>44196</v>
      </c>
      <c r="BC7" s="1" t="s">
        <v>220</v>
      </c>
      <c r="BD7" s="1"/>
      <c r="BE7" s="1"/>
      <c r="BF7" s="1" t="s">
        <v>16</v>
      </c>
    </row>
    <row r="8" spans="1:58" x14ac:dyDescent="0.3">
      <c r="A8" s="4">
        <v>20</v>
      </c>
      <c r="B8" s="2" t="str">
        <f>HYPERLINK("https://my.zakupki.prom.ua/remote/dispatcher/state_purchase_view/21296282", "UA-2020-11-20-011694-c")</f>
        <v>UA-2020-11-20-011694-c</v>
      </c>
      <c r="C8" s="2" t="s">
        <v>146</v>
      </c>
      <c r="D8" s="1" t="s">
        <v>179</v>
      </c>
      <c r="E8" s="1" t="s">
        <v>179</v>
      </c>
      <c r="F8" s="1" t="s">
        <v>86</v>
      </c>
      <c r="G8" s="1" t="s">
        <v>128</v>
      </c>
      <c r="H8" s="1" t="s">
        <v>197</v>
      </c>
      <c r="I8" s="1" t="s">
        <v>140</v>
      </c>
      <c r="J8" s="1" t="s">
        <v>47</v>
      </c>
      <c r="K8" s="1" t="s">
        <v>107</v>
      </c>
      <c r="L8" s="1" t="s">
        <v>107</v>
      </c>
      <c r="M8" s="1" t="s">
        <v>17</v>
      </c>
      <c r="N8" s="1" t="s">
        <v>17</v>
      </c>
      <c r="O8" s="1" t="s">
        <v>17</v>
      </c>
      <c r="P8" s="5">
        <v>44155</v>
      </c>
      <c r="Q8" s="1"/>
      <c r="R8" s="1"/>
      <c r="S8" s="1"/>
      <c r="T8" s="1"/>
      <c r="U8" s="10" t="s">
        <v>212</v>
      </c>
      <c r="V8" s="11">
        <v>1</v>
      </c>
      <c r="W8" s="12">
        <v>650</v>
      </c>
      <c r="X8" s="1" t="s">
        <v>146</v>
      </c>
      <c r="Y8" s="11">
        <v>1</v>
      </c>
      <c r="Z8" s="7">
        <v>650</v>
      </c>
      <c r="AA8" s="10" t="s">
        <v>219</v>
      </c>
      <c r="AB8" s="1" t="s">
        <v>218</v>
      </c>
      <c r="AC8" s="1" t="s">
        <v>92</v>
      </c>
      <c r="AD8" s="1" t="s">
        <v>150</v>
      </c>
      <c r="AE8" s="1" t="s">
        <v>114</v>
      </c>
      <c r="AF8" s="1" t="s">
        <v>150</v>
      </c>
      <c r="AG8" s="12">
        <v>638</v>
      </c>
      <c r="AH8" s="7">
        <v>638</v>
      </c>
      <c r="AI8" s="1"/>
      <c r="AJ8" s="7">
        <v>12</v>
      </c>
      <c r="AK8" s="7">
        <v>1.8461538461538463E-2</v>
      </c>
      <c r="AL8" s="1" t="s">
        <v>100</v>
      </c>
      <c r="AM8" s="10" t="s">
        <v>57</v>
      </c>
      <c r="AN8" s="1"/>
      <c r="AO8" s="1" t="s">
        <v>12</v>
      </c>
      <c r="AP8" s="7">
        <v>12</v>
      </c>
      <c r="AQ8" s="7">
        <v>1.8461538461538463E-2</v>
      </c>
      <c r="AR8" s="2"/>
      <c r="AS8" s="1"/>
      <c r="AT8" s="1"/>
      <c r="AU8" s="1"/>
      <c r="AV8" s="1" t="s">
        <v>215</v>
      </c>
      <c r="AW8" s="6">
        <v>44155.646881830544</v>
      </c>
      <c r="AX8" s="10" t="s">
        <v>30</v>
      </c>
      <c r="AY8" s="12">
        <v>638</v>
      </c>
      <c r="AZ8" s="5">
        <v>44154</v>
      </c>
      <c r="BA8" s="5">
        <v>44162</v>
      </c>
      <c r="BB8" s="6">
        <v>44196</v>
      </c>
      <c r="BC8" s="1" t="s">
        <v>220</v>
      </c>
      <c r="BD8" s="1"/>
      <c r="BE8" s="1"/>
      <c r="BF8" s="1" t="s">
        <v>16</v>
      </c>
    </row>
    <row r="9" spans="1:58" x14ac:dyDescent="0.3">
      <c r="A9" s="4">
        <v>21</v>
      </c>
      <c r="B9" s="2" t="str">
        <f>HYPERLINK("https://my.zakupki.prom.ua/remote/dispatcher/state_purchase_view/19590593", "UA-2020-09-24-014040-a")</f>
        <v>UA-2020-09-24-014040-a</v>
      </c>
      <c r="C9" s="2" t="s">
        <v>146</v>
      </c>
      <c r="D9" s="1" t="s">
        <v>91</v>
      </c>
      <c r="E9" s="1" t="s">
        <v>91</v>
      </c>
      <c r="F9" s="1" t="s">
        <v>56</v>
      </c>
      <c r="G9" s="1" t="s">
        <v>124</v>
      </c>
      <c r="H9" s="1" t="s">
        <v>197</v>
      </c>
      <c r="I9" s="1" t="s">
        <v>140</v>
      </c>
      <c r="J9" s="1" t="s">
        <v>47</v>
      </c>
      <c r="K9" s="1" t="s">
        <v>107</v>
      </c>
      <c r="L9" s="1" t="s">
        <v>107</v>
      </c>
      <c r="M9" s="1" t="s">
        <v>17</v>
      </c>
      <c r="N9" s="1" t="s">
        <v>17</v>
      </c>
      <c r="O9" s="1" t="s">
        <v>17</v>
      </c>
      <c r="P9" s="5">
        <v>44098</v>
      </c>
      <c r="Q9" s="5">
        <v>44098</v>
      </c>
      <c r="R9" s="5">
        <v>44104</v>
      </c>
      <c r="S9" s="5">
        <v>44104</v>
      </c>
      <c r="T9" s="5">
        <v>44109</v>
      </c>
      <c r="U9" s="10" t="s">
        <v>213</v>
      </c>
      <c r="V9" s="11">
        <v>1</v>
      </c>
      <c r="W9" s="12">
        <v>7000</v>
      </c>
      <c r="X9" s="1" t="s">
        <v>146</v>
      </c>
      <c r="Y9" s="11">
        <v>1</v>
      </c>
      <c r="Z9" s="7">
        <v>7000</v>
      </c>
      <c r="AA9" s="10" t="s">
        <v>221</v>
      </c>
      <c r="AB9" s="7">
        <v>35</v>
      </c>
      <c r="AC9" s="1" t="s">
        <v>92</v>
      </c>
      <c r="AD9" s="1" t="s">
        <v>197</v>
      </c>
      <c r="AE9" s="1" t="s">
        <v>114</v>
      </c>
      <c r="AF9" s="1" t="s">
        <v>150</v>
      </c>
      <c r="AG9" s="12">
        <v>7000</v>
      </c>
      <c r="AH9" s="7">
        <v>7000</v>
      </c>
      <c r="AI9" s="1" t="s">
        <v>205</v>
      </c>
      <c r="AJ9" s="1"/>
      <c r="AK9" s="1"/>
      <c r="AL9" s="1" t="s">
        <v>205</v>
      </c>
      <c r="AM9" s="10" t="s">
        <v>61</v>
      </c>
      <c r="AN9" s="1" t="s">
        <v>96</v>
      </c>
      <c r="AO9" s="1" t="s">
        <v>7</v>
      </c>
      <c r="AP9" s="1"/>
      <c r="AQ9" s="1"/>
      <c r="AR9" s="2"/>
      <c r="AS9" s="6">
        <v>44111.661439310374</v>
      </c>
      <c r="AT9" s="5">
        <v>44114</v>
      </c>
      <c r="AU9" s="5">
        <v>44134</v>
      </c>
      <c r="AV9" s="1" t="s">
        <v>215</v>
      </c>
      <c r="AW9" s="6">
        <v>44117.758987340902</v>
      </c>
      <c r="AX9" s="10" t="s">
        <v>25</v>
      </c>
      <c r="AY9" s="12">
        <v>7000</v>
      </c>
      <c r="AZ9" s="5">
        <v>44116</v>
      </c>
      <c r="BA9" s="5">
        <v>44130</v>
      </c>
      <c r="BB9" s="6">
        <v>44196</v>
      </c>
      <c r="BC9" s="1" t="s">
        <v>220</v>
      </c>
      <c r="BD9" s="1"/>
      <c r="BE9" s="1"/>
      <c r="BF9" s="1" t="s">
        <v>62</v>
      </c>
    </row>
    <row r="10" spans="1:58" x14ac:dyDescent="0.3">
      <c r="A10" s="4">
        <v>34</v>
      </c>
      <c r="B10" s="2" t="str">
        <f>HYPERLINK("https://my.zakupki.prom.ua/remote/dispatcher/state_purchase_view/21629794", "UA-2020-12-01-011912-b")</f>
        <v>UA-2020-12-01-011912-b</v>
      </c>
      <c r="C10" s="2" t="s">
        <v>146</v>
      </c>
      <c r="D10" s="1" t="s">
        <v>152</v>
      </c>
      <c r="E10" s="1" t="s">
        <v>139</v>
      </c>
      <c r="F10" s="1" t="s">
        <v>84</v>
      </c>
      <c r="G10" s="1" t="s">
        <v>128</v>
      </c>
      <c r="H10" s="1" t="s">
        <v>197</v>
      </c>
      <c r="I10" s="1" t="s">
        <v>140</v>
      </c>
      <c r="J10" s="1" t="s">
        <v>47</v>
      </c>
      <c r="K10" s="1" t="s">
        <v>107</v>
      </c>
      <c r="L10" s="1" t="s">
        <v>107</v>
      </c>
      <c r="M10" s="1" t="s">
        <v>17</v>
      </c>
      <c r="N10" s="1" t="s">
        <v>17</v>
      </c>
      <c r="O10" s="1" t="s">
        <v>17</v>
      </c>
      <c r="P10" s="5">
        <v>44166</v>
      </c>
      <c r="Q10" s="1"/>
      <c r="R10" s="1"/>
      <c r="S10" s="1"/>
      <c r="T10" s="1"/>
      <c r="U10" s="10" t="s">
        <v>212</v>
      </c>
      <c r="V10" s="11">
        <v>1</v>
      </c>
      <c r="W10" s="12">
        <v>2600</v>
      </c>
      <c r="X10" s="1" t="s">
        <v>146</v>
      </c>
      <c r="Y10" s="11">
        <v>1</v>
      </c>
      <c r="Z10" s="7">
        <v>2600</v>
      </c>
      <c r="AA10" s="10" t="s">
        <v>221</v>
      </c>
      <c r="AB10" s="1" t="s">
        <v>218</v>
      </c>
      <c r="AC10" s="1" t="s">
        <v>92</v>
      </c>
      <c r="AD10" s="1" t="s">
        <v>150</v>
      </c>
      <c r="AE10" s="1" t="s">
        <v>114</v>
      </c>
      <c r="AF10" s="1" t="s">
        <v>150</v>
      </c>
      <c r="AG10" s="12">
        <v>2600</v>
      </c>
      <c r="AH10" s="7">
        <v>2600</v>
      </c>
      <c r="AI10" s="1"/>
      <c r="AJ10" s="1"/>
      <c r="AK10" s="1"/>
      <c r="AL10" s="1" t="s">
        <v>104</v>
      </c>
      <c r="AM10" s="10" t="s">
        <v>53</v>
      </c>
      <c r="AN10" s="1"/>
      <c r="AO10" s="1" t="s">
        <v>9</v>
      </c>
      <c r="AP10" s="1"/>
      <c r="AQ10" s="1"/>
      <c r="AR10" s="2"/>
      <c r="AS10" s="1"/>
      <c r="AT10" s="1"/>
      <c r="AU10" s="1"/>
      <c r="AV10" s="1" t="s">
        <v>215</v>
      </c>
      <c r="AW10" s="6">
        <v>44166.833434226588</v>
      </c>
      <c r="AX10" s="10" t="s">
        <v>49</v>
      </c>
      <c r="AY10" s="12">
        <v>2600</v>
      </c>
      <c r="AZ10" s="5">
        <v>44162</v>
      </c>
      <c r="BA10" s="5">
        <v>44168</v>
      </c>
      <c r="BB10" s="6">
        <v>44196</v>
      </c>
      <c r="BC10" s="1" t="s">
        <v>220</v>
      </c>
      <c r="BD10" s="1"/>
      <c r="BE10" s="1"/>
      <c r="BF10" s="1" t="s">
        <v>16</v>
      </c>
    </row>
    <row r="11" spans="1:58" x14ac:dyDescent="0.3">
      <c r="A11" s="4">
        <v>49</v>
      </c>
      <c r="B11" s="2" t="str">
        <f>HYPERLINK("https://my.zakupki.prom.ua/remote/dispatcher/state_purchase_view/21021207", "UA-2020-11-12-009113-c")</f>
        <v>UA-2020-11-12-009113-c</v>
      </c>
      <c r="C11" s="2" t="s">
        <v>146</v>
      </c>
      <c r="D11" s="1" t="s">
        <v>121</v>
      </c>
      <c r="E11" s="1" t="s">
        <v>145</v>
      </c>
      <c r="F11" s="1" t="s">
        <v>78</v>
      </c>
      <c r="G11" s="1" t="s">
        <v>128</v>
      </c>
      <c r="H11" s="1" t="s">
        <v>197</v>
      </c>
      <c r="I11" s="1" t="s">
        <v>140</v>
      </c>
      <c r="J11" s="1" t="s">
        <v>47</v>
      </c>
      <c r="K11" s="1" t="s">
        <v>107</v>
      </c>
      <c r="L11" s="1" t="s">
        <v>107</v>
      </c>
      <c r="M11" s="1" t="s">
        <v>17</v>
      </c>
      <c r="N11" s="1" t="s">
        <v>17</v>
      </c>
      <c r="O11" s="1" t="s">
        <v>17</v>
      </c>
      <c r="P11" s="5">
        <v>44147</v>
      </c>
      <c r="Q11" s="1"/>
      <c r="R11" s="1"/>
      <c r="S11" s="1"/>
      <c r="T11" s="1"/>
      <c r="U11" s="10" t="s">
        <v>212</v>
      </c>
      <c r="V11" s="11">
        <v>1</v>
      </c>
      <c r="W11" s="12">
        <v>450</v>
      </c>
      <c r="X11" s="1" t="s">
        <v>146</v>
      </c>
      <c r="Y11" s="11">
        <v>1</v>
      </c>
      <c r="Z11" s="7">
        <v>450</v>
      </c>
      <c r="AA11" s="10" t="s">
        <v>221</v>
      </c>
      <c r="AB11" s="1" t="s">
        <v>218</v>
      </c>
      <c r="AC11" s="1" t="s">
        <v>92</v>
      </c>
      <c r="AD11" s="1" t="s">
        <v>150</v>
      </c>
      <c r="AE11" s="1" t="s">
        <v>114</v>
      </c>
      <c r="AF11" s="1" t="s">
        <v>150</v>
      </c>
      <c r="AG11" s="12">
        <v>450</v>
      </c>
      <c r="AH11" s="7">
        <v>450</v>
      </c>
      <c r="AI11" s="1"/>
      <c r="AJ11" s="1"/>
      <c r="AK11" s="1"/>
      <c r="AL11" s="1" t="s">
        <v>131</v>
      </c>
      <c r="AM11" s="10" t="s">
        <v>48</v>
      </c>
      <c r="AN11" s="1"/>
      <c r="AO11" s="1" t="s">
        <v>8</v>
      </c>
      <c r="AP11" s="1"/>
      <c r="AQ11" s="1"/>
      <c r="AR11" s="2"/>
      <c r="AS11" s="1"/>
      <c r="AT11" s="1"/>
      <c r="AU11" s="1"/>
      <c r="AV11" s="1" t="s">
        <v>215</v>
      </c>
      <c r="AW11" s="6">
        <v>44147.637991900316</v>
      </c>
      <c r="AX11" s="10" t="s">
        <v>19</v>
      </c>
      <c r="AY11" s="12">
        <v>450</v>
      </c>
      <c r="AZ11" s="5">
        <v>44144</v>
      </c>
      <c r="BA11" s="5">
        <v>44165</v>
      </c>
      <c r="BB11" s="6">
        <v>44196</v>
      </c>
      <c r="BC11" s="1" t="s">
        <v>220</v>
      </c>
      <c r="BD11" s="1"/>
      <c r="BE11" s="1"/>
      <c r="BF11" s="1" t="s">
        <v>16</v>
      </c>
    </row>
    <row r="12" spans="1:58" x14ac:dyDescent="0.3">
      <c r="A12" s="4">
        <v>50</v>
      </c>
      <c r="B12" s="2" t="str">
        <f>HYPERLINK("https://my.zakupki.prom.ua/remote/dispatcher/state_purchase_view/20972777", "UA-2020-11-11-006617-a")</f>
        <v>UA-2020-11-11-006617-a</v>
      </c>
      <c r="C12" s="2" t="s">
        <v>146</v>
      </c>
      <c r="D12" s="1" t="s">
        <v>167</v>
      </c>
      <c r="E12" s="1" t="s">
        <v>164</v>
      </c>
      <c r="F12" s="1" t="s">
        <v>89</v>
      </c>
      <c r="G12" s="1" t="s">
        <v>128</v>
      </c>
      <c r="H12" s="1" t="s">
        <v>197</v>
      </c>
      <c r="I12" s="1" t="s">
        <v>140</v>
      </c>
      <c r="J12" s="1" t="s">
        <v>47</v>
      </c>
      <c r="K12" s="1" t="s">
        <v>107</v>
      </c>
      <c r="L12" s="1" t="s">
        <v>107</v>
      </c>
      <c r="M12" s="1" t="s">
        <v>17</v>
      </c>
      <c r="N12" s="1" t="s">
        <v>17</v>
      </c>
      <c r="O12" s="1" t="s">
        <v>17</v>
      </c>
      <c r="P12" s="5">
        <v>44146</v>
      </c>
      <c r="Q12" s="1"/>
      <c r="R12" s="1"/>
      <c r="S12" s="1"/>
      <c r="T12" s="1"/>
      <c r="U12" s="10" t="s">
        <v>212</v>
      </c>
      <c r="V12" s="11">
        <v>1</v>
      </c>
      <c r="W12" s="12">
        <v>1200</v>
      </c>
      <c r="X12" s="1" t="s">
        <v>146</v>
      </c>
      <c r="Y12" s="10" t="s">
        <v>216</v>
      </c>
      <c r="Z12" s="1" t="s">
        <v>216</v>
      </c>
      <c r="AA12" s="10" t="s">
        <v>216</v>
      </c>
      <c r="AB12" s="1" t="s">
        <v>218</v>
      </c>
      <c r="AC12" s="1" t="s">
        <v>92</v>
      </c>
      <c r="AD12" s="1" t="s">
        <v>150</v>
      </c>
      <c r="AE12" s="1" t="s">
        <v>114</v>
      </c>
      <c r="AF12" s="1" t="s">
        <v>150</v>
      </c>
      <c r="AG12" s="12">
        <v>1200</v>
      </c>
      <c r="AH12" s="1" t="s">
        <v>216</v>
      </c>
      <c r="AI12" s="1"/>
      <c r="AJ12" s="1"/>
      <c r="AK12" s="1"/>
      <c r="AL12" s="1" t="s">
        <v>195</v>
      </c>
      <c r="AM12" s="10" t="s">
        <v>73</v>
      </c>
      <c r="AN12" s="1"/>
      <c r="AO12" s="1" t="s">
        <v>10</v>
      </c>
      <c r="AP12" s="1"/>
      <c r="AQ12" s="1"/>
      <c r="AR12" s="2"/>
      <c r="AS12" s="1"/>
      <c r="AT12" s="1"/>
      <c r="AU12" s="1"/>
      <c r="AV12" s="1" t="s">
        <v>215</v>
      </c>
      <c r="AW12" s="6">
        <v>44146.665302197187</v>
      </c>
      <c r="AX12" s="10" t="s">
        <v>20</v>
      </c>
      <c r="AY12" s="12">
        <v>1200</v>
      </c>
      <c r="AZ12" s="5">
        <v>44144</v>
      </c>
      <c r="BA12" s="5">
        <v>44146</v>
      </c>
      <c r="BB12" s="6">
        <v>44196</v>
      </c>
      <c r="BC12" s="1" t="s">
        <v>220</v>
      </c>
      <c r="BD12" s="1"/>
      <c r="BE12" s="1"/>
      <c r="BF12" s="1" t="s">
        <v>16</v>
      </c>
    </row>
    <row r="13" spans="1:58" x14ac:dyDescent="0.3">
      <c r="A13" s="4">
        <v>51</v>
      </c>
      <c r="B13" s="2" t="str">
        <f>HYPERLINK("https://my.zakupki.prom.ua/remote/dispatcher/state_purchase_view/19588675", "UA-2020-09-24-013397-a")</f>
        <v>UA-2020-09-24-013397-a</v>
      </c>
      <c r="C13" s="2" t="s">
        <v>146</v>
      </c>
      <c r="D13" s="1" t="s">
        <v>155</v>
      </c>
      <c r="E13" s="1" t="s">
        <v>183</v>
      </c>
      <c r="F13" s="1" t="s">
        <v>56</v>
      </c>
      <c r="G13" s="1" t="s">
        <v>124</v>
      </c>
      <c r="H13" s="1" t="s">
        <v>197</v>
      </c>
      <c r="I13" s="1" t="s">
        <v>140</v>
      </c>
      <c r="J13" s="1" t="s">
        <v>47</v>
      </c>
      <c r="K13" s="1" t="s">
        <v>107</v>
      </c>
      <c r="L13" s="1" t="s">
        <v>107</v>
      </c>
      <c r="M13" s="1" t="s">
        <v>17</v>
      </c>
      <c r="N13" s="1" t="s">
        <v>17</v>
      </c>
      <c r="O13" s="1" t="s">
        <v>17</v>
      </c>
      <c r="P13" s="5">
        <v>44098</v>
      </c>
      <c r="Q13" s="5">
        <v>44098</v>
      </c>
      <c r="R13" s="5">
        <v>44104</v>
      </c>
      <c r="S13" s="5">
        <v>44104</v>
      </c>
      <c r="T13" s="5">
        <v>44109</v>
      </c>
      <c r="U13" s="10" t="s">
        <v>213</v>
      </c>
      <c r="V13" s="11">
        <v>1</v>
      </c>
      <c r="W13" s="12">
        <v>27440</v>
      </c>
      <c r="X13" s="1" t="s">
        <v>146</v>
      </c>
      <c r="Y13" s="10" t="s">
        <v>216</v>
      </c>
      <c r="Z13" s="1" t="s">
        <v>216</v>
      </c>
      <c r="AA13" s="10" t="s">
        <v>216</v>
      </c>
      <c r="AB13" s="7">
        <v>137.19999999999999</v>
      </c>
      <c r="AC13" s="1" t="s">
        <v>92</v>
      </c>
      <c r="AD13" s="1" t="s">
        <v>197</v>
      </c>
      <c r="AE13" s="1" t="s">
        <v>114</v>
      </c>
      <c r="AF13" s="1" t="s">
        <v>150</v>
      </c>
      <c r="AG13" s="12">
        <v>26920</v>
      </c>
      <c r="AH13" s="1" t="s">
        <v>216</v>
      </c>
      <c r="AI13" s="1" t="s">
        <v>205</v>
      </c>
      <c r="AJ13" s="7">
        <v>520</v>
      </c>
      <c r="AK13" s="7">
        <v>1.8950437317784258E-2</v>
      </c>
      <c r="AL13" s="1" t="s">
        <v>205</v>
      </c>
      <c r="AM13" s="10" t="s">
        <v>61</v>
      </c>
      <c r="AN13" s="1" t="s">
        <v>96</v>
      </c>
      <c r="AO13" s="1" t="s">
        <v>7</v>
      </c>
      <c r="AP13" s="7">
        <v>520</v>
      </c>
      <c r="AQ13" s="7">
        <v>1.8950437317784258E-2</v>
      </c>
      <c r="AR13" s="2"/>
      <c r="AS13" s="6">
        <v>44112.50991332515</v>
      </c>
      <c r="AT13" s="5">
        <v>44117</v>
      </c>
      <c r="AU13" s="5">
        <v>44134</v>
      </c>
      <c r="AV13" s="1" t="s">
        <v>215</v>
      </c>
      <c r="AW13" s="6">
        <v>44117.759673514644</v>
      </c>
      <c r="AX13" s="10" t="s">
        <v>24</v>
      </c>
      <c r="AY13" s="12">
        <v>26920</v>
      </c>
      <c r="AZ13" s="5">
        <v>44116</v>
      </c>
      <c r="BA13" s="5">
        <v>44130</v>
      </c>
      <c r="BB13" s="6">
        <v>44196</v>
      </c>
      <c r="BC13" s="1" t="s">
        <v>220</v>
      </c>
      <c r="BD13" s="1"/>
      <c r="BE13" s="1"/>
      <c r="BF13" s="1" t="s">
        <v>62</v>
      </c>
    </row>
    <row r="14" spans="1:58" x14ac:dyDescent="0.3">
      <c r="A14" s="4">
        <v>52</v>
      </c>
      <c r="B14" s="2" t="str">
        <f>HYPERLINK("https://my.zakupki.prom.ua/remote/dispatcher/state_purchase_view/20315451", "UA-2020-10-21-006813-a")</f>
        <v>UA-2020-10-21-006813-a</v>
      </c>
      <c r="C14" s="2" t="s">
        <v>146</v>
      </c>
      <c r="D14" s="1" t="s">
        <v>165</v>
      </c>
      <c r="E14" s="1" t="s">
        <v>166</v>
      </c>
      <c r="F14" s="1" t="s">
        <v>88</v>
      </c>
      <c r="G14" s="1" t="s">
        <v>128</v>
      </c>
      <c r="H14" s="1" t="s">
        <v>197</v>
      </c>
      <c r="I14" s="1" t="s">
        <v>140</v>
      </c>
      <c r="J14" s="1" t="s">
        <v>47</v>
      </c>
      <c r="K14" s="1" t="s">
        <v>107</v>
      </c>
      <c r="L14" s="1" t="s">
        <v>107</v>
      </c>
      <c r="M14" s="1" t="s">
        <v>17</v>
      </c>
      <c r="N14" s="1" t="s">
        <v>17</v>
      </c>
      <c r="O14" s="1" t="s">
        <v>17</v>
      </c>
      <c r="P14" s="5">
        <v>44125</v>
      </c>
      <c r="Q14" s="1"/>
      <c r="R14" s="1"/>
      <c r="S14" s="1"/>
      <c r="T14" s="1"/>
      <c r="U14" s="10" t="s">
        <v>212</v>
      </c>
      <c r="V14" s="11">
        <v>1</v>
      </c>
      <c r="W14" s="12">
        <v>1500</v>
      </c>
      <c r="X14" s="1" t="s">
        <v>146</v>
      </c>
      <c r="Y14" s="11">
        <v>1</v>
      </c>
      <c r="Z14" s="7">
        <v>1500</v>
      </c>
      <c r="AA14" s="10" t="s">
        <v>219</v>
      </c>
      <c r="AB14" s="1" t="s">
        <v>218</v>
      </c>
      <c r="AC14" s="1" t="s">
        <v>92</v>
      </c>
      <c r="AD14" s="1" t="s">
        <v>150</v>
      </c>
      <c r="AE14" s="1" t="s">
        <v>114</v>
      </c>
      <c r="AF14" s="1" t="s">
        <v>150</v>
      </c>
      <c r="AG14" s="12">
        <v>1500</v>
      </c>
      <c r="AH14" s="7">
        <v>1500</v>
      </c>
      <c r="AI14" s="1"/>
      <c r="AJ14" s="1"/>
      <c r="AK14" s="1"/>
      <c r="AL14" s="1" t="s">
        <v>194</v>
      </c>
      <c r="AM14" s="10" t="s">
        <v>79</v>
      </c>
      <c r="AN14" s="1"/>
      <c r="AO14" s="1" t="s">
        <v>21</v>
      </c>
      <c r="AP14" s="1"/>
      <c r="AQ14" s="1"/>
      <c r="AR14" s="2"/>
      <c r="AS14" s="1"/>
      <c r="AT14" s="1"/>
      <c r="AU14" s="1"/>
      <c r="AV14" s="1" t="s">
        <v>215</v>
      </c>
      <c r="AW14" s="6">
        <v>44125.571998872001</v>
      </c>
      <c r="AX14" s="10" t="s">
        <v>29</v>
      </c>
      <c r="AY14" s="12">
        <v>1500</v>
      </c>
      <c r="AZ14" s="5">
        <v>44120</v>
      </c>
      <c r="BA14" s="5">
        <v>44196</v>
      </c>
      <c r="BB14" s="6">
        <v>44196</v>
      </c>
      <c r="BC14" s="1" t="s">
        <v>220</v>
      </c>
      <c r="BD14" s="1"/>
      <c r="BE14" s="1"/>
      <c r="BF14" s="1" t="s">
        <v>16</v>
      </c>
    </row>
    <row r="15" spans="1:58" x14ac:dyDescent="0.3">
      <c r="A15" s="4">
        <v>53</v>
      </c>
      <c r="B15" s="2" t="str">
        <f>HYPERLINK("https://my.zakupki.prom.ua/remote/dispatcher/state_purchase_view/20565036", "UA-2020-10-28-008052-c")</f>
        <v>UA-2020-10-28-008052-c</v>
      </c>
      <c r="C15" s="2" t="s">
        <v>146</v>
      </c>
      <c r="D15" s="1" t="s">
        <v>200</v>
      </c>
      <c r="E15" s="1" t="s">
        <v>201</v>
      </c>
      <c r="F15" s="1" t="s">
        <v>80</v>
      </c>
      <c r="G15" s="1" t="s">
        <v>128</v>
      </c>
      <c r="H15" s="1" t="s">
        <v>197</v>
      </c>
      <c r="I15" s="1" t="s">
        <v>140</v>
      </c>
      <c r="J15" s="1" t="s">
        <v>47</v>
      </c>
      <c r="K15" s="1" t="s">
        <v>107</v>
      </c>
      <c r="L15" s="1" t="s">
        <v>107</v>
      </c>
      <c r="M15" s="1" t="s">
        <v>17</v>
      </c>
      <c r="N15" s="1" t="s">
        <v>17</v>
      </c>
      <c r="O15" s="1" t="s">
        <v>17</v>
      </c>
      <c r="P15" s="5">
        <v>44132</v>
      </c>
      <c r="Q15" s="1"/>
      <c r="R15" s="1"/>
      <c r="S15" s="1"/>
      <c r="T15" s="1"/>
      <c r="U15" s="10" t="s">
        <v>212</v>
      </c>
      <c r="V15" s="11">
        <v>1</v>
      </c>
      <c r="W15" s="12">
        <v>1000</v>
      </c>
      <c r="X15" s="1" t="s">
        <v>146</v>
      </c>
      <c r="Y15" s="10" t="s">
        <v>216</v>
      </c>
      <c r="Z15" s="1" t="s">
        <v>216</v>
      </c>
      <c r="AA15" s="10" t="s">
        <v>216</v>
      </c>
      <c r="AB15" s="1" t="s">
        <v>218</v>
      </c>
      <c r="AC15" s="1" t="s">
        <v>92</v>
      </c>
      <c r="AD15" s="1" t="s">
        <v>197</v>
      </c>
      <c r="AE15" s="1" t="s">
        <v>114</v>
      </c>
      <c r="AF15" s="1" t="s">
        <v>150</v>
      </c>
      <c r="AG15" s="12">
        <v>888.48</v>
      </c>
      <c r="AH15" s="1" t="s">
        <v>216</v>
      </c>
      <c r="AI15" s="1"/>
      <c r="AJ15" s="7">
        <v>111.51999999999998</v>
      </c>
      <c r="AK15" s="7">
        <v>0.11151999999999998</v>
      </c>
      <c r="AL15" s="1" t="s">
        <v>193</v>
      </c>
      <c r="AM15" s="10" t="s">
        <v>67</v>
      </c>
      <c r="AN15" s="1"/>
      <c r="AO15" s="1" t="s">
        <v>4</v>
      </c>
      <c r="AP15" s="7">
        <v>111.51999999999998</v>
      </c>
      <c r="AQ15" s="7">
        <v>0.11151999999999998</v>
      </c>
      <c r="AR15" s="2"/>
      <c r="AS15" s="1"/>
      <c r="AT15" s="1"/>
      <c r="AU15" s="1"/>
      <c r="AV15" s="1" t="s">
        <v>215</v>
      </c>
      <c r="AW15" s="6">
        <v>44132.686031022175</v>
      </c>
      <c r="AX15" s="10" t="s">
        <v>40</v>
      </c>
      <c r="AY15" s="12">
        <v>888.48</v>
      </c>
      <c r="AZ15" s="5">
        <v>44130</v>
      </c>
      <c r="BA15" s="5">
        <v>44132</v>
      </c>
      <c r="BB15" s="6">
        <v>44196</v>
      </c>
      <c r="BC15" s="1" t="s">
        <v>220</v>
      </c>
      <c r="BD15" s="1"/>
      <c r="BE15" s="1"/>
      <c r="BF15" s="1" t="s">
        <v>16</v>
      </c>
    </row>
    <row r="16" spans="1:58" x14ac:dyDescent="0.3">
      <c r="A16" s="4">
        <v>70</v>
      </c>
      <c r="B16" s="2" t="str">
        <f>HYPERLINK("https://my.zakupki.prom.ua/remote/dispatcher/state_purchase_view/20567211", "UA-2020-10-28-008839-c")</f>
        <v>UA-2020-10-28-008839-c</v>
      </c>
      <c r="C16" s="2" t="s">
        <v>146</v>
      </c>
      <c r="D16" s="1" t="s">
        <v>135</v>
      </c>
      <c r="E16" s="1" t="s">
        <v>106</v>
      </c>
      <c r="F16" s="1" t="s">
        <v>82</v>
      </c>
      <c r="G16" s="1" t="s">
        <v>128</v>
      </c>
      <c r="H16" s="1" t="s">
        <v>197</v>
      </c>
      <c r="I16" s="1" t="s">
        <v>140</v>
      </c>
      <c r="J16" s="1" t="s">
        <v>47</v>
      </c>
      <c r="K16" s="1" t="s">
        <v>107</v>
      </c>
      <c r="L16" s="1" t="s">
        <v>107</v>
      </c>
      <c r="M16" s="1" t="s">
        <v>17</v>
      </c>
      <c r="N16" s="1" t="s">
        <v>17</v>
      </c>
      <c r="O16" s="1" t="s">
        <v>17</v>
      </c>
      <c r="P16" s="5">
        <v>44132</v>
      </c>
      <c r="Q16" s="1"/>
      <c r="R16" s="1"/>
      <c r="S16" s="1"/>
      <c r="T16" s="1"/>
      <c r="U16" s="10" t="s">
        <v>212</v>
      </c>
      <c r="V16" s="11">
        <v>1</v>
      </c>
      <c r="W16" s="12">
        <v>550</v>
      </c>
      <c r="X16" s="1" t="s">
        <v>146</v>
      </c>
      <c r="Y16" s="10" t="s">
        <v>216</v>
      </c>
      <c r="Z16" s="1" t="s">
        <v>216</v>
      </c>
      <c r="AA16" s="10" t="s">
        <v>216</v>
      </c>
      <c r="AB16" s="1" t="s">
        <v>218</v>
      </c>
      <c r="AC16" s="1" t="s">
        <v>92</v>
      </c>
      <c r="AD16" s="1" t="s">
        <v>197</v>
      </c>
      <c r="AE16" s="1" t="s">
        <v>114</v>
      </c>
      <c r="AF16" s="1" t="s">
        <v>150</v>
      </c>
      <c r="AG16" s="12">
        <v>527.80999999999995</v>
      </c>
      <c r="AH16" s="1" t="s">
        <v>216</v>
      </c>
      <c r="AI16" s="1"/>
      <c r="AJ16" s="7">
        <v>22.190000000000055</v>
      </c>
      <c r="AK16" s="7">
        <v>4.0345454545454643E-2</v>
      </c>
      <c r="AL16" s="1" t="s">
        <v>193</v>
      </c>
      <c r="AM16" s="10" t="s">
        <v>67</v>
      </c>
      <c r="AN16" s="1"/>
      <c r="AO16" s="1" t="s">
        <v>4</v>
      </c>
      <c r="AP16" s="7">
        <v>22.190000000000055</v>
      </c>
      <c r="AQ16" s="7">
        <v>4.0345454545454643E-2</v>
      </c>
      <c r="AR16" s="2"/>
      <c r="AS16" s="1"/>
      <c r="AT16" s="1"/>
      <c r="AU16" s="1"/>
      <c r="AV16" s="1" t="s">
        <v>215</v>
      </c>
      <c r="AW16" s="6">
        <v>44132.707351512036</v>
      </c>
      <c r="AX16" s="10" t="s">
        <v>39</v>
      </c>
      <c r="AY16" s="12">
        <v>527.80999999999995</v>
      </c>
      <c r="AZ16" s="5">
        <v>44130</v>
      </c>
      <c r="BA16" s="5">
        <v>44132</v>
      </c>
      <c r="BB16" s="6">
        <v>44196</v>
      </c>
      <c r="BC16" s="1" t="s">
        <v>220</v>
      </c>
      <c r="BD16" s="1"/>
      <c r="BE16" s="1"/>
      <c r="BF16" s="1" t="s">
        <v>16</v>
      </c>
    </row>
    <row r="17" spans="1:58" x14ac:dyDescent="0.3">
      <c r="A17" s="4">
        <v>71</v>
      </c>
      <c r="B17" s="2" t="str">
        <f>HYPERLINK("https://my.zakupki.prom.ua/remote/dispatcher/state_purchase_view/20391658", "UA-2020-10-22-013582-a")</f>
        <v>UA-2020-10-22-013582-a</v>
      </c>
      <c r="C17" s="2" t="s">
        <v>146</v>
      </c>
      <c r="D17" s="1" t="s">
        <v>105</v>
      </c>
      <c r="E17" s="1" t="s">
        <v>105</v>
      </c>
      <c r="F17" s="1" t="s">
        <v>31</v>
      </c>
      <c r="G17" s="1" t="s">
        <v>124</v>
      </c>
      <c r="H17" s="1" t="s">
        <v>197</v>
      </c>
      <c r="I17" s="1" t="s">
        <v>140</v>
      </c>
      <c r="J17" s="1" t="s">
        <v>47</v>
      </c>
      <c r="K17" s="1" t="s">
        <v>107</v>
      </c>
      <c r="L17" s="1" t="s">
        <v>107</v>
      </c>
      <c r="M17" s="1" t="s">
        <v>17</v>
      </c>
      <c r="N17" s="1" t="s">
        <v>17</v>
      </c>
      <c r="O17" s="1" t="s">
        <v>17</v>
      </c>
      <c r="P17" s="5">
        <v>44126</v>
      </c>
      <c r="Q17" s="5">
        <v>44126</v>
      </c>
      <c r="R17" s="5">
        <v>44132</v>
      </c>
      <c r="S17" s="5">
        <v>44132</v>
      </c>
      <c r="T17" s="5">
        <v>44137</v>
      </c>
      <c r="U17" s="9">
        <v>44138.6172337963</v>
      </c>
      <c r="V17" s="11">
        <v>2</v>
      </c>
      <c r="W17" s="12">
        <v>6800</v>
      </c>
      <c r="X17" s="1" t="s">
        <v>146</v>
      </c>
      <c r="Y17" s="11">
        <v>10</v>
      </c>
      <c r="Z17" s="7">
        <v>680</v>
      </c>
      <c r="AA17" s="10" t="s">
        <v>217</v>
      </c>
      <c r="AB17" s="7">
        <v>34</v>
      </c>
      <c r="AC17" s="1" t="s">
        <v>92</v>
      </c>
      <c r="AD17" s="1" t="s">
        <v>197</v>
      </c>
      <c r="AE17" s="1" t="s">
        <v>114</v>
      </c>
      <c r="AF17" s="1" t="s">
        <v>150</v>
      </c>
      <c r="AG17" s="12">
        <v>6266</v>
      </c>
      <c r="AH17" s="7">
        <v>626.6</v>
      </c>
      <c r="AI17" s="1" t="s">
        <v>208</v>
      </c>
      <c r="AJ17" s="7">
        <v>534</v>
      </c>
      <c r="AK17" s="7">
        <v>7.8529411764705889E-2</v>
      </c>
      <c r="AL17" s="1" t="s">
        <v>208</v>
      </c>
      <c r="AM17" s="10" t="s">
        <v>70</v>
      </c>
      <c r="AN17" s="1" t="s">
        <v>97</v>
      </c>
      <c r="AO17" s="1" t="s">
        <v>1</v>
      </c>
      <c r="AP17" s="7">
        <v>534</v>
      </c>
      <c r="AQ17" s="7">
        <v>7.8529411764705889E-2</v>
      </c>
      <c r="AR17" s="2" t="str">
        <f>HYPERLINK("https://auction.openprocurement.org/tenders/0ca579deaef749cebc4be6f131eb890b")</f>
        <v>https://auction.openprocurement.org/tenders/0ca579deaef749cebc4be6f131eb890b</v>
      </c>
      <c r="AS17" s="6">
        <v>44140.654467265718</v>
      </c>
      <c r="AT17" s="5">
        <v>44145</v>
      </c>
      <c r="AU17" s="5">
        <v>44162</v>
      </c>
      <c r="AV17" s="1" t="s">
        <v>215</v>
      </c>
      <c r="AW17" s="6">
        <v>44147.68358871447</v>
      </c>
      <c r="AX17" s="10" t="s">
        <v>23</v>
      </c>
      <c r="AY17" s="12">
        <v>6266</v>
      </c>
      <c r="AZ17" s="5">
        <v>44140</v>
      </c>
      <c r="BA17" s="5">
        <v>44141</v>
      </c>
      <c r="BB17" s="6">
        <v>44196</v>
      </c>
      <c r="BC17" s="1" t="s">
        <v>220</v>
      </c>
      <c r="BD17" s="1"/>
      <c r="BE17" s="1"/>
      <c r="BF17" s="1" t="s">
        <v>71</v>
      </c>
    </row>
    <row r="18" spans="1:58" x14ac:dyDescent="0.3">
      <c r="A18" s="4">
        <v>72</v>
      </c>
      <c r="B18" s="2" t="str">
        <f>HYPERLINK("https://my.zakupki.prom.ua/remote/dispatcher/state_purchase_view/20560659", "UA-2020-10-28-006542-c")</f>
        <v>UA-2020-10-28-006542-c</v>
      </c>
      <c r="C18" s="2" t="s">
        <v>146</v>
      </c>
      <c r="D18" s="1" t="s">
        <v>177</v>
      </c>
      <c r="E18" s="1" t="s">
        <v>177</v>
      </c>
      <c r="F18" s="1" t="s">
        <v>32</v>
      </c>
      <c r="G18" s="1" t="s">
        <v>128</v>
      </c>
      <c r="H18" s="1" t="s">
        <v>197</v>
      </c>
      <c r="I18" s="1" t="s">
        <v>140</v>
      </c>
      <c r="J18" s="1" t="s">
        <v>47</v>
      </c>
      <c r="K18" s="1" t="s">
        <v>107</v>
      </c>
      <c r="L18" s="1" t="s">
        <v>107</v>
      </c>
      <c r="M18" s="1" t="s">
        <v>17</v>
      </c>
      <c r="N18" s="1" t="s">
        <v>17</v>
      </c>
      <c r="O18" s="1" t="s">
        <v>17</v>
      </c>
      <c r="P18" s="5">
        <v>44132</v>
      </c>
      <c r="Q18" s="1"/>
      <c r="R18" s="1"/>
      <c r="S18" s="1"/>
      <c r="T18" s="1"/>
      <c r="U18" s="10" t="s">
        <v>212</v>
      </c>
      <c r="V18" s="11">
        <v>1</v>
      </c>
      <c r="W18" s="12">
        <v>600</v>
      </c>
      <c r="X18" s="1" t="s">
        <v>146</v>
      </c>
      <c r="Y18" s="11">
        <v>3</v>
      </c>
      <c r="Z18" s="7">
        <v>200</v>
      </c>
      <c r="AA18" s="10" t="s">
        <v>221</v>
      </c>
      <c r="AB18" s="1" t="s">
        <v>218</v>
      </c>
      <c r="AC18" s="1" t="s">
        <v>92</v>
      </c>
      <c r="AD18" s="1" t="s">
        <v>197</v>
      </c>
      <c r="AE18" s="1" t="s">
        <v>114</v>
      </c>
      <c r="AF18" s="1" t="s">
        <v>150</v>
      </c>
      <c r="AG18" s="12">
        <v>578.34</v>
      </c>
      <c r="AH18" s="7">
        <v>192.78</v>
      </c>
      <c r="AI18" s="1"/>
      <c r="AJ18" s="7">
        <v>21.659999999999968</v>
      </c>
      <c r="AK18" s="7">
        <v>3.6099999999999945E-2</v>
      </c>
      <c r="AL18" s="1" t="s">
        <v>193</v>
      </c>
      <c r="AM18" s="10" t="s">
        <v>67</v>
      </c>
      <c r="AN18" s="1"/>
      <c r="AO18" s="1" t="s">
        <v>3</v>
      </c>
      <c r="AP18" s="7">
        <v>21.659999999999968</v>
      </c>
      <c r="AQ18" s="7">
        <v>3.6099999999999945E-2</v>
      </c>
      <c r="AR18" s="2"/>
      <c r="AS18" s="1"/>
      <c r="AT18" s="1"/>
      <c r="AU18" s="1"/>
      <c r="AV18" s="1" t="s">
        <v>215</v>
      </c>
      <c r="AW18" s="6">
        <v>44132.651113660242</v>
      </c>
      <c r="AX18" s="10" t="s">
        <v>38</v>
      </c>
      <c r="AY18" s="12">
        <v>578.34</v>
      </c>
      <c r="AZ18" s="5">
        <v>44130</v>
      </c>
      <c r="BA18" s="5">
        <v>44132</v>
      </c>
      <c r="BB18" s="6">
        <v>44196</v>
      </c>
      <c r="BC18" s="1" t="s">
        <v>220</v>
      </c>
      <c r="BD18" s="1"/>
      <c r="BE18" s="1"/>
      <c r="BF18" s="1" t="s">
        <v>16</v>
      </c>
    </row>
    <row r="19" spans="1:58" x14ac:dyDescent="0.3">
      <c r="A19" s="4">
        <v>73</v>
      </c>
      <c r="B19" s="2" t="str">
        <f>HYPERLINK("https://my.zakupki.prom.ua/remote/dispatcher/state_purchase_view/20562208", "UA-2020-10-28-007097-c")</f>
        <v>UA-2020-10-28-007097-c</v>
      </c>
      <c r="C19" s="2" t="s">
        <v>146</v>
      </c>
      <c r="D19" s="1" t="s">
        <v>210</v>
      </c>
      <c r="E19" s="1" t="s">
        <v>210</v>
      </c>
      <c r="F19" s="1" t="s">
        <v>81</v>
      </c>
      <c r="G19" s="1" t="s">
        <v>128</v>
      </c>
      <c r="H19" s="1" t="s">
        <v>197</v>
      </c>
      <c r="I19" s="1" t="s">
        <v>140</v>
      </c>
      <c r="J19" s="1" t="s">
        <v>47</v>
      </c>
      <c r="K19" s="1" t="s">
        <v>107</v>
      </c>
      <c r="L19" s="1" t="s">
        <v>107</v>
      </c>
      <c r="M19" s="1" t="s">
        <v>17</v>
      </c>
      <c r="N19" s="1" t="s">
        <v>17</v>
      </c>
      <c r="O19" s="1" t="s">
        <v>17</v>
      </c>
      <c r="P19" s="5">
        <v>44132</v>
      </c>
      <c r="Q19" s="1"/>
      <c r="R19" s="1"/>
      <c r="S19" s="1"/>
      <c r="T19" s="1"/>
      <c r="U19" s="10" t="s">
        <v>212</v>
      </c>
      <c r="V19" s="11">
        <v>1</v>
      </c>
      <c r="W19" s="12">
        <v>2600</v>
      </c>
      <c r="X19" s="1" t="s">
        <v>146</v>
      </c>
      <c r="Y19" s="11">
        <v>3</v>
      </c>
      <c r="Z19" s="7">
        <v>866.67</v>
      </c>
      <c r="AA19" s="10" t="s">
        <v>221</v>
      </c>
      <c r="AB19" s="1" t="s">
        <v>218</v>
      </c>
      <c r="AC19" s="1" t="s">
        <v>92</v>
      </c>
      <c r="AD19" s="1" t="s">
        <v>197</v>
      </c>
      <c r="AE19" s="1" t="s">
        <v>114</v>
      </c>
      <c r="AF19" s="1" t="s">
        <v>150</v>
      </c>
      <c r="AG19" s="12">
        <v>2369.88</v>
      </c>
      <c r="AH19" s="7">
        <v>789.96</v>
      </c>
      <c r="AI19" s="1"/>
      <c r="AJ19" s="7">
        <v>230.11999999999989</v>
      </c>
      <c r="AK19" s="7">
        <v>8.8507692307692259E-2</v>
      </c>
      <c r="AL19" s="1" t="s">
        <v>193</v>
      </c>
      <c r="AM19" s="10" t="s">
        <v>67</v>
      </c>
      <c r="AN19" s="1"/>
      <c r="AO19" s="1" t="s">
        <v>4</v>
      </c>
      <c r="AP19" s="7">
        <v>230.11999999999989</v>
      </c>
      <c r="AQ19" s="7">
        <v>8.8507692307692259E-2</v>
      </c>
      <c r="AR19" s="2"/>
      <c r="AS19" s="1"/>
      <c r="AT19" s="1"/>
      <c r="AU19" s="1"/>
      <c r="AV19" s="1" t="s">
        <v>215</v>
      </c>
      <c r="AW19" s="6">
        <v>44132.667179371078</v>
      </c>
      <c r="AX19" s="10" t="s">
        <v>41</v>
      </c>
      <c r="AY19" s="12">
        <v>2369.88</v>
      </c>
      <c r="AZ19" s="5">
        <v>44130</v>
      </c>
      <c r="BA19" s="5">
        <v>44132</v>
      </c>
      <c r="BB19" s="6">
        <v>44196</v>
      </c>
      <c r="BC19" s="1" t="s">
        <v>220</v>
      </c>
      <c r="BD19" s="1"/>
      <c r="BE19" s="1"/>
      <c r="BF19" s="1" t="s">
        <v>16</v>
      </c>
    </row>
    <row r="20" spans="1:58" x14ac:dyDescent="0.3">
      <c r="A20" s="4">
        <v>76</v>
      </c>
      <c r="B20" s="2" t="str">
        <f>HYPERLINK("https://my.zakupki.prom.ua/remote/dispatcher/state_purchase_view/21531943", "UA-2020-11-27-007764-b")</f>
        <v>UA-2020-11-27-007764-b</v>
      </c>
      <c r="C20" s="2" t="s">
        <v>146</v>
      </c>
      <c r="D20" s="1" t="s">
        <v>90</v>
      </c>
      <c r="E20" s="1" t="s">
        <v>90</v>
      </c>
      <c r="F20" s="1" t="s">
        <v>66</v>
      </c>
      <c r="G20" s="1" t="s">
        <v>128</v>
      </c>
      <c r="H20" s="1" t="s">
        <v>197</v>
      </c>
      <c r="I20" s="1" t="s">
        <v>140</v>
      </c>
      <c r="J20" s="1" t="s">
        <v>47</v>
      </c>
      <c r="K20" s="1" t="s">
        <v>107</v>
      </c>
      <c r="L20" s="1" t="s">
        <v>107</v>
      </c>
      <c r="M20" s="1" t="s">
        <v>17</v>
      </c>
      <c r="N20" s="1" t="s">
        <v>17</v>
      </c>
      <c r="O20" s="1" t="s">
        <v>17</v>
      </c>
      <c r="P20" s="5">
        <v>44162</v>
      </c>
      <c r="Q20" s="1"/>
      <c r="R20" s="1"/>
      <c r="S20" s="1"/>
      <c r="T20" s="1"/>
      <c r="U20" s="10" t="s">
        <v>212</v>
      </c>
      <c r="V20" s="11">
        <v>1</v>
      </c>
      <c r="W20" s="12">
        <v>2900</v>
      </c>
      <c r="X20" s="1" t="s">
        <v>146</v>
      </c>
      <c r="Y20" s="11">
        <v>1</v>
      </c>
      <c r="Z20" s="7">
        <v>2900</v>
      </c>
      <c r="AA20" s="10" t="s">
        <v>221</v>
      </c>
      <c r="AB20" s="1" t="s">
        <v>218</v>
      </c>
      <c r="AC20" s="1" t="s">
        <v>92</v>
      </c>
      <c r="AD20" s="1" t="s">
        <v>150</v>
      </c>
      <c r="AE20" s="1" t="s">
        <v>114</v>
      </c>
      <c r="AF20" s="1" t="s">
        <v>150</v>
      </c>
      <c r="AG20" s="12">
        <v>2900</v>
      </c>
      <c r="AH20" s="7">
        <v>2900</v>
      </c>
      <c r="AI20" s="1"/>
      <c r="AJ20" s="1"/>
      <c r="AK20" s="1"/>
      <c r="AL20" s="1" t="s">
        <v>180</v>
      </c>
      <c r="AM20" s="10" t="s">
        <v>55</v>
      </c>
      <c r="AN20" s="1"/>
      <c r="AO20" s="1" t="s">
        <v>15</v>
      </c>
      <c r="AP20" s="1"/>
      <c r="AQ20" s="1"/>
      <c r="AR20" s="2"/>
      <c r="AS20" s="1"/>
      <c r="AT20" s="1"/>
      <c r="AU20" s="1"/>
      <c r="AV20" s="1" t="s">
        <v>215</v>
      </c>
      <c r="AW20" s="6">
        <v>44162.665990350761</v>
      </c>
      <c r="AX20" s="10" t="s">
        <v>27</v>
      </c>
      <c r="AY20" s="12">
        <v>2900</v>
      </c>
      <c r="AZ20" s="5">
        <v>44161</v>
      </c>
      <c r="BA20" s="5">
        <v>44190</v>
      </c>
      <c r="BB20" s="6">
        <v>44196</v>
      </c>
      <c r="BC20" s="1" t="s">
        <v>220</v>
      </c>
      <c r="BD20" s="1"/>
      <c r="BE20" s="1"/>
      <c r="BF20" s="1" t="s">
        <v>16</v>
      </c>
    </row>
    <row r="21" spans="1:58" x14ac:dyDescent="0.3">
      <c r="A21" s="4">
        <v>77</v>
      </c>
      <c r="B21" s="2" t="str">
        <f>HYPERLINK("https://my.zakupki.prom.ua/remote/dispatcher/state_purchase_view/20606639", "UA-2020-10-29-009135-c")</f>
        <v>UA-2020-10-29-009135-c</v>
      </c>
      <c r="C21" s="2" t="s">
        <v>146</v>
      </c>
      <c r="D21" s="1" t="s">
        <v>174</v>
      </c>
      <c r="E21" s="1" t="s">
        <v>182</v>
      </c>
      <c r="F21" s="1" t="s">
        <v>58</v>
      </c>
      <c r="G21" s="1" t="s">
        <v>185</v>
      </c>
      <c r="H21" s="1" t="s">
        <v>197</v>
      </c>
      <c r="I21" s="1" t="s">
        <v>140</v>
      </c>
      <c r="J21" s="1" t="s">
        <v>47</v>
      </c>
      <c r="K21" s="1" t="s">
        <v>107</v>
      </c>
      <c r="L21" s="1" t="s">
        <v>107</v>
      </c>
      <c r="M21" s="1" t="s">
        <v>17</v>
      </c>
      <c r="N21" s="1" t="s">
        <v>17</v>
      </c>
      <c r="O21" s="1" t="s">
        <v>17</v>
      </c>
      <c r="P21" s="5">
        <v>44133</v>
      </c>
      <c r="Q21" s="5">
        <v>44133</v>
      </c>
      <c r="R21" s="5">
        <v>44139</v>
      </c>
      <c r="S21" s="5">
        <v>44139</v>
      </c>
      <c r="T21" s="5">
        <v>44144</v>
      </c>
      <c r="U21" s="9">
        <v>44145.512974537036</v>
      </c>
      <c r="V21" s="11">
        <v>2</v>
      </c>
      <c r="W21" s="12">
        <v>3000</v>
      </c>
      <c r="X21" s="1" t="s">
        <v>146</v>
      </c>
      <c r="Y21" s="11">
        <v>2</v>
      </c>
      <c r="Z21" s="7">
        <v>1500</v>
      </c>
      <c r="AA21" s="10" t="s">
        <v>221</v>
      </c>
      <c r="AB21" s="7">
        <v>15</v>
      </c>
      <c r="AC21" s="1" t="s">
        <v>92</v>
      </c>
      <c r="AD21" s="1" t="s">
        <v>197</v>
      </c>
      <c r="AE21" s="1" t="s">
        <v>114</v>
      </c>
      <c r="AF21" s="1" t="s">
        <v>150</v>
      </c>
      <c r="AG21" s="12">
        <v>2660</v>
      </c>
      <c r="AH21" s="7">
        <v>1330</v>
      </c>
      <c r="AI21" s="1" t="s">
        <v>205</v>
      </c>
      <c r="AJ21" s="7">
        <v>340</v>
      </c>
      <c r="AK21" s="7">
        <v>0.11333333333333333</v>
      </c>
      <c r="AL21" s="1" t="s">
        <v>205</v>
      </c>
      <c r="AM21" s="10" t="s">
        <v>61</v>
      </c>
      <c r="AN21" s="1" t="s">
        <v>96</v>
      </c>
      <c r="AO21" s="1" t="s">
        <v>7</v>
      </c>
      <c r="AP21" s="7">
        <v>340</v>
      </c>
      <c r="AQ21" s="7">
        <v>0.11333333333333333</v>
      </c>
      <c r="AR21" s="2" t="str">
        <f>HYPERLINK("https://auction.openprocurement.org/tenders/e17a255969734c39aaa0cca448c1c447")</f>
        <v>https://auction.openprocurement.org/tenders/e17a255969734c39aaa0cca448c1c447</v>
      </c>
      <c r="AS21" s="6">
        <v>44147.727972852532</v>
      </c>
      <c r="AT21" s="5">
        <v>44148</v>
      </c>
      <c r="AU21" s="5">
        <v>44167</v>
      </c>
      <c r="AV21" s="1" t="s">
        <v>215</v>
      </c>
      <c r="AW21" s="6">
        <v>44160.675548422485</v>
      </c>
      <c r="AX21" s="10" t="s">
        <v>43</v>
      </c>
      <c r="AY21" s="12">
        <v>2660</v>
      </c>
      <c r="AZ21" s="5">
        <v>44160</v>
      </c>
      <c r="BA21" s="5">
        <v>44162</v>
      </c>
      <c r="BB21" s="6">
        <v>44196</v>
      </c>
      <c r="BC21" s="1" t="s">
        <v>220</v>
      </c>
      <c r="BD21" s="1"/>
      <c r="BE21" s="1"/>
      <c r="BF21" s="1" t="s">
        <v>63</v>
      </c>
    </row>
    <row r="22" spans="1:58" x14ac:dyDescent="0.3">
      <c r="A22" s="4">
        <v>91</v>
      </c>
      <c r="B22" s="2" t="str">
        <f>HYPERLINK("https://my.zakupki.prom.ua/remote/dispatcher/state_purchase_view/21014187", "UA-2020-11-12-006907-c")</f>
        <v>UA-2020-11-12-006907-c</v>
      </c>
      <c r="C22" s="2" t="s">
        <v>146</v>
      </c>
      <c r="D22" s="1" t="s">
        <v>161</v>
      </c>
      <c r="E22" s="1" t="s">
        <v>161</v>
      </c>
      <c r="F22" s="1" t="s">
        <v>74</v>
      </c>
      <c r="G22" s="1" t="s">
        <v>128</v>
      </c>
      <c r="H22" s="1" t="s">
        <v>197</v>
      </c>
      <c r="I22" s="1" t="s">
        <v>140</v>
      </c>
      <c r="J22" s="1" t="s">
        <v>47</v>
      </c>
      <c r="K22" s="1" t="s">
        <v>107</v>
      </c>
      <c r="L22" s="1" t="s">
        <v>107</v>
      </c>
      <c r="M22" s="1" t="s">
        <v>17</v>
      </c>
      <c r="N22" s="1" t="s">
        <v>17</v>
      </c>
      <c r="O22" s="1" t="s">
        <v>17</v>
      </c>
      <c r="P22" s="5">
        <v>44147</v>
      </c>
      <c r="Q22" s="1"/>
      <c r="R22" s="1"/>
      <c r="S22" s="1"/>
      <c r="T22" s="1"/>
      <c r="U22" s="10" t="s">
        <v>212</v>
      </c>
      <c r="V22" s="11">
        <v>1</v>
      </c>
      <c r="W22" s="12">
        <v>171</v>
      </c>
      <c r="X22" s="1" t="s">
        <v>146</v>
      </c>
      <c r="Y22" s="11">
        <v>3</v>
      </c>
      <c r="Z22" s="7">
        <v>57</v>
      </c>
      <c r="AA22" s="10" t="s">
        <v>221</v>
      </c>
      <c r="AB22" s="1" t="s">
        <v>218</v>
      </c>
      <c r="AC22" s="1" t="s">
        <v>92</v>
      </c>
      <c r="AD22" s="1" t="s">
        <v>197</v>
      </c>
      <c r="AE22" s="1" t="s">
        <v>114</v>
      </c>
      <c r="AF22" s="1" t="s">
        <v>150</v>
      </c>
      <c r="AG22" s="12">
        <v>167.76</v>
      </c>
      <c r="AH22" s="7">
        <v>55.919999999999995</v>
      </c>
      <c r="AI22" s="1"/>
      <c r="AJ22" s="7">
        <v>3.2400000000000091</v>
      </c>
      <c r="AK22" s="7">
        <v>1.8947368421052685E-2</v>
      </c>
      <c r="AL22" s="1" t="s">
        <v>193</v>
      </c>
      <c r="AM22" s="10" t="s">
        <v>67</v>
      </c>
      <c r="AN22" s="1"/>
      <c r="AO22" s="1" t="s">
        <v>4</v>
      </c>
      <c r="AP22" s="7">
        <v>3.2400000000000091</v>
      </c>
      <c r="AQ22" s="7">
        <v>1.8947368421052685E-2</v>
      </c>
      <c r="AR22" s="2"/>
      <c r="AS22" s="1"/>
      <c r="AT22" s="1"/>
      <c r="AU22" s="1"/>
      <c r="AV22" s="1" t="s">
        <v>215</v>
      </c>
      <c r="AW22" s="6">
        <v>44147.599457791504</v>
      </c>
      <c r="AX22" s="10" t="s">
        <v>36</v>
      </c>
      <c r="AY22" s="12">
        <v>167.76</v>
      </c>
      <c r="AZ22" s="5">
        <v>44127</v>
      </c>
      <c r="BA22" s="5">
        <v>44147</v>
      </c>
      <c r="BB22" s="6">
        <v>44196</v>
      </c>
      <c r="BC22" s="1" t="s">
        <v>220</v>
      </c>
      <c r="BD22" s="1"/>
      <c r="BE22" s="1"/>
      <c r="BF22" s="1" t="s">
        <v>16</v>
      </c>
    </row>
    <row r="23" spans="1:58" x14ac:dyDescent="0.3">
      <c r="A23" s="4">
        <v>92</v>
      </c>
      <c r="B23" s="2" t="str">
        <f>HYPERLINK("https://my.zakupki.prom.ua/remote/dispatcher/state_purchase_view/19457155", "UA-2020-09-21-011168-b")</f>
        <v>UA-2020-09-21-011168-b</v>
      </c>
      <c r="C23" s="2" t="s">
        <v>146</v>
      </c>
      <c r="D23" s="1" t="s">
        <v>122</v>
      </c>
      <c r="E23" s="1" t="s">
        <v>122</v>
      </c>
      <c r="F23" s="1" t="s">
        <v>44</v>
      </c>
      <c r="G23" s="1" t="s">
        <v>128</v>
      </c>
      <c r="H23" s="1" t="s">
        <v>197</v>
      </c>
      <c r="I23" s="1" t="s">
        <v>140</v>
      </c>
      <c r="J23" s="1" t="s">
        <v>47</v>
      </c>
      <c r="K23" s="1" t="s">
        <v>107</v>
      </c>
      <c r="L23" s="1" t="s">
        <v>107</v>
      </c>
      <c r="M23" s="1" t="s">
        <v>17</v>
      </c>
      <c r="N23" s="1" t="s">
        <v>17</v>
      </c>
      <c r="O23" s="1" t="s">
        <v>17</v>
      </c>
      <c r="P23" s="5">
        <v>44095</v>
      </c>
      <c r="Q23" s="1"/>
      <c r="R23" s="1"/>
      <c r="S23" s="1"/>
      <c r="T23" s="1"/>
      <c r="U23" s="10" t="s">
        <v>212</v>
      </c>
      <c r="V23" s="11">
        <v>1</v>
      </c>
      <c r="W23" s="12">
        <v>27468</v>
      </c>
      <c r="X23" s="1" t="s">
        <v>146</v>
      </c>
      <c r="Y23" s="11">
        <v>94</v>
      </c>
      <c r="Z23" s="7">
        <v>292.20999999999998</v>
      </c>
      <c r="AA23" s="10" t="s">
        <v>221</v>
      </c>
      <c r="AB23" s="1" t="s">
        <v>218</v>
      </c>
      <c r="AC23" s="1" t="s">
        <v>92</v>
      </c>
      <c r="AD23" s="1" t="s">
        <v>150</v>
      </c>
      <c r="AE23" s="1" t="s">
        <v>114</v>
      </c>
      <c r="AF23" s="1" t="s">
        <v>150</v>
      </c>
      <c r="AG23" s="12">
        <v>27468</v>
      </c>
      <c r="AH23" s="7">
        <v>292.21276595744683</v>
      </c>
      <c r="AI23" s="1"/>
      <c r="AJ23" s="1"/>
      <c r="AK23" s="1"/>
      <c r="AL23" s="1" t="s">
        <v>211</v>
      </c>
      <c r="AM23" s="10" t="s">
        <v>46</v>
      </c>
      <c r="AN23" s="1"/>
      <c r="AO23" s="1" t="s">
        <v>14</v>
      </c>
      <c r="AP23" s="1"/>
      <c r="AQ23" s="1"/>
      <c r="AR23" s="2"/>
      <c r="AS23" s="1"/>
      <c r="AT23" s="1"/>
      <c r="AU23" s="1"/>
      <c r="AV23" s="1" t="s">
        <v>215</v>
      </c>
      <c r="AW23" s="6">
        <v>44096.391918088753</v>
      </c>
      <c r="AX23" s="10" t="s">
        <v>34</v>
      </c>
      <c r="AY23" s="12">
        <v>27468</v>
      </c>
      <c r="AZ23" s="5">
        <v>44095</v>
      </c>
      <c r="BA23" s="5">
        <v>44104</v>
      </c>
      <c r="BB23" s="6">
        <v>44196</v>
      </c>
      <c r="BC23" s="1" t="s">
        <v>220</v>
      </c>
      <c r="BD23" s="1"/>
      <c r="BE23" s="1"/>
      <c r="BF23" s="1" t="s">
        <v>16</v>
      </c>
    </row>
    <row r="24" spans="1:58" x14ac:dyDescent="0.3">
      <c r="A24" s="4">
        <v>108</v>
      </c>
      <c r="B24" s="2" t="str">
        <f>HYPERLINK("https://my.zakupki.prom.ua/remote/dispatcher/state_purchase_view/20567660", "UA-2020-10-28-008984-c")</f>
        <v>UA-2020-10-28-008984-c</v>
      </c>
      <c r="C24" s="2" t="s">
        <v>146</v>
      </c>
      <c r="D24" s="1" t="s">
        <v>138</v>
      </c>
      <c r="E24" s="1" t="s">
        <v>138</v>
      </c>
      <c r="F24" s="1" t="s">
        <v>60</v>
      </c>
      <c r="G24" s="1" t="s">
        <v>128</v>
      </c>
      <c r="H24" s="1" t="s">
        <v>197</v>
      </c>
      <c r="I24" s="1" t="s">
        <v>140</v>
      </c>
      <c r="J24" s="1" t="s">
        <v>47</v>
      </c>
      <c r="K24" s="1" t="s">
        <v>107</v>
      </c>
      <c r="L24" s="1" t="s">
        <v>107</v>
      </c>
      <c r="M24" s="1" t="s">
        <v>17</v>
      </c>
      <c r="N24" s="1" t="s">
        <v>17</v>
      </c>
      <c r="O24" s="1" t="s">
        <v>17</v>
      </c>
      <c r="P24" s="5">
        <v>44132</v>
      </c>
      <c r="Q24" s="1"/>
      <c r="R24" s="1"/>
      <c r="S24" s="1"/>
      <c r="T24" s="1"/>
      <c r="U24" s="10" t="s">
        <v>212</v>
      </c>
      <c r="V24" s="11">
        <v>1</v>
      </c>
      <c r="W24" s="12">
        <v>300</v>
      </c>
      <c r="X24" s="1" t="s">
        <v>146</v>
      </c>
      <c r="Y24" s="11">
        <v>3</v>
      </c>
      <c r="Z24" s="7">
        <v>100</v>
      </c>
      <c r="AA24" s="10" t="s">
        <v>221</v>
      </c>
      <c r="AB24" s="1" t="s">
        <v>218</v>
      </c>
      <c r="AC24" s="1" t="s">
        <v>92</v>
      </c>
      <c r="AD24" s="1" t="s">
        <v>197</v>
      </c>
      <c r="AE24" s="1" t="s">
        <v>114</v>
      </c>
      <c r="AF24" s="1" t="s">
        <v>150</v>
      </c>
      <c r="AG24" s="12">
        <v>297</v>
      </c>
      <c r="AH24" s="7">
        <v>99</v>
      </c>
      <c r="AI24" s="1"/>
      <c r="AJ24" s="7">
        <v>3</v>
      </c>
      <c r="AK24" s="7">
        <v>0.01</v>
      </c>
      <c r="AL24" s="1" t="s">
        <v>193</v>
      </c>
      <c r="AM24" s="10" t="s">
        <v>67</v>
      </c>
      <c r="AN24" s="1"/>
      <c r="AO24" s="1" t="s">
        <v>4</v>
      </c>
      <c r="AP24" s="7">
        <v>3</v>
      </c>
      <c r="AQ24" s="7">
        <v>0.01</v>
      </c>
      <c r="AR24" s="2"/>
      <c r="AS24" s="1"/>
      <c r="AT24" s="1"/>
      <c r="AU24" s="1"/>
      <c r="AV24" s="1" t="s">
        <v>215</v>
      </c>
      <c r="AW24" s="6">
        <v>44132.71381696294</v>
      </c>
      <c r="AX24" s="10" t="s">
        <v>42</v>
      </c>
      <c r="AY24" s="12">
        <v>297</v>
      </c>
      <c r="AZ24" s="5">
        <v>44130</v>
      </c>
      <c r="BA24" s="5">
        <v>44132</v>
      </c>
      <c r="BB24" s="6">
        <v>44196</v>
      </c>
      <c r="BC24" s="1" t="s">
        <v>220</v>
      </c>
      <c r="BD24" s="1"/>
      <c r="BE24" s="1"/>
      <c r="BF24" s="1" t="s">
        <v>16</v>
      </c>
    </row>
    <row r="25" spans="1:58" x14ac:dyDescent="0.3">
      <c r="A25" s="4">
        <v>118</v>
      </c>
      <c r="B25" s="2" t="str">
        <f>HYPERLINK("https://my.zakupki.prom.ua/remote/dispatcher/state_purchase_view/21018022", "UA-2020-11-12-008135-c")</f>
        <v>UA-2020-11-12-008135-c</v>
      </c>
      <c r="C25" s="2" t="s">
        <v>146</v>
      </c>
      <c r="D25" s="1" t="s">
        <v>141</v>
      </c>
      <c r="E25" s="1" t="s">
        <v>142</v>
      </c>
      <c r="F25" s="1" t="s">
        <v>72</v>
      </c>
      <c r="G25" s="1" t="s">
        <v>128</v>
      </c>
      <c r="H25" s="1" t="s">
        <v>197</v>
      </c>
      <c r="I25" s="1" t="s">
        <v>140</v>
      </c>
      <c r="J25" s="1" t="s">
        <v>47</v>
      </c>
      <c r="K25" s="1" t="s">
        <v>107</v>
      </c>
      <c r="L25" s="1" t="s">
        <v>107</v>
      </c>
      <c r="M25" s="1" t="s">
        <v>17</v>
      </c>
      <c r="N25" s="1" t="s">
        <v>17</v>
      </c>
      <c r="O25" s="1" t="s">
        <v>17</v>
      </c>
      <c r="P25" s="5">
        <v>44147</v>
      </c>
      <c r="Q25" s="1"/>
      <c r="R25" s="1"/>
      <c r="S25" s="1"/>
      <c r="T25" s="1"/>
      <c r="U25" s="10" t="s">
        <v>212</v>
      </c>
      <c r="V25" s="11">
        <v>1</v>
      </c>
      <c r="W25" s="12">
        <v>1800</v>
      </c>
      <c r="X25" s="1" t="s">
        <v>146</v>
      </c>
      <c r="Y25" s="11">
        <v>10</v>
      </c>
      <c r="Z25" s="7">
        <v>180</v>
      </c>
      <c r="AA25" s="10" t="s">
        <v>221</v>
      </c>
      <c r="AB25" s="1" t="s">
        <v>218</v>
      </c>
      <c r="AC25" s="1" t="s">
        <v>92</v>
      </c>
      <c r="AD25" s="1" t="s">
        <v>197</v>
      </c>
      <c r="AE25" s="1" t="s">
        <v>114</v>
      </c>
      <c r="AF25" s="1" t="s">
        <v>150</v>
      </c>
      <c r="AG25" s="12">
        <v>1792.68</v>
      </c>
      <c r="AH25" s="7">
        <v>179.268</v>
      </c>
      <c r="AI25" s="1"/>
      <c r="AJ25" s="7">
        <v>7.3199999999999363</v>
      </c>
      <c r="AK25" s="7">
        <v>4.0666666666666317E-3</v>
      </c>
      <c r="AL25" s="1" t="s">
        <v>193</v>
      </c>
      <c r="AM25" s="10" t="s">
        <v>67</v>
      </c>
      <c r="AN25" s="1"/>
      <c r="AO25" s="1" t="s">
        <v>5</v>
      </c>
      <c r="AP25" s="7">
        <v>7.3199999999999363</v>
      </c>
      <c r="AQ25" s="7">
        <v>4.0666666666666317E-3</v>
      </c>
      <c r="AR25" s="2"/>
      <c r="AS25" s="1"/>
      <c r="AT25" s="1"/>
      <c r="AU25" s="1"/>
      <c r="AV25" s="1" t="s">
        <v>215</v>
      </c>
      <c r="AW25" s="6">
        <v>44147.615520561623</v>
      </c>
      <c r="AX25" s="10" t="s">
        <v>37</v>
      </c>
      <c r="AY25" s="12">
        <v>1792.68</v>
      </c>
      <c r="AZ25" s="5">
        <v>44127</v>
      </c>
      <c r="BA25" s="5">
        <v>44147</v>
      </c>
      <c r="BB25" s="6">
        <v>44196</v>
      </c>
      <c r="BC25" s="1" t="s">
        <v>220</v>
      </c>
      <c r="BD25" s="1"/>
      <c r="BE25" s="1"/>
      <c r="BF25" s="1" t="s">
        <v>16</v>
      </c>
    </row>
    <row r="26" spans="1:58" x14ac:dyDescent="0.3">
      <c r="A26" s="4">
        <v>132</v>
      </c>
      <c r="B26" s="2" t="str">
        <f>HYPERLINK("https://my.zakupki.prom.ua/remote/dispatcher/state_purchase_view/14520853", "UA-2020-01-15-003737-c")</f>
        <v>UA-2020-01-15-003737-c</v>
      </c>
      <c r="C26" s="2" t="s">
        <v>146</v>
      </c>
      <c r="D26" s="1" t="s">
        <v>109</v>
      </c>
      <c r="E26" s="1" t="s">
        <v>214</v>
      </c>
      <c r="F26" s="1" t="s">
        <v>87</v>
      </c>
      <c r="G26" s="1" t="s">
        <v>128</v>
      </c>
      <c r="H26" s="1" t="s">
        <v>197</v>
      </c>
      <c r="I26" s="1" t="s">
        <v>140</v>
      </c>
      <c r="J26" s="1" t="s">
        <v>47</v>
      </c>
      <c r="K26" s="1" t="s">
        <v>107</v>
      </c>
      <c r="L26" s="1" t="s">
        <v>103</v>
      </c>
      <c r="M26" s="1" t="s">
        <v>17</v>
      </c>
      <c r="N26" s="1" t="s">
        <v>17</v>
      </c>
      <c r="O26" s="1" t="s">
        <v>17</v>
      </c>
      <c r="P26" s="5">
        <v>43845</v>
      </c>
      <c r="Q26" s="1"/>
      <c r="R26" s="1"/>
      <c r="S26" s="1"/>
      <c r="T26" s="1"/>
      <c r="U26" s="10" t="s">
        <v>212</v>
      </c>
      <c r="V26" s="11">
        <v>1</v>
      </c>
      <c r="W26" s="12">
        <v>4000</v>
      </c>
      <c r="X26" s="1" t="s">
        <v>146</v>
      </c>
      <c r="Y26" s="11">
        <v>10</v>
      </c>
      <c r="Z26" s="7">
        <v>400</v>
      </c>
      <c r="AA26" s="10" t="s">
        <v>219</v>
      </c>
      <c r="AB26" s="1" t="s">
        <v>218</v>
      </c>
      <c r="AC26" s="1" t="s">
        <v>92</v>
      </c>
      <c r="AD26" s="1" t="s">
        <v>150</v>
      </c>
      <c r="AE26" s="1" t="s">
        <v>114</v>
      </c>
      <c r="AF26" s="1" t="s">
        <v>150</v>
      </c>
      <c r="AG26" s="12">
        <v>4000</v>
      </c>
      <c r="AH26" s="7">
        <v>400</v>
      </c>
      <c r="AI26" s="1"/>
      <c r="AJ26" s="1"/>
      <c r="AK26" s="1"/>
      <c r="AL26" s="1" t="s">
        <v>196</v>
      </c>
      <c r="AM26" s="10" t="s">
        <v>75</v>
      </c>
      <c r="AN26" s="1"/>
      <c r="AO26" s="1" t="s">
        <v>18</v>
      </c>
      <c r="AP26" s="1"/>
      <c r="AQ26" s="1"/>
      <c r="AR26" s="2"/>
      <c r="AS26" s="1"/>
      <c r="AT26" s="1"/>
      <c r="AU26" s="1"/>
      <c r="AV26" s="1" t="s">
        <v>215</v>
      </c>
      <c r="AW26" s="6">
        <v>43846.481179996088</v>
      </c>
      <c r="AX26" s="10" t="s">
        <v>33</v>
      </c>
      <c r="AY26" s="12">
        <v>4000</v>
      </c>
      <c r="AZ26" s="5">
        <v>43831</v>
      </c>
      <c r="BA26" s="5">
        <v>44135</v>
      </c>
      <c r="BB26" s="6">
        <v>44135</v>
      </c>
      <c r="BC26" s="1" t="s">
        <v>220</v>
      </c>
      <c r="BD26" s="1"/>
      <c r="BE26" s="1"/>
      <c r="BF26" s="1" t="s">
        <v>16</v>
      </c>
    </row>
    <row r="27" spans="1:58" x14ac:dyDescent="0.3">
      <c r="A27" s="4">
        <v>145</v>
      </c>
      <c r="B27" s="2" t="str">
        <f>HYPERLINK("https://my.zakupki.prom.ua/remote/dispatcher/state_purchase_view/20629966", "UA-2020-10-30-005481-c")</f>
        <v>UA-2020-10-30-005481-c</v>
      </c>
      <c r="C27" s="2" t="s">
        <v>146</v>
      </c>
      <c r="D27" s="1" t="s">
        <v>181</v>
      </c>
      <c r="E27" s="1" t="s">
        <v>125</v>
      </c>
      <c r="F27" s="1" t="s">
        <v>59</v>
      </c>
      <c r="G27" s="1" t="s">
        <v>128</v>
      </c>
      <c r="H27" s="1" t="s">
        <v>197</v>
      </c>
      <c r="I27" s="1" t="s">
        <v>140</v>
      </c>
      <c r="J27" s="1" t="s">
        <v>47</v>
      </c>
      <c r="K27" s="1" t="s">
        <v>107</v>
      </c>
      <c r="L27" s="1" t="s">
        <v>107</v>
      </c>
      <c r="M27" s="1" t="s">
        <v>17</v>
      </c>
      <c r="N27" s="1" t="s">
        <v>17</v>
      </c>
      <c r="O27" s="1" t="s">
        <v>17</v>
      </c>
      <c r="P27" s="5">
        <v>44134</v>
      </c>
      <c r="Q27" s="1"/>
      <c r="R27" s="1"/>
      <c r="S27" s="1"/>
      <c r="T27" s="1"/>
      <c r="U27" s="10" t="s">
        <v>212</v>
      </c>
      <c r="V27" s="11">
        <v>1</v>
      </c>
      <c r="W27" s="12">
        <v>650</v>
      </c>
      <c r="X27" s="1" t="s">
        <v>146</v>
      </c>
      <c r="Y27" s="11">
        <v>1</v>
      </c>
      <c r="Z27" s="7">
        <v>650</v>
      </c>
      <c r="AA27" s="10" t="s">
        <v>221</v>
      </c>
      <c r="AB27" s="1" t="s">
        <v>218</v>
      </c>
      <c r="AC27" s="1" t="s">
        <v>92</v>
      </c>
      <c r="AD27" s="1" t="s">
        <v>197</v>
      </c>
      <c r="AE27" s="1" t="s">
        <v>114</v>
      </c>
      <c r="AF27" s="1" t="s">
        <v>150</v>
      </c>
      <c r="AG27" s="12">
        <v>648</v>
      </c>
      <c r="AH27" s="7">
        <v>648</v>
      </c>
      <c r="AI27" s="1"/>
      <c r="AJ27" s="7">
        <v>2</v>
      </c>
      <c r="AK27" s="7">
        <v>3.0769230769230769E-3</v>
      </c>
      <c r="AL27" s="1" t="s">
        <v>193</v>
      </c>
      <c r="AM27" s="10" t="s">
        <v>67</v>
      </c>
      <c r="AN27" s="1"/>
      <c r="AO27" s="1" t="s">
        <v>4</v>
      </c>
      <c r="AP27" s="7">
        <v>2</v>
      </c>
      <c r="AQ27" s="7">
        <v>3.0769230769230769E-3</v>
      </c>
      <c r="AR27" s="2"/>
      <c r="AS27" s="1"/>
      <c r="AT27" s="1"/>
      <c r="AU27" s="1"/>
      <c r="AV27" s="1" t="s">
        <v>215</v>
      </c>
      <c r="AW27" s="6">
        <v>44134.627628260059</v>
      </c>
      <c r="AX27" s="10" t="s">
        <v>51</v>
      </c>
      <c r="AY27" s="12">
        <v>648</v>
      </c>
      <c r="AZ27" s="5">
        <v>44134</v>
      </c>
      <c r="BA27" s="5">
        <v>44134</v>
      </c>
      <c r="BB27" s="6">
        <v>44196</v>
      </c>
      <c r="BC27" s="1" t="s">
        <v>220</v>
      </c>
      <c r="BD27" s="1"/>
      <c r="BE27" s="1"/>
      <c r="BF27" s="1" t="s">
        <v>16</v>
      </c>
    </row>
    <row r="28" spans="1:58" x14ac:dyDescent="0.3">
      <c r="A28" s="4">
        <v>146</v>
      </c>
      <c r="B28" s="2" t="str">
        <f>HYPERLINK("https://my.zakupki.prom.ua/remote/dispatcher/state_purchase_view/19724302", "UA-2020-09-30-005171-a")</f>
        <v>UA-2020-09-30-005171-a</v>
      </c>
      <c r="C28" s="2" t="s">
        <v>146</v>
      </c>
      <c r="D28" s="1" t="s">
        <v>149</v>
      </c>
      <c r="E28" s="1" t="s">
        <v>149</v>
      </c>
      <c r="F28" s="1" t="s">
        <v>54</v>
      </c>
      <c r="G28" s="1" t="s">
        <v>124</v>
      </c>
      <c r="H28" s="1" t="s">
        <v>197</v>
      </c>
      <c r="I28" s="1" t="s">
        <v>140</v>
      </c>
      <c r="J28" s="1" t="s">
        <v>47</v>
      </c>
      <c r="K28" s="1" t="s">
        <v>107</v>
      </c>
      <c r="L28" s="1" t="s">
        <v>107</v>
      </c>
      <c r="M28" s="1" t="s">
        <v>17</v>
      </c>
      <c r="N28" s="1" t="s">
        <v>17</v>
      </c>
      <c r="O28" s="1" t="s">
        <v>17</v>
      </c>
      <c r="P28" s="5">
        <v>44104</v>
      </c>
      <c r="Q28" s="5">
        <v>44104</v>
      </c>
      <c r="R28" s="5">
        <v>44111</v>
      </c>
      <c r="S28" s="5">
        <v>44111</v>
      </c>
      <c r="T28" s="5">
        <v>44117</v>
      </c>
      <c r="U28" s="9">
        <v>44119.541898148149</v>
      </c>
      <c r="V28" s="11">
        <v>3</v>
      </c>
      <c r="W28" s="12">
        <v>15000</v>
      </c>
      <c r="X28" s="1" t="s">
        <v>146</v>
      </c>
      <c r="Y28" s="11">
        <v>1</v>
      </c>
      <c r="Z28" s="7">
        <v>15000</v>
      </c>
      <c r="AA28" s="10" t="s">
        <v>221</v>
      </c>
      <c r="AB28" s="7">
        <v>75</v>
      </c>
      <c r="AC28" s="1" t="s">
        <v>92</v>
      </c>
      <c r="AD28" s="1" t="s">
        <v>197</v>
      </c>
      <c r="AE28" s="1" t="s">
        <v>114</v>
      </c>
      <c r="AF28" s="1" t="s">
        <v>150</v>
      </c>
      <c r="AG28" s="12">
        <v>14398</v>
      </c>
      <c r="AH28" s="7">
        <v>14398</v>
      </c>
      <c r="AI28" s="1" t="s">
        <v>207</v>
      </c>
      <c r="AJ28" s="7">
        <v>602</v>
      </c>
      <c r="AK28" s="7">
        <v>4.0133333333333333E-2</v>
      </c>
      <c r="AL28" s="1" t="s">
        <v>199</v>
      </c>
      <c r="AM28" s="10" t="s">
        <v>45</v>
      </c>
      <c r="AN28" s="1" t="s">
        <v>93</v>
      </c>
      <c r="AO28" s="1" t="s">
        <v>2</v>
      </c>
      <c r="AP28" s="7">
        <v>360</v>
      </c>
      <c r="AQ28" s="7">
        <v>2.4E-2</v>
      </c>
      <c r="AR28" s="2" t="str">
        <f>HYPERLINK("https://auction.openprocurement.org/tenders/056fb1ed78154dd3a944ca7819fd406c")</f>
        <v>https://auction.openprocurement.org/tenders/056fb1ed78154dd3a944ca7819fd406c</v>
      </c>
      <c r="AS28" s="6">
        <v>44132.49262415844</v>
      </c>
      <c r="AT28" s="5">
        <v>44135</v>
      </c>
      <c r="AU28" s="5">
        <v>44141</v>
      </c>
      <c r="AV28" s="1" t="s">
        <v>215</v>
      </c>
      <c r="AW28" s="6">
        <v>44147.623837342988</v>
      </c>
      <c r="AX28" s="10" t="s">
        <v>22</v>
      </c>
      <c r="AY28" s="12">
        <v>14640</v>
      </c>
      <c r="AZ28" s="5">
        <v>44123</v>
      </c>
      <c r="BA28" s="5">
        <v>44134</v>
      </c>
      <c r="BB28" s="6">
        <v>44196</v>
      </c>
      <c r="BC28" s="1" t="s">
        <v>220</v>
      </c>
      <c r="BD28" s="1"/>
      <c r="BE28" s="1"/>
      <c r="BF28" s="1" t="s">
        <v>50</v>
      </c>
    </row>
    <row r="29" spans="1:58" x14ac:dyDescent="0.3">
      <c r="A29" s="4">
        <v>150</v>
      </c>
      <c r="B29" s="2" t="str">
        <f>HYPERLINK("https://my.zakupki.prom.ua/remote/dispatcher/state_purchase_view/18502341", "UA-2020-08-12-007854-a")</f>
        <v>UA-2020-08-12-007854-a</v>
      </c>
      <c r="C29" s="2" t="s">
        <v>146</v>
      </c>
      <c r="D29" s="1" t="s">
        <v>170</v>
      </c>
      <c r="E29" s="1" t="s">
        <v>170</v>
      </c>
      <c r="F29" s="1" t="s">
        <v>77</v>
      </c>
      <c r="G29" s="1" t="s">
        <v>124</v>
      </c>
      <c r="H29" s="1" t="s">
        <v>197</v>
      </c>
      <c r="I29" s="1" t="s">
        <v>140</v>
      </c>
      <c r="J29" s="1" t="s">
        <v>47</v>
      </c>
      <c r="K29" s="1" t="s">
        <v>107</v>
      </c>
      <c r="L29" s="1" t="s">
        <v>107</v>
      </c>
      <c r="M29" s="1" t="s">
        <v>17</v>
      </c>
      <c r="N29" s="1" t="s">
        <v>17</v>
      </c>
      <c r="O29" s="1" t="s">
        <v>17</v>
      </c>
      <c r="P29" s="5">
        <v>44055</v>
      </c>
      <c r="Q29" s="5">
        <v>44055</v>
      </c>
      <c r="R29" s="5">
        <v>44064</v>
      </c>
      <c r="S29" s="5">
        <v>44064</v>
      </c>
      <c r="T29" s="5">
        <v>44075</v>
      </c>
      <c r="U29" s="10" t="s">
        <v>213</v>
      </c>
      <c r="V29" s="11">
        <v>1</v>
      </c>
      <c r="W29" s="12">
        <v>45000</v>
      </c>
      <c r="X29" s="1" t="s">
        <v>146</v>
      </c>
      <c r="Y29" s="11">
        <v>1</v>
      </c>
      <c r="Z29" s="7">
        <v>45000</v>
      </c>
      <c r="AA29" s="10" t="s">
        <v>221</v>
      </c>
      <c r="AB29" s="7">
        <v>225</v>
      </c>
      <c r="AC29" s="1" t="s">
        <v>92</v>
      </c>
      <c r="AD29" s="1" t="s">
        <v>197</v>
      </c>
      <c r="AE29" s="1" t="s">
        <v>114</v>
      </c>
      <c r="AF29" s="1" t="s">
        <v>150</v>
      </c>
      <c r="AG29" s="12">
        <v>21000</v>
      </c>
      <c r="AH29" s="7">
        <v>21000</v>
      </c>
      <c r="AI29" s="1" t="s">
        <v>160</v>
      </c>
      <c r="AJ29" s="7">
        <v>24000</v>
      </c>
      <c r="AK29" s="7">
        <v>0.53333333333333333</v>
      </c>
      <c r="AL29" s="1" t="s">
        <v>160</v>
      </c>
      <c r="AM29" s="10" t="s">
        <v>68</v>
      </c>
      <c r="AN29" s="1" t="s">
        <v>94</v>
      </c>
      <c r="AO29" s="1" t="s">
        <v>13</v>
      </c>
      <c r="AP29" s="7">
        <v>24000</v>
      </c>
      <c r="AQ29" s="7">
        <v>0.53333333333333333</v>
      </c>
      <c r="AR29" s="2"/>
      <c r="AS29" s="6">
        <v>44078.619888672722</v>
      </c>
      <c r="AT29" s="5">
        <v>44082</v>
      </c>
      <c r="AU29" s="5">
        <v>44094</v>
      </c>
      <c r="AV29" s="1" t="s">
        <v>215</v>
      </c>
      <c r="AW29" s="6">
        <v>44088.46674827097</v>
      </c>
      <c r="AX29" s="10" t="s">
        <v>28</v>
      </c>
      <c r="AY29" s="12">
        <v>21000</v>
      </c>
      <c r="AZ29" s="5">
        <v>44081</v>
      </c>
      <c r="BA29" s="5">
        <v>44104</v>
      </c>
      <c r="BB29" s="6">
        <v>44196</v>
      </c>
      <c r="BC29" s="1" t="s">
        <v>220</v>
      </c>
      <c r="BD29" s="1"/>
      <c r="BE29" s="1"/>
      <c r="BF29" s="1" t="s">
        <v>69</v>
      </c>
    </row>
    <row r="30" spans="1:58" x14ac:dyDescent="0.3">
      <c r="A30" s="4">
        <v>151</v>
      </c>
      <c r="B30" s="2" t="str">
        <f>HYPERLINK("https://my.zakupki.prom.ua/remote/dispatcher/state_purchase_view/20478306", "UA-2020-10-26-008411-a")</f>
        <v>UA-2020-10-26-008411-a</v>
      </c>
      <c r="C30" s="2" t="s">
        <v>146</v>
      </c>
      <c r="D30" s="1" t="s">
        <v>163</v>
      </c>
      <c r="E30" s="1" t="s">
        <v>163</v>
      </c>
      <c r="F30" s="1" t="s">
        <v>83</v>
      </c>
      <c r="G30" s="1" t="s">
        <v>185</v>
      </c>
      <c r="H30" s="1" t="s">
        <v>197</v>
      </c>
      <c r="I30" s="1" t="s">
        <v>140</v>
      </c>
      <c r="J30" s="1" t="s">
        <v>47</v>
      </c>
      <c r="K30" s="1" t="s">
        <v>107</v>
      </c>
      <c r="L30" s="1" t="s">
        <v>107</v>
      </c>
      <c r="M30" s="1" t="s">
        <v>17</v>
      </c>
      <c r="N30" s="1" t="s">
        <v>17</v>
      </c>
      <c r="O30" s="1" t="s">
        <v>17</v>
      </c>
      <c r="P30" s="5">
        <v>44130</v>
      </c>
      <c r="Q30" s="5">
        <v>44130</v>
      </c>
      <c r="R30" s="5">
        <v>44139</v>
      </c>
      <c r="S30" s="5">
        <v>44139</v>
      </c>
      <c r="T30" s="5">
        <v>44144</v>
      </c>
      <c r="U30" s="10" t="s">
        <v>213</v>
      </c>
      <c r="V30" s="11">
        <v>1</v>
      </c>
      <c r="W30" s="12">
        <v>14500</v>
      </c>
      <c r="X30" s="1" t="s">
        <v>146</v>
      </c>
      <c r="Y30" s="11">
        <v>1</v>
      </c>
      <c r="Z30" s="7">
        <v>14500</v>
      </c>
      <c r="AA30" s="10" t="s">
        <v>219</v>
      </c>
      <c r="AB30" s="7">
        <v>72.5</v>
      </c>
      <c r="AC30" s="1" t="s">
        <v>92</v>
      </c>
      <c r="AD30" s="1" t="s">
        <v>197</v>
      </c>
      <c r="AE30" s="1" t="s">
        <v>114</v>
      </c>
      <c r="AF30" s="1" t="s">
        <v>150</v>
      </c>
      <c r="AG30" s="12">
        <v>14500</v>
      </c>
      <c r="AH30" s="7">
        <v>14500</v>
      </c>
      <c r="AI30" s="1" t="s">
        <v>206</v>
      </c>
      <c r="AJ30" s="1"/>
      <c r="AK30" s="1"/>
      <c r="AL30" s="1" t="s">
        <v>206</v>
      </c>
      <c r="AM30" s="10" t="s">
        <v>64</v>
      </c>
      <c r="AN30" s="1" t="s">
        <v>95</v>
      </c>
      <c r="AO30" s="1" t="s">
        <v>11</v>
      </c>
      <c r="AP30" s="1"/>
      <c r="AQ30" s="1"/>
      <c r="AR30" s="2"/>
      <c r="AS30" s="6">
        <v>44147.77092699043</v>
      </c>
      <c r="AT30" s="5">
        <v>44148</v>
      </c>
      <c r="AU30" s="5">
        <v>44167</v>
      </c>
      <c r="AV30" s="1" t="s">
        <v>215</v>
      </c>
      <c r="AW30" s="6">
        <v>44166.756418199504</v>
      </c>
      <c r="AX30" s="10" t="s">
        <v>52</v>
      </c>
      <c r="AY30" s="12">
        <v>14500</v>
      </c>
      <c r="AZ30" s="5">
        <v>44161</v>
      </c>
      <c r="BA30" s="5">
        <v>44196</v>
      </c>
      <c r="BB30" s="6">
        <v>44196</v>
      </c>
      <c r="BC30" s="1" t="s">
        <v>220</v>
      </c>
      <c r="BD30" s="1"/>
      <c r="BE30" s="1"/>
      <c r="BF30" s="1" t="s">
        <v>65</v>
      </c>
    </row>
  </sheetData>
  <autoFilter ref="A5:BF30"/>
  <hyperlinks>
    <hyperlink ref="B6" r:id="rId1" display="https://my.zakupki.prom.ua/remote/dispatcher/state_purchase_view/21630005"/>
    <hyperlink ref="B7" r:id="rId2" display="https://my.zakupki.prom.ua/remote/dispatcher/state_purchase_view/19452459"/>
    <hyperlink ref="B8" r:id="rId3" display="https://my.zakupki.prom.ua/remote/dispatcher/state_purchase_view/21296282"/>
    <hyperlink ref="B9" r:id="rId4" display="https://my.zakupki.prom.ua/remote/dispatcher/state_purchase_view/19590593"/>
    <hyperlink ref="B10" r:id="rId5" display="https://my.zakupki.prom.ua/remote/dispatcher/state_purchase_view/21629794"/>
    <hyperlink ref="B11" r:id="rId6" display="https://my.zakupki.prom.ua/remote/dispatcher/state_purchase_view/21021207"/>
    <hyperlink ref="B12" r:id="rId7" display="https://my.zakupki.prom.ua/remote/dispatcher/state_purchase_view/20972777"/>
    <hyperlink ref="B13" r:id="rId8" display="https://my.zakupki.prom.ua/remote/dispatcher/state_purchase_view/19588675"/>
    <hyperlink ref="B14" r:id="rId9" display="https://my.zakupki.prom.ua/remote/dispatcher/state_purchase_view/20315451"/>
    <hyperlink ref="B15" r:id="rId10" display="https://my.zakupki.prom.ua/remote/dispatcher/state_purchase_view/20565036"/>
    <hyperlink ref="B16" r:id="rId11" display="https://my.zakupki.prom.ua/remote/dispatcher/state_purchase_view/20567211"/>
    <hyperlink ref="B17" r:id="rId12" display="https://my.zakupki.prom.ua/remote/dispatcher/state_purchase_view/20391658"/>
    <hyperlink ref="AR17" r:id="rId13" display="https://auction.openprocurement.org/tenders/0ca579deaef749cebc4be6f131eb890b"/>
    <hyperlink ref="B18" r:id="rId14" display="https://my.zakupki.prom.ua/remote/dispatcher/state_purchase_view/20560659"/>
    <hyperlink ref="B19" r:id="rId15" display="https://my.zakupki.prom.ua/remote/dispatcher/state_purchase_view/20562208"/>
    <hyperlink ref="B20" r:id="rId16" display="https://my.zakupki.prom.ua/remote/dispatcher/state_purchase_view/21531943"/>
    <hyperlink ref="B21" r:id="rId17" display="https://my.zakupki.prom.ua/remote/dispatcher/state_purchase_view/20606639"/>
    <hyperlink ref="AR21" r:id="rId18" display="https://auction.openprocurement.org/tenders/e17a255969734c39aaa0cca448c1c447"/>
    <hyperlink ref="B22" r:id="rId19" display="https://my.zakupki.prom.ua/remote/dispatcher/state_purchase_view/21014187"/>
    <hyperlink ref="B23" r:id="rId20" display="https://my.zakupki.prom.ua/remote/dispatcher/state_purchase_view/19457155"/>
    <hyperlink ref="B24" r:id="rId21" display="https://my.zakupki.prom.ua/remote/dispatcher/state_purchase_view/20567660"/>
    <hyperlink ref="B25" r:id="rId22" display="https://my.zakupki.prom.ua/remote/dispatcher/state_purchase_view/21018022"/>
    <hyperlink ref="B26" r:id="rId23" display="https://my.zakupki.prom.ua/remote/dispatcher/state_purchase_view/14520853"/>
    <hyperlink ref="B27" r:id="rId24" display="https://my.zakupki.prom.ua/remote/dispatcher/state_purchase_view/20629966"/>
    <hyperlink ref="B28" r:id="rId25" display="https://my.zakupki.prom.ua/remote/dispatcher/state_purchase_view/19724302"/>
    <hyperlink ref="AR28" r:id="rId26" display="https://auction.openprocurement.org/tenders/056fb1ed78154dd3a944ca7819fd406c"/>
    <hyperlink ref="B29" r:id="rId27" display="https://my.zakupki.prom.ua/remote/dispatcher/state_purchase_view/18502341"/>
    <hyperlink ref="B30" r:id="rId28" display="https://my.zakupki.prom.ua/remote/dispatcher/state_purchase_view/20478306"/>
  </hyperlink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</dc:title>
  <dc:subject/>
  <dc:creator>Unknown</dc:creator>
  <cp:keywords/>
  <dc:description/>
  <cp:lastModifiedBy>Тетр Кукол</cp:lastModifiedBy>
  <dcterms:created xsi:type="dcterms:W3CDTF">2021-10-30T02:33:41Z</dcterms:created>
  <dcterms:modified xsi:type="dcterms:W3CDTF">2021-10-30T10:52:04Z</dcterms:modified>
  <cp:category/>
</cp:coreProperties>
</file>