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activeTab="0"/>
  </bookViews>
  <sheets>
    <sheet name="Sheet" sheetId="1" r:id="rId1"/>
  </sheets>
  <definedNames>
    <definedName name="_xlnm._FilterDatabase" localSheetId="0" hidden="1">'Sheet'!$A$5:$BF$47</definedName>
  </definedNames>
  <calcPr fullCalcOnLoad="1"/>
</workbook>
</file>

<file path=xl/sharedStrings.xml><?xml version="1.0" encoding="utf-8"?>
<sst xmlns="http://schemas.openxmlformats.org/spreadsheetml/2006/main" count="1208" uniqueCount="338">
  <si>
    <t xml:space="preserve"> Інформаційно-консультативні послуги по роботі з програмним забезпечення комп`ютерної програми M.E.Dok</t>
  </si>
  <si>
    <t xml:space="preserve"> Інформаційно-консультативні послуги по роботі з програмним забезпеченням 
</t>
  </si>
  <si>
    <t xml:space="preserve"> МЕДИЧНІ ХАЛАТИ   (Формений одяг, спеціальний робочий одяг та аксесуари (медичні халати)</t>
  </si>
  <si>
    <t xml:space="preserve"> трость VANDOREN для тенор саксофона </t>
  </si>
  <si>
    <t xml:space="preserve"> трость VANDOREN для тенор саксофона (класика), 2,5   (5шт. в пачці)</t>
  </si>
  <si>
    <t>% зниження</t>
  </si>
  <si>
    <t>+3800442067231</t>
  </si>
  <si>
    <t>+3800500263290</t>
  </si>
  <si>
    <t>+380500469356</t>
  </si>
  <si>
    <t>+380503528188</t>
  </si>
  <si>
    <t>+380503628418</t>
  </si>
  <si>
    <t>+380562318615</t>
  </si>
  <si>
    <t>+38056744 35 3</t>
  </si>
  <si>
    <t>+380567443534</t>
  </si>
  <si>
    <t>+380567660404</t>
  </si>
  <si>
    <t>+380567660628</t>
  </si>
  <si>
    <t>+380567873250</t>
  </si>
  <si>
    <t>+380567982137</t>
  </si>
  <si>
    <t>+38057209577</t>
  </si>
  <si>
    <t>+380633695642</t>
  </si>
  <si>
    <t>+380673535202</t>
  </si>
  <si>
    <t>+380673679090</t>
  </si>
  <si>
    <t>+380673843728</t>
  </si>
  <si>
    <t>+380674008844</t>
  </si>
  <si>
    <t>+380676302159</t>
  </si>
  <si>
    <t>+380676370181</t>
  </si>
  <si>
    <t>+380676506281</t>
  </si>
  <si>
    <t>+380676531900</t>
  </si>
  <si>
    <t>+380962512788</t>
  </si>
  <si>
    <t>+380970517037</t>
  </si>
  <si>
    <t>+380978080311</t>
  </si>
  <si>
    <t>+380990428004</t>
  </si>
  <si>
    <t>+380990609776</t>
  </si>
  <si>
    <t>+38563769090</t>
  </si>
  <si>
    <t>,,</t>
  </si>
  <si>
    <t xml:space="preserve">- Пакети програмного забезпечення для фінансового аналізу та бухгалтерського обліку (1 модуль = 1 штука); </t>
  </si>
  <si>
    <t>0 (0)</t>
  </si>
  <si>
    <t>01-09/20</t>
  </si>
  <si>
    <t>04/12</t>
  </si>
  <si>
    <t>05389936</t>
  </si>
  <si>
    <t>056 376 9090</t>
  </si>
  <si>
    <t>07/04</t>
  </si>
  <si>
    <t>07/09/2019</t>
  </si>
  <si>
    <t>11/11</t>
  </si>
  <si>
    <t>11/11-1</t>
  </si>
  <si>
    <t>12/02/18</t>
  </si>
  <si>
    <t>12/17</t>
  </si>
  <si>
    <t>131</t>
  </si>
  <si>
    <t>15/03/2018</t>
  </si>
  <si>
    <t>16/10</t>
  </si>
  <si>
    <t>18/09</t>
  </si>
  <si>
    <t>18/09-1</t>
  </si>
  <si>
    <t>18100000-0 Формений одяг, спеціальний робочий одяг та аксесуари</t>
  </si>
  <si>
    <t>19</t>
  </si>
  <si>
    <t>19087191</t>
  </si>
  <si>
    <t>191439904652</t>
  </si>
  <si>
    <t>19143995</t>
  </si>
  <si>
    <t>20/08/2021</t>
  </si>
  <si>
    <t>20193490</t>
  </si>
  <si>
    <t>21 ДН - 1</t>
  </si>
  <si>
    <t>21/10</t>
  </si>
  <si>
    <t>22/09/2021</t>
  </si>
  <si>
    <t>22/09ДЛ/21</t>
  </si>
  <si>
    <t>22/11/2018</t>
  </si>
  <si>
    <t>22228465,ПТП ООО "Арбелон",Украина;32944464,ТОВАРИСТВО З ОБМЕЖЕНОЮ ВЫДПОВЫДАЛЬНЫСТЮ "ОСЕЛЯ",Україна;2700600136,ФОП Костенко Е.В.,Україна;37482264,ПП Партнер-Дистрибуційна Компанія,Україна;38069357,ТОВ "Торговый Дом Светоприбор",Украина;37482264,ПП"Партнер-Дистрибуційна компанія",Україна;38631848,ТОВАРИСТВО З ОБМЕЖЕНОЮ ВІДПОВІДАЛЬНІСТЮ "КОМПАНІЯ ІНТЕКС ГРУП",Україна</t>
  </si>
  <si>
    <t>22450000-9 Друкована продукція з елементами захисту</t>
  </si>
  <si>
    <t>2279410772</t>
  </si>
  <si>
    <t>2279410772,ПОЛТОРАЦЬКИЙ АНАТОЛІЙ АНАТОЛІЙОВИЧ,Україна;2418500627,ФОП "БЕЗУГЛА ОЛЕНА ВАЛЕРІЇВНА",Україна;13717359,Товариство з обмеженою відповідальністю "Новинка",Україна;41777685,ТОВ "ТК-ІНДУСТРІЯ",Україна</t>
  </si>
  <si>
    <t>2279410772,ФОП ПОЛТОРАЦЬКИЙ АНАТОЛІЙ АНАТОЛІЙОВИЧ,УКРАЇНА;2418500627,Фізична особа - підприємець БЕЗУГЛА ОЛЕНА ВАЛЕРІЇВНА,Україна;3365704159,ФОП Курганов Вадим Вадимович,Україна;36969283,ТОВ Виробниче підприємство "Спецстиль",Україна</t>
  </si>
  <si>
    <t>24.02/2021</t>
  </si>
  <si>
    <t>2426300495,Попов Дмитро Володимирович,Украина</t>
  </si>
  <si>
    <t>24450000-3 Агрохімічна продукція</t>
  </si>
  <si>
    <t>2549900587</t>
  </si>
  <si>
    <t>25525494</t>
  </si>
  <si>
    <t>2605200337</t>
  </si>
  <si>
    <t>2622311251</t>
  </si>
  <si>
    <t>2633300327</t>
  </si>
  <si>
    <t>28/08/20</t>
  </si>
  <si>
    <t>2859813364</t>
  </si>
  <si>
    <t>29164024406</t>
  </si>
  <si>
    <t>2964510448</t>
  </si>
  <si>
    <t>2964510448,ОБДИМКО ОЛЬГА СТАНІСЛАВІВНА,Україна;02469126,КП "Кам’янець-Подільська міська друкарня",Україна</t>
  </si>
  <si>
    <t>3 (0)</t>
  </si>
  <si>
    <t>30-11/20</t>
  </si>
  <si>
    <t>30/09</t>
  </si>
  <si>
    <t>30190000-7 Офісне устаткування та приладдя різне</t>
  </si>
  <si>
    <t>30210000-4 Машини для обробки даних (апаратна частина)</t>
  </si>
  <si>
    <t>30230000-0 Комп’ютерне обладнання</t>
  </si>
  <si>
    <t>31531000-7 Лампи електричні для освітлювання</t>
  </si>
  <si>
    <t>3206414961</t>
  </si>
  <si>
    <t>3206414961,ФОП "ВДОВІЧЕНКО ДАР'Я ОЛЕКСІЇВНА",Україна</t>
  </si>
  <si>
    <t>32490244</t>
  </si>
  <si>
    <t>33000000-0 Устаткування медичне</t>
  </si>
  <si>
    <t>33631600-8 Антисептичні та дезінфекційні засоби</t>
  </si>
  <si>
    <t>33760000-5 Туалетний папір, носові хустинки, рушники для рук і серветки</t>
  </si>
  <si>
    <t>33761000-2 Туалетний папір</t>
  </si>
  <si>
    <t>3580709997</t>
  </si>
  <si>
    <t>3580709997,ФОП КОВАЛЬЧУК ВАСИЛЬ ПЕТРОВИЧ,Україна</t>
  </si>
  <si>
    <t>36</t>
  </si>
  <si>
    <t>36216548</t>
  </si>
  <si>
    <t>36216548,ТОВ "ЦІАТ",Украина</t>
  </si>
  <si>
    <t>36639604</t>
  </si>
  <si>
    <t>36865753</t>
  </si>
  <si>
    <t>37149106</t>
  </si>
  <si>
    <t>37300000-1 Інструменти музичні та частини до них</t>
  </si>
  <si>
    <t>37320000-7 Частини та приладдя до музичних інструментів</t>
  </si>
  <si>
    <t>37593550</t>
  </si>
  <si>
    <t>380672342638</t>
  </si>
  <si>
    <t>380979108610</t>
  </si>
  <si>
    <t>38410000-2 Лічильні прилади</t>
  </si>
  <si>
    <t>38754081</t>
  </si>
  <si>
    <t>38754081,ТОВ "ЦЕНТР ПРОГРАМНИХ РІШЕНЬ "МАЯК",Україна</t>
  </si>
  <si>
    <t>39000000-2 Меблі (у т.ч. офісні меблі), вироби меблево-декоративні, побутова техніка (окрім освітлення) та засоби для чищення</t>
  </si>
  <si>
    <t>39330000-4 Дезінфекційне обладнання</t>
  </si>
  <si>
    <t>39720000-5 Неелектричні побутові прилади</t>
  </si>
  <si>
    <t>41590629</t>
  </si>
  <si>
    <t>41590629,ТОВ "МАЯК ПРОТЕКШН",Україна</t>
  </si>
  <si>
    <t>42668690</t>
  </si>
  <si>
    <t>42668690,ТОВ "КОМПАКОМ-2000",Україна;2888921144,ФОП "СЕМЕНЮК ОЛЕНА МИКОЛАЇВНА",Україна</t>
  </si>
  <si>
    <t>42760379</t>
  </si>
  <si>
    <t>44608</t>
  </si>
  <si>
    <t>48440000-4 Пакети програмного забезпечення для фінансового аналізу та бухгалтерського обліку</t>
  </si>
  <si>
    <t>48440000-4;</t>
  </si>
  <si>
    <t>48620000-0 Операційні системи</t>
  </si>
  <si>
    <t>50410000-2 Послуги з ремонту і технічного обслуговування вимірювальних, випробувальних і контрольних приладів</t>
  </si>
  <si>
    <t>551</t>
  </si>
  <si>
    <t>6</t>
  </si>
  <si>
    <t>70220000-9 Послуги з надання в оренду чи лізингу нежитлової нерухомості</t>
  </si>
  <si>
    <t>72200000-7 Послуги з програмування та послуги консультативні щодо програмного забезпечення</t>
  </si>
  <si>
    <t>72250000-2 Послуги, пов’язані із системами та підтримкою</t>
  </si>
  <si>
    <t>72260000-5 Послуги, пов’язані з програмним забезпеченням</t>
  </si>
  <si>
    <t>72261000-2 Послуги з обслуговування програмного забезпечення</t>
  </si>
  <si>
    <t>72310000-1 Послуги з обробки даних</t>
  </si>
  <si>
    <t>72410000-7 Послуги провайдерів</t>
  </si>
  <si>
    <t>7447606</t>
  </si>
  <si>
    <t>76</t>
  </si>
  <si>
    <t>79980000-7 Послуги з передплати друкованих видань</t>
  </si>
  <si>
    <t>80510000-2 Послуги з професійної підготовки спеціалістів</t>
  </si>
  <si>
    <t>98310000-9 Послуги з прання і сухого чищення</t>
  </si>
  <si>
    <t>LED лампа VIDEX R50 5W E14 220V 3000К(жовте/тепле світло), гарантія 3 роки</t>
  </si>
  <si>
    <t>UAH</t>
  </si>
  <si>
    <t>anatol0143@ukr.net</t>
  </si>
  <si>
    <t>andrey@mayak.dp.ua</t>
  </si>
  <si>
    <t>ciat@i.ua</t>
  </si>
  <si>
    <t>dnepr@mayak.dp.ua</t>
  </si>
  <si>
    <t>ecosystemseco@i.ua</t>
  </si>
  <si>
    <t>helga@kit.dp.ua</t>
  </si>
  <si>
    <t>report.zakupki@prom.ua</t>
  </si>
  <si>
    <t>spetsodyag@i.ua</t>
  </si>
  <si>
    <t>tender@mayak.dp.ua</t>
  </si>
  <si>
    <t>vit6922@gmail.com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</si>
  <si>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</si>
  <si>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</si>
  <si>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</si>
  <si>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</si>
  <si>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Абонентська  плата за делегування доменного імені  та послуги хостингу, аккаунт</t>
  </si>
  <si>
    <t>Антисептик 1л. з дозатором, Бланілас 300, - 1 кг</t>
  </si>
  <si>
    <t>Антисептичні та дезинфікуючі засоби</t>
  </si>
  <si>
    <t>БОЙКО ВАДИМ ВІКТОРОВИЧ</t>
  </si>
  <si>
    <t>Бланки квитків театральних з елементами захисту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</si>
  <si>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</si>
  <si>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</si>
  <si>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</si>
  <si>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</si>
  <si>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</si>
  <si>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Відкриті торги</t>
  </si>
  <si>
    <t>Відсутнє</t>
  </si>
  <si>
    <t xml:space="preserve">Господарські товари для  використання в повсякденній діяльності закладу для забезпечення санітарно-гігієнічниз норм та зовнішньої чистоти в приміщенні. </t>
  </si>
  <si>
    <t xml:space="preserve">ДК 021:2015 – 72261000-2 “Послуги з обслуговування програмного забезпечення” </t>
  </si>
  <si>
    <t>ДНІПРОПЕТРОВСЬКА ОБЛАСНА ОРГАНІЗАЦІЯ НАЦІОНАЛЬНОЇ СПІЛКИ АРХІТЕКТОРІВ УКРАЇНИ</t>
  </si>
  <si>
    <t>ДПМ15591</t>
  </si>
  <si>
    <t>ДПММП001770</t>
  </si>
  <si>
    <t>ДПММП007140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</si>
  <si>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</si>
  <si>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</si>
  <si>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</si>
  <si>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</si>
  <si>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</si>
  <si>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</si>
  <si>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 xml:space="preserve">Дезінфікуючий засіб для обробки поверхонь </t>
  </si>
  <si>
    <t>Дезінфікуючий засіб для обробки рук і шкіри</t>
  </si>
  <si>
    <t>Для забезпечення освітлювання глядацької зали необхібні електричні лампи накалювання для поступового включення світла, а світодіодні лампи не мають такої властивості</t>
  </si>
  <si>
    <t>Договір діє до:</t>
  </si>
  <si>
    <t>Допорогова закупівля</t>
  </si>
  <si>
    <t>Друкована продукція з елементами захисту</t>
  </si>
  <si>
    <t>Діагностика та перезарядження вогнегасників</t>
  </si>
  <si>
    <t>Електронна пошта переможця тендеру</t>
  </si>
  <si>
    <t>З ПДВ</t>
  </si>
  <si>
    <t>Завершити закупівлю</t>
  </si>
  <si>
    <t>Закупівля без використання електронної системи</t>
  </si>
  <si>
    <t>Засіб дезінфікуючий «Люмакс-Хлор 1000»,</t>
  </si>
  <si>
    <t>Захищені носії особистих ключів ( Комп’ютерне обладнання)</t>
  </si>
  <si>
    <t xml:space="preserve">Захищені носії особистих ключів (код ДК 021:2015 – 30230000-0 Комп’ютерне обладнання)
</t>
  </si>
  <si>
    <t>Звіт створено 30 жовтня о 16:43 з використанням http://zakupki.prom.ua</t>
  </si>
  <si>
    <t>КЕП</t>
  </si>
  <si>
    <t>КОМУНАЛЬНИЙ ЗАКЛАД КУЛЬТУРИ "ДНІПРОВСЬКИЙ АКАДЕМІЧНИЙ УКРАЇНСЬКИЙ ТЕАТР ОДНОГО АКТОРА "КРИК" ДНІПРОВСЬКОЇ МІСЬКОЇ РАДИ</t>
  </si>
  <si>
    <t xml:space="preserve">КП  "Програмний комплекс "Варта". </t>
  </si>
  <si>
    <t xml:space="preserve">КП  "Програмний комплекс "Варта".        
</t>
  </si>
  <si>
    <t>КУДРА ВЯЧЕСЛАВ ВІТАЛІЙОВИЧ</t>
  </si>
  <si>
    <t>Канцелярські товари</t>
  </si>
  <si>
    <t>Класифікатор</t>
  </si>
  <si>
    <t xml:space="preserve">Комп`ютерна програма "Єдина інформаційна система управління місцевим бюджетом" 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</si>
  <si>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</si>
  <si>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</si>
  <si>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</si>
  <si>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</si>
  <si>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Мило рідке 5 л.;
Паперові рушники для рук V-укладка, 1 слойні</t>
  </si>
  <si>
    <t>Мило рідке 5 л.;
Паперові рушники для рук V-укладка, 1 слойні.</t>
  </si>
  <si>
    <t>Мої дії</t>
  </si>
  <si>
    <t>Навчання безпечної експлуатації електоро установок споживачами</t>
  </si>
  <si>
    <t>Назва потенційного переможця (з найменшою ціною)</t>
  </si>
  <si>
    <t>Настінна підставка для тримання дезінфікуючого засобу з ручним дозатором (WDM-1)</t>
  </si>
  <si>
    <t>Немає лотів</t>
  </si>
  <si>
    <t>Нецінові критерії</t>
  </si>
  <si>
    <t>Номер договору</t>
  </si>
  <si>
    <t xml:space="preserve">Ноутбук HP 15-dw 2000 ua (3M811EA) Silver, </t>
  </si>
  <si>
    <t>Ноутбук HP 15-dw 2000 ua (3M811EA) Silver, 
або аналог з відповідними характеристиками</t>
  </si>
  <si>
    <t>Ноутбук HP 15-dw2000ua (3M811EA) Silver</t>
  </si>
  <si>
    <t>Ні</t>
  </si>
  <si>
    <t>ОБДИМКО ОЛЬГА СТАНІСЛАВІВНА</t>
  </si>
  <si>
    <t>Одиниця виміру</t>
  </si>
  <si>
    <t xml:space="preserve">Операційні системи (програмне забезпечення Windows 10 Pro) </t>
  </si>
  <si>
    <t>Організатор</t>
  </si>
  <si>
    <t>Організатор закупівлі</t>
  </si>
  <si>
    <t xml:space="preserve">Оренда нежитлового приміщення </t>
  </si>
  <si>
    <t xml:space="preserve">Оренда нежитлового приміщення 
для здійснення статутної діяльності театру </t>
  </si>
  <si>
    <t>Основний контакт</t>
  </si>
  <si>
    <t>Осушувач очищувач повітря 
Maxton MX-20L з HEPA фільтром та іонізацією</t>
  </si>
  <si>
    <t>Очікувана вартість закупівлі</t>
  </si>
  <si>
    <t>Очікувана вартість лота</t>
  </si>
  <si>
    <t>Очікувана вартість, одиниця</t>
  </si>
  <si>
    <t>ПОЛТОРАЦЬКИЙ АНАТОЛІЙ АНАТОЛІЙОВИЧ</t>
  </si>
  <si>
    <t>ПРИВАТНЕ ПІДПРИЄМСТВО "АРСЕНАЛ-У"</t>
  </si>
  <si>
    <t>Пакети програмного забезпечення для фінансового аналізу та бухгалтерського обліку</t>
  </si>
  <si>
    <t>Пакети програмного забезпечення для фінансового аналізу та бухгалтерського обліку (1 модуль = 1 штука)</t>
  </si>
  <si>
    <t>Подушечки для клапанів саксофона Yamaha N1390003 набір 28 шт</t>
  </si>
  <si>
    <t>Попов Дмитро Володимирович</t>
  </si>
  <si>
    <t>Посилання на редукціон</t>
  </si>
  <si>
    <t>Послуги з навчання співробітників</t>
  </si>
  <si>
    <t xml:space="preserve">Послуги з надання в оренду чи лізингу нежитлової нерухомості </t>
  </si>
  <si>
    <t xml:space="preserve">Послуги провайдерів (Реєстрація доменного імені, хостинг) 
</t>
  </si>
  <si>
    <t>Послуги супроводу програмного забезпечення ""Єдиною інформаційною системоюуправління місцевим бжюджетом" ("ЄІСУБ для місцевого бюджету")</t>
  </si>
  <si>
    <t>Послуги супроводу програмного забезпечення ""Єдиною інформаційною системоюуправління місцевим бжюджетом" ("ЄШСУБ для місцевого бюджету")</t>
  </si>
  <si>
    <t>Постачальник тільки з м. Дніпропетровськ</t>
  </si>
  <si>
    <t>Постачальник тільки з м. Дніпропетровськ, або доставка за рахунок постачальника</t>
  </si>
  <si>
    <t xml:space="preserve">Постачання пакетів оновлення (компонент) до комп'ютерної програми "ІС-ПРО" засобами онлайн-сервісу модуля “ Облік заробітної плати” Постачання пакетів оновлення (компонент) до комп'ютерної програми "ІС-ПРО" засобами онлайн-сервісу модуля “. Джерела фінансування”. </t>
  </si>
  <si>
    <t>Постачання примірника та пакетів оновлень (компонент) комп'ютерної програми "М.ЕDос" Модуль "Звітність" з правом використання на рік.
Інформаційнно-консультативні послуги по роботі з програмним забезпеченням</t>
  </si>
  <si>
    <t xml:space="preserve">Постачання, видача та обслуговування кваліфікованих сертифікатів відкритих ключів кваліфікованого електронного підпису </t>
  </si>
  <si>
    <t>Предмет закупівлі</t>
  </si>
  <si>
    <t>При створенні закупівлі Ноутбуку HP 15-dw2000ua (3M811EA) Silver була визначена невірна процедура закупівлі, а саме “Відкриті торги”, а не  “Спрощена закупівля”.</t>
  </si>
  <si>
    <t>Прийом пропозицій до:</t>
  </si>
  <si>
    <t>Прийом пропозицій з</t>
  </si>
  <si>
    <t>Причина скасування закупівлі</t>
  </si>
  <si>
    <t xml:space="preserve">Програмна продукція Avast Premium Security </t>
  </si>
  <si>
    <t xml:space="preserve">Програмна продукція Avast Premium Security 1ПК/1рік 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</si>
  <si>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</si>
  <si>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</si>
  <si>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Підписка на 2021рік газети "Наше місто"</t>
  </si>
  <si>
    <t xml:space="preserve">Пірометр (інфрачервоний термометр), модель HT-820D  
</t>
  </si>
  <si>
    <t xml:space="preserve">Пірометр (інфрачервоний термометр), модель HT-820D в комплекті з батарейками 
</t>
  </si>
  <si>
    <t>РАХМАНОВА НАТАЛІЯ ВАСИЛІВНА</t>
  </si>
  <si>
    <t xml:space="preserve">Рукавички гумові Dermagrip Size: Large (8-9) </t>
  </si>
  <si>
    <t xml:space="preserve">Рушники паперові для рук V-укладка, 1- слой - оливові;
 Рушники паперові для рук 2-х слойні Zewa- білі 
Мило рідке для рук </t>
  </si>
  <si>
    <t xml:space="preserve">Рушники паперові для рук V-укладка, 1- слой - оливові; 
Рушники паперові для рук 2-х слойні Zewa- білі 
Мило рідке для рук </t>
  </si>
  <si>
    <t>Список державних закупівель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</si>
  <si>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</si>
  <si>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</si>
  <si>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</si>
  <si>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</si>
  <si>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</si>
  <si>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</si>
  <si>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</si>
  <si>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</si>
  <si>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"КОМПАКОМ-2000"</t>
  </si>
  <si>
    <t>ТОВ "МАЯК ПРОТЕКШН"</t>
  </si>
  <si>
    <t>ТОВ "ЦІАТ"</t>
  </si>
  <si>
    <t>ТОВ "ЦЕНТР ПРОГРАМНИХ РІШЕНЬ "МАЯК"</t>
  </si>
  <si>
    <t>ТОВАРИСТВО З ОБМЕЖЕНОЮ ВІДПОВІДАЛЬНІСТЮ "ГАЗЕТА "НАШЕ МІСТО"</t>
  </si>
  <si>
    <t>ТОВАРИСТВО З ОБМЕЖЕНОЮ ВІДПОВІДАЛЬНІСТЮ "ЕПІЦЕНТР К"</t>
  </si>
  <si>
    <t>ТОВАРИСТВО З ОБМЕЖЕНОЮ ВІДПОВІДАЛЬНІСТЮ "КОМПАКОМ-2000"</t>
  </si>
  <si>
    <t>ТОВАРИСТВО З ОБМЕЖЕНОЮ ВІДПОВІДАЛЬНІСТЮ "МАЯК ПРОТЕКШН</t>
  </si>
  <si>
    <t>ТОВАРИСТВО З ОБМЕЖЕНОЮ ВІДПОВІДАЛЬНІСТЮ "ПОЖМАСТЕР"</t>
  </si>
  <si>
    <t>ТОВАРИСТВО З ОБМЕЖЕНОЮ ВІДПОВІДАЛЬНІСТЮ "ТРЕЙД-СЕРВІС ГК"</t>
  </si>
  <si>
    <t>ТОВАРИСТВО З ОБМЕЖЕНОЮ ВІДПОВІДАЛЬНІСТЮ "УЧБОВО-КУРСОВИЙ КОМБІНАТ ПРОФІ ЛАЙН"</t>
  </si>
  <si>
    <t>ТОВАРИСТВО З ОБМЕЖЕНОЮ ВІДПОВІДАЛЬНІСТЮ "ХОСТІНГ УКРАЇНА"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</si>
  <si>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</si>
  <si>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</si>
  <si>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ТОРГІВЕЛЬНО-ВИРОБНИЧА ЗРУПА "кУНІЦА"</t>
  </si>
  <si>
    <t>ТОВАРИСТВО З ОБМЕЖЕНОЮ ВІДПОВІДАЛЬНІСТЮ ТОРГОВЕЛЬНО-ВИРОБНИЧА ГРУПА "КУНІЦА"</t>
  </si>
  <si>
    <t>Так</t>
  </si>
  <si>
    <t>Театральні квитки з елементами захисту</t>
  </si>
  <si>
    <t>Тетяна Василівна</t>
  </si>
  <si>
    <t>Тип процедури</t>
  </si>
  <si>
    <t>Узагальнена назва закупівлі</t>
  </si>
  <si>
    <t>Укладення договору до:</t>
  </si>
  <si>
    <t>Укладення договору з:</t>
  </si>
  <si>
    <t>ФОП "ВДОВІЧЕНКО ДАР'Я ОЛЕКСІЇВНА"</t>
  </si>
  <si>
    <t>ФОП КОВАЛЬЧУК ВАСИЛЬ ПЕТРОВИЧ</t>
  </si>
  <si>
    <t>ФОП ПОЛТОРАЦЬКИЙ АНАТОЛІЙ АНАТОЛІЙОВИЧ</t>
  </si>
  <si>
    <t>ФОП Яковлєва А.В.</t>
  </si>
  <si>
    <t>Фактичний переможець</t>
  </si>
  <si>
    <t>Формений одяг, спеціальний робочий одяг та аксесуари  (медичні халати).</t>
  </si>
  <si>
    <t>Формений одяг, спеціальний робочий одяг та аксесуари  (медичні халати).
(власні кошти)</t>
  </si>
  <si>
    <t>Фільтри для пилососа Electrolux UMP 3  (16 шт к упаковці)</t>
  </si>
  <si>
    <t>Хімічне чищення (піджак)</t>
  </si>
  <si>
    <t>ЮРЧЕНКО ОЛЕКСАНДР МИКОЛАЙОВИЧ</t>
  </si>
  <si>
    <t>ЯХІМЕЦЬ РИММА ВІКТОРІВНА</t>
  </si>
  <si>
    <t>Яковлєва Анастасія Вікторівна</t>
  </si>
  <si>
    <t>Якщо ви маєте пропозицію чи побажання щодо покращення цього звіту, напишіть нам, будь ласка:</t>
  </si>
  <si>
    <t>аркуш</t>
  </si>
  <si>
    <t>аукціон не передбачено</t>
  </si>
  <si>
    <t>аукціон не проводився</t>
  </si>
  <si>
    <t>буде відома у момент початку прийому пропозицій</t>
  </si>
  <si>
    <t>завершено</t>
  </si>
  <si>
    <t>закупівля не відбулась</t>
  </si>
  <si>
    <t>комплект</t>
  </si>
  <si>
    <t>кілька позицій</t>
  </si>
  <si>
    <t>лампи світлодіодні</t>
  </si>
  <si>
    <t>людей</t>
  </si>
  <si>
    <t>місяць</t>
  </si>
  <si>
    <t>набір</t>
  </si>
  <si>
    <t>найменувань</t>
  </si>
  <si>
    <t>не вказано</t>
  </si>
  <si>
    <t>не указано</t>
  </si>
  <si>
    <t>одиниця</t>
  </si>
  <si>
    <t>очікує підпису</t>
  </si>
  <si>
    <t>пара</t>
  </si>
  <si>
    <t>пачка</t>
  </si>
  <si>
    <t>пачок</t>
  </si>
  <si>
    <t>послуга</t>
  </si>
  <si>
    <t>пропозиції розглянуті</t>
  </si>
  <si>
    <t>підписано</t>
  </si>
  <si>
    <t>скасована</t>
  </si>
  <si>
    <t>чернетка</t>
  </si>
  <si>
    <t>штука</t>
  </si>
  <si>
    <t>штуки</t>
  </si>
  <si>
    <t>ящик</t>
  </si>
  <si>
    <t>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</si>
</sst>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yyyy\-mm\-dd"/>
    <numFmt numFmtId="165" formatCode="dd\.mm\.yyyy"/>
    <numFmt numFmtId="166" formatCode="dd\.mm\.yyyy\ hh: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41" fillId="0" borderId="0" xfId="0" applyNumberFormat="1" applyFont="1" applyAlignment="1">
      <alignment/>
    </xf>
    <xf numFmtId="165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66" fontId="41" fillId="0" borderId="0" xfId="0" applyNumberFormat="1" applyFont="1" applyAlignment="1">
      <alignment/>
    </xf>
    <xf numFmtId="0" fontId="21" fillId="33" borderId="10" xfId="0" applyFont="1" applyFill="1" applyBorder="1" applyAlignment="1">
      <alignment horizontal="center" wrapText="1"/>
    </xf>
    <xf numFmtId="0" fontId="22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ort.zakupki@prom.ua" TargetMode="External" /><Relationship Id="rId2" Type="http://schemas.openxmlformats.org/officeDocument/2006/relationships/hyperlink" Target="https://my.zakupki.prom.ua/remote/dispatcher/state_purchase_view/18912797" TargetMode="External" /><Relationship Id="rId3" Type="http://schemas.openxmlformats.org/officeDocument/2006/relationships/hyperlink" Target="https://my.zakupki.prom.ua/remote/dispatcher/state_purchase_view/19491576" TargetMode="External" /><Relationship Id="rId4" Type="http://schemas.openxmlformats.org/officeDocument/2006/relationships/hyperlink" Target="https://my.zakupki.prom.ua/remote/dispatcher/state_purchase_view/21016796" TargetMode="External" /><Relationship Id="rId5" Type="http://schemas.openxmlformats.org/officeDocument/2006/relationships/hyperlink" Target="https://my.zakupki.prom.ua/remote/dispatcher/state_purchase_view/19408362" TargetMode="External" /><Relationship Id="rId6" Type="http://schemas.openxmlformats.org/officeDocument/2006/relationships/hyperlink" Target="https://my.zakupki.prom.ua/remote/dispatcher/state_purchase_view/12595944" TargetMode="External" /><Relationship Id="rId7" Type="http://schemas.openxmlformats.org/officeDocument/2006/relationships/hyperlink" Target="https://auction.openprocurement.org/tenders/abf1d86ddd01431b9bfcadedc0767067" TargetMode="External" /><Relationship Id="rId8" Type="http://schemas.openxmlformats.org/officeDocument/2006/relationships/hyperlink" Target="https://my.zakupki.prom.ua/remote/dispatcher/state_purchase_view/21767916" TargetMode="External" /><Relationship Id="rId9" Type="http://schemas.openxmlformats.org/officeDocument/2006/relationships/hyperlink" Target="https://my.zakupki.prom.ua/remote/dispatcher/state_purchase_view/38858" TargetMode="External" /><Relationship Id="rId10" Type="http://schemas.openxmlformats.org/officeDocument/2006/relationships/hyperlink" Target="https://my.zakupki.prom.ua/remote/dispatcher/state_purchase_view/47035" TargetMode="External" /><Relationship Id="rId11" Type="http://schemas.openxmlformats.org/officeDocument/2006/relationships/hyperlink" Target="https://my.zakupki.prom.ua/remote/dispatcher/state_purchase_view/6222739" TargetMode="External" /><Relationship Id="rId12" Type="http://schemas.openxmlformats.org/officeDocument/2006/relationships/hyperlink" Target="https://auction.openprocurement.org/tenders/9ae03c5beb5a44f7a0be6f90cb199eba" TargetMode="External" /><Relationship Id="rId13" Type="http://schemas.openxmlformats.org/officeDocument/2006/relationships/hyperlink" Target="https://my.zakupki.prom.ua/remote/dispatcher/state_purchase_view/20177757" TargetMode="External" /><Relationship Id="rId14" Type="http://schemas.openxmlformats.org/officeDocument/2006/relationships/hyperlink" Target="https://my.zakupki.prom.ua/remote/dispatcher/state_purchase_view/28675117" TargetMode="External" /><Relationship Id="rId15" Type="http://schemas.openxmlformats.org/officeDocument/2006/relationships/hyperlink" Target="https://my.zakupki.prom.ua/remote/dispatcher/state_purchase_view/30228102" TargetMode="External" /><Relationship Id="rId16" Type="http://schemas.openxmlformats.org/officeDocument/2006/relationships/hyperlink" Target="https://my.zakupki.prom.ua/remote/dispatcher/state_purchase_view/5536402" TargetMode="External" /><Relationship Id="rId17" Type="http://schemas.openxmlformats.org/officeDocument/2006/relationships/hyperlink" Target="https://auction.openprocurement.org/tenders/bf8a9f30eaae4dfa9c88c1c00ca766ad" TargetMode="External" /><Relationship Id="rId18" Type="http://schemas.openxmlformats.org/officeDocument/2006/relationships/hyperlink" Target="https://my.zakupki.prom.ua/remote/dispatcher/state_purchase_view/19700437" TargetMode="External" /><Relationship Id="rId19" Type="http://schemas.openxmlformats.org/officeDocument/2006/relationships/hyperlink" Target="https://auction.openprocurement.org/tenders/084aef4be83d4346b6062f7141a1a36e" TargetMode="External" /><Relationship Id="rId20" Type="http://schemas.openxmlformats.org/officeDocument/2006/relationships/hyperlink" Target="https://my.zakupki.prom.ua/remote/dispatcher/state_purchase_view/22829111" TargetMode="External" /><Relationship Id="rId21" Type="http://schemas.openxmlformats.org/officeDocument/2006/relationships/hyperlink" Target="https://my.zakupki.prom.ua/remote/dispatcher/state_purchase_view/23322682" TargetMode="External" /><Relationship Id="rId22" Type="http://schemas.openxmlformats.org/officeDocument/2006/relationships/hyperlink" Target="https://my.zakupki.prom.ua/remote/dispatcher/state_purchase_view/20965836" TargetMode="External" /><Relationship Id="rId23" Type="http://schemas.openxmlformats.org/officeDocument/2006/relationships/hyperlink" Target="https://my.zakupki.prom.ua/remote/dispatcher/state_purchase_view/23340671" TargetMode="External" /><Relationship Id="rId24" Type="http://schemas.openxmlformats.org/officeDocument/2006/relationships/hyperlink" Target="https://my.zakupki.prom.ua/remote/dispatcher/state_purchase_view/28744579" TargetMode="External" /><Relationship Id="rId25" Type="http://schemas.openxmlformats.org/officeDocument/2006/relationships/hyperlink" Target="https://my.zakupki.prom.ua/remote/dispatcher/state_purchase_view/19489212" TargetMode="External" /><Relationship Id="rId26" Type="http://schemas.openxmlformats.org/officeDocument/2006/relationships/hyperlink" Target="https://my.zakupki.prom.ua/remote/dispatcher/state_purchase_view/23327221" TargetMode="External" /><Relationship Id="rId27" Type="http://schemas.openxmlformats.org/officeDocument/2006/relationships/hyperlink" Target="https://my.zakupki.prom.ua/remote/dispatcher/state_purchase_view/28125788" TargetMode="External" /><Relationship Id="rId28" Type="http://schemas.openxmlformats.org/officeDocument/2006/relationships/hyperlink" Target="https://my.zakupki.prom.ua/remote/dispatcher/state_purchase_view/24440738" TargetMode="External" /><Relationship Id="rId29" Type="http://schemas.openxmlformats.org/officeDocument/2006/relationships/hyperlink" Target="https://my.zakupki.prom.ua/remote/dispatcher/state_purchase_view/21673513" TargetMode="External" /><Relationship Id="rId30" Type="http://schemas.openxmlformats.org/officeDocument/2006/relationships/hyperlink" Target="https://my.zakupki.prom.ua/remote/dispatcher/state_purchase_view/25820863" TargetMode="External" /><Relationship Id="rId31" Type="http://schemas.openxmlformats.org/officeDocument/2006/relationships/hyperlink" Target="https://my.zakupki.prom.ua/remote/dispatcher/state_purchase_view/52367" TargetMode="External" /><Relationship Id="rId32" Type="http://schemas.openxmlformats.org/officeDocument/2006/relationships/hyperlink" Target="https://my.zakupki.prom.ua/remote/dispatcher/state_purchase_view/23652631" TargetMode="External" /><Relationship Id="rId33" Type="http://schemas.openxmlformats.org/officeDocument/2006/relationships/hyperlink" Target="https://my.zakupki.prom.ua/remote/dispatcher/state_purchase_view/23704092" TargetMode="External" /><Relationship Id="rId34" Type="http://schemas.openxmlformats.org/officeDocument/2006/relationships/hyperlink" Target="https://my.zakupki.prom.ua/remote/dispatcher/state_purchase_view/55735" TargetMode="External" /><Relationship Id="rId35" Type="http://schemas.openxmlformats.org/officeDocument/2006/relationships/hyperlink" Target="https://my.zakupki.prom.ua/remote/dispatcher/state_purchase_view/28127354" TargetMode="External" /><Relationship Id="rId36" Type="http://schemas.openxmlformats.org/officeDocument/2006/relationships/hyperlink" Target="https://my.zakupki.prom.ua/remote/dispatcher/state_purchase_view/52343" TargetMode="External" /><Relationship Id="rId37" Type="http://schemas.openxmlformats.org/officeDocument/2006/relationships/hyperlink" Target="https://my.zakupki.prom.ua/remote/dispatcher/state_purchase_view/8854050" TargetMode="External" /><Relationship Id="rId38" Type="http://schemas.openxmlformats.org/officeDocument/2006/relationships/hyperlink" Target="https://my.zakupki.prom.ua/remote/dispatcher/state_purchase_view/8854779" TargetMode="External" /><Relationship Id="rId39" Type="http://schemas.openxmlformats.org/officeDocument/2006/relationships/hyperlink" Target="https://my.zakupki.prom.ua/remote/dispatcher/state_purchase_view/23345300" TargetMode="External" /><Relationship Id="rId40" Type="http://schemas.openxmlformats.org/officeDocument/2006/relationships/hyperlink" Target="https://my.zakupki.prom.ua/remote/dispatcher/state_purchase_view/22055120" TargetMode="External" /><Relationship Id="rId41" Type="http://schemas.openxmlformats.org/officeDocument/2006/relationships/hyperlink" Target="https://my.zakupki.prom.ua/remote/dispatcher/state_purchase_view/13652300" TargetMode="External" /><Relationship Id="rId42" Type="http://schemas.openxmlformats.org/officeDocument/2006/relationships/hyperlink" Target="https://my.zakupki.prom.ua/remote/dispatcher/state_purchase_view/19748756" TargetMode="External" /><Relationship Id="rId43" Type="http://schemas.openxmlformats.org/officeDocument/2006/relationships/hyperlink" Target="https://my.zakupki.prom.ua/remote/dispatcher/state_purchase_view/27240885" TargetMode="External" /><Relationship Id="rId44" Type="http://schemas.openxmlformats.org/officeDocument/2006/relationships/hyperlink" Target="https://my.zakupki.prom.ua/remote/dispatcher/state_purchase_view/19033143" TargetMode="External" /><Relationship Id="rId45" Type="http://schemas.openxmlformats.org/officeDocument/2006/relationships/hyperlink" Target="https://my.zakupki.prom.ua/remote/dispatcher/state_purchase_view/19497080" TargetMode="External" /><Relationship Id="rId46" Type="http://schemas.openxmlformats.org/officeDocument/2006/relationships/hyperlink" Target="https://my.zakupki.prom.ua/remote/dispatcher/state_purchase_view/28130273" TargetMode="External" /><Relationship Id="rId47" Type="http://schemas.openxmlformats.org/officeDocument/2006/relationships/hyperlink" Target="https://my.zakupki.prom.ua/remote/dispatcher/state_purchase_view/3022467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11.421875" defaultRowHeight="15"/>
  <cols>
    <col min="1" max="1" width="5.00390625" style="0" customWidth="1"/>
    <col min="2" max="3" width="25.00390625" style="0" customWidth="1"/>
    <col min="4" max="6" width="35.00390625" style="0" customWidth="1"/>
    <col min="7" max="7" width="30.00390625" style="0" customWidth="1"/>
    <col min="8" max="8" width="5.00390625" style="0" customWidth="1"/>
    <col min="9" max="9" width="30.00390625" style="0" customWidth="1"/>
    <col min="10" max="10" width="15.00390625" style="0" customWidth="1"/>
    <col min="11" max="12" width="20.00390625" style="0" customWidth="1"/>
    <col min="13" max="15" width="5.00390625" style="0" customWidth="1"/>
    <col min="16" max="20" width="10.00390625" style="0" customWidth="1"/>
    <col min="21" max="21" width="25.00390625" style="0" customWidth="1"/>
    <col min="22" max="22" width="10.00390625" style="0" customWidth="1"/>
    <col min="23" max="24" width="15.00390625" style="0" customWidth="1"/>
    <col min="25" max="25" width="10.00390625" style="0" customWidth="1"/>
    <col min="26" max="28" width="15.00390625" style="0" customWidth="1"/>
    <col min="29" max="29" width="10.00390625" style="0" customWidth="1"/>
    <col min="30" max="30" width="15.00390625" style="0" customWidth="1"/>
    <col min="31" max="32" width="20.00390625" style="0" customWidth="1"/>
    <col min="33" max="34" width="15.00390625" style="0" customWidth="1"/>
    <col min="35" max="35" width="20.00390625" style="0" customWidth="1"/>
    <col min="36" max="36" width="15.00390625" style="0" customWidth="1"/>
    <col min="37" max="37" width="10.00390625" style="0" customWidth="1"/>
    <col min="38" max="38" width="20.00390625" style="0" customWidth="1"/>
    <col min="39" max="39" width="15.00390625" style="0" customWidth="1"/>
    <col min="40" max="40" width="20.00390625" style="0" customWidth="1"/>
    <col min="41" max="41" width="10.00390625" style="0" customWidth="1"/>
    <col min="42" max="42" width="15.00390625" style="0" customWidth="1"/>
    <col min="43" max="44" width="10.00390625" style="0" customWidth="1"/>
    <col min="45" max="45" width="15.00390625" style="0" customWidth="1"/>
    <col min="46" max="47" width="10.00390625" style="0" customWidth="1"/>
    <col min="48" max="48" width="20.00390625" style="0" customWidth="1"/>
    <col min="49" max="51" width="15.00390625" style="0" customWidth="1"/>
    <col min="52" max="53" width="10.00390625" style="0" customWidth="1"/>
    <col min="54" max="54" width="15.00390625" style="0" customWidth="1"/>
    <col min="55" max="55" width="10.00390625" style="0" customWidth="1"/>
    <col min="56" max="57" width="20.00390625" style="0" customWidth="1"/>
    <col min="58" max="58" width="50.00390625" style="0" customWidth="1"/>
  </cols>
  <sheetData>
    <row r="1" ht="15">
      <c r="A1" s="1" t="s">
        <v>308</v>
      </c>
    </row>
    <row r="2" ht="15">
      <c r="A2" s="2" t="s">
        <v>147</v>
      </c>
    </row>
    <row r="4" ht="15">
      <c r="A4" s="1" t="s">
        <v>264</v>
      </c>
    </row>
    <row r="5" spans="1:58" s="8" customFormat="1" ht="25.5" customHeight="1">
      <c r="A5" s="7" t="s">
        <v>337</v>
      </c>
      <c r="B5" s="7" t="s">
        <v>153</v>
      </c>
      <c r="C5" s="7" t="s">
        <v>154</v>
      </c>
      <c r="D5" s="7" t="s">
        <v>293</v>
      </c>
      <c r="E5" s="7" t="s">
        <v>248</v>
      </c>
      <c r="F5" s="7" t="s">
        <v>200</v>
      </c>
      <c r="G5" s="7" t="s">
        <v>292</v>
      </c>
      <c r="H5" s="7" t="s">
        <v>194</v>
      </c>
      <c r="I5" s="7" t="s">
        <v>222</v>
      </c>
      <c r="J5" s="7" t="s">
        <v>151</v>
      </c>
      <c r="K5" s="7" t="s">
        <v>223</v>
      </c>
      <c r="L5" s="7" t="s">
        <v>226</v>
      </c>
      <c r="M5" s="7" t="s">
        <v>162</v>
      </c>
      <c r="N5" s="7" t="s">
        <v>163</v>
      </c>
      <c r="O5" s="7" t="s">
        <v>161</v>
      </c>
      <c r="P5" s="7" t="s">
        <v>175</v>
      </c>
      <c r="Q5" s="7" t="s">
        <v>178</v>
      </c>
      <c r="R5" s="7" t="s">
        <v>177</v>
      </c>
      <c r="S5" s="7" t="s">
        <v>251</v>
      </c>
      <c r="T5" s="7" t="s">
        <v>250</v>
      </c>
      <c r="U5" s="7" t="s">
        <v>173</v>
      </c>
      <c r="V5" s="7" t="s">
        <v>205</v>
      </c>
      <c r="W5" s="7" t="s">
        <v>228</v>
      </c>
      <c r="X5" s="7" t="s">
        <v>229</v>
      </c>
      <c r="Y5" s="7" t="s">
        <v>204</v>
      </c>
      <c r="Z5" s="7" t="s">
        <v>230</v>
      </c>
      <c r="AA5" s="7" t="s">
        <v>220</v>
      </c>
      <c r="AB5" s="7" t="s">
        <v>203</v>
      </c>
      <c r="AC5" s="7" t="s">
        <v>160</v>
      </c>
      <c r="AD5" s="7" t="s">
        <v>187</v>
      </c>
      <c r="AE5" s="7" t="s">
        <v>270</v>
      </c>
      <c r="AF5" s="7" t="s">
        <v>213</v>
      </c>
      <c r="AG5" s="7" t="s">
        <v>255</v>
      </c>
      <c r="AH5" s="7" t="s">
        <v>256</v>
      </c>
      <c r="AI5" s="7" t="s">
        <v>210</v>
      </c>
      <c r="AJ5" s="7" t="s">
        <v>271</v>
      </c>
      <c r="AK5" s="7" t="s">
        <v>5</v>
      </c>
      <c r="AL5" s="7" t="s">
        <v>300</v>
      </c>
      <c r="AM5" s="7" t="s">
        <v>152</v>
      </c>
      <c r="AN5" s="7" t="s">
        <v>186</v>
      </c>
      <c r="AO5" s="7" t="s">
        <v>202</v>
      </c>
      <c r="AP5" s="7" t="s">
        <v>271</v>
      </c>
      <c r="AQ5" s="7" t="s">
        <v>5</v>
      </c>
      <c r="AR5" s="7" t="s">
        <v>237</v>
      </c>
      <c r="AS5" s="7" t="s">
        <v>176</v>
      </c>
      <c r="AT5" s="7" t="s">
        <v>295</v>
      </c>
      <c r="AU5" s="7" t="s">
        <v>294</v>
      </c>
      <c r="AV5" s="7" t="s">
        <v>266</v>
      </c>
      <c r="AW5" s="7" t="s">
        <v>174</v>
      </c>
      <c r="AX5" s="7" t="s">
        <v>214</v>
      </c>
      <c r="AY5" s="7" t="s">
        <v>272</v>
      </c>
      <c r="AZ5" s="7" t="s">
        <v>269</v>
      </c>
      <c r="BA5" s="7" t="s">
        <v>268</v>
      </c>
      <c r="BB5" s="7" t="s">
        <v>182</v>
      </c>
      <c r="BC5" s="7" t="s">
        <v>267</v>
      </c>
      <c r="BD5" s="7" t="s">
        <v>252</v>
      </c>
      <c r="BE5" s="7" t="s">
        <v>208</v>
      </c>
      <c r="BF5" s="7" t="s">
        <v>164</v>
      </c>
    </row>
    <row r="6" spans="1:58" ht="25.5" customHeight="1">
      <c r="A6" s="3">
        <v>1</v>
      </c>
      <c r="B6" s="2" t="str">
        <f>HYPERLINK("https://my.zakupki.prom.ua/remote/dispatcher/state_purchase_view/18912797","UA-2020-09-01-005004-b")</f>
        <v>UA-2020-09-01-005004-b</v>
      </c>
      <c r="C6" s="2" t="s">
        <v>212</v>
      </c>
      <c r="D6" s="1" t="s">
        <v>157</v>
      </c>
      <c r="E6" s="1" t="s">
        <v>156</v>
      </c>
      <c r="F6" s="1" t="s">
        <v>93</v>
      </c>
      <c r="G6" s="1" t="s">
        <v>189</v>
      </c>
      <c r="H6" s="1" t="s">
        <v>289</v>
      </c>
      <c r="I6" s="1" t="s">
        <v>195</v>
      </c>
      <c r="J6" s="1" t="s">
        <v>58</v>
      </c>
      <c r="K6" s="1" t="s">
        <v>291</v>
      </c>
      <c r="L6" s="1" t="s">
        <v>291</v>
      </c>
      <c r="M6" s="1" t="s">
        <v>36</v>
      </c>
      <c r="N6" s="1" t="s">
        <v>36</v>
      </c>
      <c r="O6" s="1" t="s">
        <v>36</v>
      </c>
      <c r="P6" s="4">
        <v>44075</v>
      </c>
      <c r="Q6" s="1"/>
      <c r="R6" s="1"/>
      <c r="S6" s="1"/>
      <c r="T6" s="1"/>
      <c r="U6" s="1" t="s">
        <v>310</v>
      </c>
      <c r="V6" s="3">
        <v>1</v>
      </c>
      <c r="W6" s="5">
        <v>406.32</v>
      </c>
      <c r="X6" s="1" t="s">
        <v>212</v>
      </c>
      <c r="Y6" s="3">
        <v>1</v>
      </c>
      <c r="Z6" s="5">
        <v>406.32</v>
      </c>
      <c r="AA6" s="1" t="s">
        <v>335</v>
      </c>
      <c r="AB6" s="1" t="s">
        <v>323</v>
      </c>
      <c r="AC6" s="1" t="s">
        <v>140</v>
      </c>
      <c r="AD6" s="1" t="s">
        <v>289</v>
      </c>
      <c r="AE6" s="1" t="s">
        <v>166</v>
      </c>
      <c r="AF6" s="1" t="s">
        <v>218</v>
      </c>
      <c r="AG6" s="5">
        <v>406.32</v>
      </c>
      <c r="AH6" s="5">
        <v>406.32</v>
      </c>
      <c r="AI6" s="1"/>
      <c r="AJ6" s="1"/>
      <c r="AK6" s="1"/>
      <c r="AL6" s="1" t="s">
        <v>287</v>
      </c>
      <c r="AM6" s="1" t="s">
        <v>55</v>
      </c>
      <c r="AN6" s="1"/>
      <c r="AO6" s="1" t="s">
        <v>134</v>
      </c>
      <c r="AP6" s="1"/>
      <c r="AQ6" s="1"/>
      <c r="AR6" s="2"/>
      <c r="AS6" s="1"/>
      <c r="AT6" s="1"/>
      <c r="AU6" s="1"/>
      <c r="AV6" s="1" t="s">
        <v>313</v>
      </c>
      <c r="AW6" s="6">
        <v>44076.538673569186</v>
      </c>
      <c r="AX6" s="1" t="s">
        <v>77</v>
      </c>
      <c r="AY6" s="5">
        <v>406.32</v>
      </c>
      <c r="AZ6" s="4">
        <v>44074</v>
      </c>
      <c r="BA6" s="4">
        <v>44075</v>
      </c>
      <c r="BB6" s="6">
        <v>44104</v>
      </c>
      <c r="BC6" s="1" t="s">
        <v>331</v>
      </c>
      <c r="BD6" s="1"/>
      <c r="BE6" s="1"/>
      <c r="BF6" s="1" t="s">
        <v>34</v>
      </c>
    </row>
    <row r="7" spans="1:58" ht="15">
      <c r="A7" s="3">
        <v>2</v>
      </c>
      <c r="B7" s="2" t="str">
        <f>HYPERLINK("https://my.zakupki.prom.ua/remote/dispatcher/state_purchase_view/19491576","UA-2020-09-22-009581-b")</f>
        <v>UA-2020-09-22-009581-b</v>
      </c>
      <c r="C7" s="2" t="s">
        <v>212</v>
      </c>
      <c r="D7" s="1" t="s">
        <v>179</v>
      </c>
      <c r="E7" s="1" t="s">
        <v>190</v>
      </c>
      <c r="F7" s="1" t="s">
        <v>71</v>
      </c>
      <c r="G7" s="1" t="s">
        <v>189</v>
      </c>
      <c r="H7" s="1" t="s">
        <v>289</v>
      </c>
      <c r="I7" s="1" t="s">
        <v>195</v>
      </c>
      <c r="J7" s="1" t="s">
        <v>58</v>
      </c>
      <c r="K7" s="1" t="s">
        <v>291</v>
      </c>
      <c r="L7" s="1" t="s">
        <v>291</v>
      </c>
      <c r="M7" s="1" t="s">
        <v>36</v>
      </c>
      <c r="N7" s="1" t="s">
        <v>36</v>
      </c>
      <c r="O7" s="1" t="s">
        <v>36</v>
      </c>
      <c r="P7" s="4">
        <v>44096</v>
      </c>
      <c r="Q7" s="1"/>
      <c r="R7" s="1"/>
      <c r="S7" s="1"/>
      <c r="T7" s="1"/>
      <c r="U7" s="1" t="s">
        <v>310</v>
      </c>
      <c r="V7" s="3">
        <v>1</v>
      </c>
      <c r="W7" s="5">
        <v>2052</v>
      </c>
      <c r="X7" s="1" t="s">
        <v>212</v>
      </c>
      <c r="Y7" s="3">
        <v>6</v>
      </c>
      <c r="Z7" s="5">
        <v>342</v>
      </c>
      <c r="AA7" s="1" t="s">
        <v>335</v>
      </c>
      <c r="AB7" s="1" t="s">
        <v>323</v>
      </c>
      <c r="AC7" s="1" t="s">
        <v>140</v>
      </c>
      <c r="AD7" s="1" t="s">
        <v>218</v>
      </c>
      <c r="AE7" s="1" t="s">
        <v>166</v>
      </c>
      <c r="AF7" s="1" t="s">
        <v>218</v>
      </c>
      <c r="AG7" s="5">
        <v>2052</v>
      </c>
      <c r="AH7" s="5">
        <v>342</v>
      </c>
      <c r="AI7" s="1"/>
      <c r="AJ7" s="1"/>
      <c r="AK7" s="1"/>
      <c r="AL7" s="1" t="s">
        <v>306</v>
      </c>
      <c r="AM7" s="1" t="s">
        <v>72</v>
      </c>
      <c r="AN7" s="1"/>
      <c r="AO7" s="1" t="s">
        <v>30</v>
      </c>
      <c r="AP7" s="1"/>
      <c r="AQ7" s="1"/>
      <c r="AR7" s="2"/>
      <c r="AS7" s="1"/>
      <c r="AT7" s="1"/>
      <c r="AU7" s="1"/>
      <c r="AV7" s="1" t="s">
        <v>313</v>
      </c>
      <c r="AW7" s="6">
        <v>44096.639799000346</v>
      </c>
      <c r="AX7" s="1" t="s">
        <v>51</v>
      </c>
      <c r="AY7" s="5">
        <v>2052</v>
      </c>
      <c r="AZ7" s="4">
        <v>44092</v>
      </c>
      <c r="BA7" s="4">
        <v>44096</v>
      </c>
      <c r="BB7" s="6">
        <v>44196</v>
      </c>
      <c r="BC7" s="1" t="s">
        <v>331</v>
      </c>
      <c r="BD7" s="1"/>
      <c r="BE7" s="1"/>
      <c r="BF7" s="1" t="s">
        <v>34</v>
      </c>
    </row>
    <row r="8" spans="1:58" ht="15">
      <c r="A8" s="3">
        <v>3</v>
      </c>
      <c r="B8" s="2" t="str">
        <f>HYPERLINK("https://my.zakupki.prom.ua/remote/dispatcher/state_purchase_view/21016796","UA-2020-11-12-007695-c")</f>
        <v>UA-2020-11-12-007695-c</v>
      </c>
      <c r="C8" s="2" t="s">
        <v>212</v>
      </c>
      <c r="D8" s="1" t="s">
        <v>221</v>
      </c>
      <c r="E8" s="1" t="s">
        <v>221</v>
      </c>
      <c r="F8" s="1" t="s">
        <v>123</v>
      </c>
      <c r="G8" s="1" t="s">
        <v>189</v>
      </c>
      <c r="H8" s="1" t="s">
        <v>289</v>
      </c>
      <c r="I8" s="1" t="s">
        <v>195</v>
      </c>
      <c r="J8" s="1" t="s">
        <v>58</v>
      </c>
      <c r="K8" s="1" t="s">
        <v>291</v>
      </c>
      <c r="L8" s="1" t="s">
        <v>291</v>
      </c>
      <c r="M8" s="1" t="s">
        <v>36</v>
      </c>
      <c r="N8" s="1" t="s">
        <v>36</v>
      </c>
      <c r="O8" s="1" t="s">
        <v>36</v>
      </c>
      <c r="P8" s="4">
        <v>44147</v>
      </c>
      <c r="Q8" s="1"/>
      <c r="R8" s="1"/>
      <c r="S8" s="1"/>
      <c r="T8" s="1"/>
      <c r="U8" s="1" t="s">
        <v>310</v>
      </c>
      <c r="V8" s="3">
        <v>1</v>
      </c>
      <c r="W8" s="5">
        <v>2000</v>
      </c>
      <c r="X8" s="1" t="s">
        <v>212</v>
      </c>
      <c r="Y8" s="3">
        <v>1</v>
      </c>
      <c r="Z8" s="5">
        <v>2000</v>
      </c>
      <c r="AA8" s="1" t="s">
        <v>324</v>
      </c>
      <c r="AB8" s="1" t="s">
        <v>323</v>
      </c>
      <c r="AC8" s="1" t="s">
        <v>140</v>
      </c>
      <c r="AD8" s="1" t="s">
        <v>218</v>
      </c>
      <c r="AE8" s="1" t="s">
        <v>166</v>
      </c>
      <c r="AF8" s="1" t="s">
        <v>218</v>
      </c>
      <c r="AG8" s="5">
        <v>2000</v>
      </c>
      <c r="AH8" s="5">
        <v>2000</v>
      </c>
      <c r="AI8" s="1"/>
      <c r="AJ8" s="1"/>
      <c r="AK8" s="1"/>
      <c r="AL8" s="1" t="s">
        <v>279</v>
      </c>
      <c r="AM8" s="1" t="s">
        <v>117</v>
      </c>
      <c r="AN8" s="1"/>
      <c r="AO8" s="1" t="s">
        <v>107</v>
      </c>
      <c r="AP8" s="1"/>
      <c r="AQ8" s="1"/>
      <c r="AR8" s="2"/>
      <c r="AS8" s="1"/>
      <c r="AT8" s="1"/>
      <c r="AU8" s="1"/>
      <c r="AV8" s="1" t="s">
        <v>313</v>
      </c>
      <c r="AW8" s="6">
        <v>44147.60843324186</v>
      </c>
      <c r="AX8" s="1" t="s">
        <v>44</v>
      </c>
      <c r="AY8" s="5">
        <v>2000</v>
      </c>
      <c r="AZ8" s="4">
        <v>44146</v>
      </c>
      <c r="BA8" s="4">
        <v>44165</v>
      </c>
      <c r="BB8" s="6">
        <v>44196</v>
      </c>
      <c r="BC8" s="1" t="s">
        <v>331</v>
      </c>
      <c r="BD8" s="1"/>
      <c r="BE8" s="1"/>
      <c r="BF8" s="1" t="s">
        <v>34</v>
      </c>
    </row>
    <row r="9" spans="1:58" ht="15">
      <c r="A9" s="3">
        <v>4</v>
      </c>
      <c r="B9" s="2" t="str">
        <f>HYPERLINK("https://my.zakupki.prom.ua/remote/dispatcher/state_purchase_view/19408362","UA-2020-09-18-006740-a")</f>
        <v>UA-2020-09-18-006740-a</v>
      </c>
      <c r="C9" s="2" t="s">
        <v>212</v>
      </c>
      <c r="D9" s="1" t="s">
        <v>217</v>
      </c>
      <c r="E9" s="1" t="s">
        <v>217</v>
      </c>
      <c r="F9" s="1" t="s">
        <v>86</v>
      </c>
      <c r="G9" s="1" t="s">
        <v>165</v>
      </c>
      <c r="H9" s="1" t="s">
        <v>289</v>
      </c>
      <c r="I9" s="1" t="s">
        <v>195</v>
      </c>
      <c r="J9" s="1" t="s">
        <v>58</v>
      </c>
      <c r="K9" s="1" t="s">
        <v>291</v>
      </c>
      <c r="L9" s="1" t="s">
        <v>291</v>
      </c>
      <c r="M9" s="1" t="s">
        <v>36</v>
      </c>
      <c r="N9" s="1" t="s">
        <v>36</v>
      </c>
      <c r="O9" s="1" t="s">
        <v>36</v>
      </c>
      <c r="P9" s="4">
        <v>44092</v>
      </c>
      <c r="Q9" s="4">
        <v>44092</v>
      </c>
      <c r="R9" s="4">
        <v>44098</v>
      </c>
      <c r="S9" s="4">
        <v>44092</v>
      </c>
      <c r="T9" s="4">
        <v>44108</v>
      </c>
      <c r="U9" s="1" t="s">
        <v>311</v>
      </c>
      <c r="V9" s="3">
        <v>0</v>
      </c>
      <c r="W9" s="5">
        <v>15000</v>
      </c>
      <c r="X9" s="1" t="s">
        <v>212</v>
      </c>
      <c r="Y9" s="3">
        <v>1</v>
      </c>
      <c r="Z9" s="5">
        <v>15000</v>
      </c>
      <c r="AA9" s="1" t="s">
        <v>335</v>
      </c>
      <c r="AB9" s="5">
        <v>200</v>
      </c>
      <c r="AC9" s="1" t="s">
        <v>140</v>
      </c>
      <c r="AD9" s="1" t="s">
        <v>289</v>
      </c>
      <c r="AE9" s="1" t="s">
        <v>166</v>
      </c>
      <c r="AF9" s="1" t="s">
        <v>218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2"/>
      <c r="AS9" s="1"/>
      <c r="AT9" s="1"/>
      <c r="AU9" s="1"/>
      <c r="AV9" s="1" t="s">
        <v>332</v>
      </c>
      <c r="AW9" s="6">
        <v>44113.003126714444</v>
      </c>
      <c r="AX9" s="1"/>
      <c r="AY9" s="1"/>
      <c r="AZ9" s="4">
        <v>44104</v>
      </c>
      <c r="BA9" s="4">
        <v>44124</v>
      </c>
      <c r="BB9" s="1"/>
      <c r="BC9" s="1"/>
      <c r="BD9" s="1" t="s">
        <v>249</v>
      </c>
      <c r="BE9" s="1"/>
      <c r="BF9" s="1"/>
    </row>
    <row r="10" spans="1:58" ht="15">
      <c r="A10" s="3">
        <v>5</v>
      </c>
      <c r="B10" s="2" t="str">
        <f>HYPERLINK("https://my.zakupki.prom.ua/remote/dispatcher/state_purchase_view/12595944","UA-2019-08-20-002426-c")</f>
        <v>UA-2019-08-20-002426-c</v>
      </c>
      <c r="C10" s="2" t="s">
        <v>212</v>
      </c>
      <c r="D10" s="1" t="s">
        <v>302</v>
      </c>
      <c r="E10" s="1" t="s">
        <v>301</v>
      </c>
      <c r="F10" s="1" t="s">
        <v>52</v>
      </c>
      <c r="G10" s="1" t="s">
        <v>183</v>
      </c>
      <c r="H10" s="1" t="s">
        <v>218</v>
      </c>
      <c r="I10" s="1" t="s">
        <v>195</v>
      </c>
      <c r="J10" s="1" t="s">
        <v>58</v>
      </c>
      <c r="K10" s="1" t="s">
        <v>291</v>
      </c>
      <c r="L10" s="1" t="s">
        <v>291</v>
      </c>
      <c r="M10" s="1" t="s">
        <v>36</v>
      </c>
      <c r="N10" s="1" t="s">
        <v>36</v>
      </c>
      <c r="O10" s="1" t="s">
        <v>36</v>
      </c>
      <c r="P10" s="4">
        <v>43697</v>
      </c>
      <c r="Q10" s="4">
        <v>43697</v>
      </c>
      <c r="R10" s="4">
        <v>43710</v>
      </c>
      <c r="S10" s="4">
        <v>43710</v>
      </c>
      <c r="T10" s="4">
        <v>43711</v>
      </c>
      <c r="U10" s="6">
        <v>43712.555243055554</v>
      </c>
      <c r="V10" s="3">
        <v>4</v>
      </c>
      <c r="W10" s="5">
        <v>8000</v>
      </c>
      <c r="X10" s="1" t="s">
        <v>212</v>
      </c>
      <c r="Y10" s="3">
        <v>35</v>
      </c>
      <c r="Z10" s="5">
        <v>228.57</v>
      </c>
      <c r="AA10" s="1" t="s">
        <v>334</v>
      </c>
      <c r="AB10" s="5">
        <v>100</v>
      </c>
      <c r="AC10" s="1" t="s">
        <v>140</v>
      </c>
      <c r="AD10" s="1" t="s">
        <v>289</v>
      </c>
      <c r="AE10" s="1" t="s">
        <v>166</v>
      </c>
      <c r="AF10" s="1" t="s">
        <v>218</v>
      </c>
      <c r="AG10" s="5">
        <v>6611.5</v>
      </c>
      <c r="AH10" s="5">
        <v>188.9</v>
      </c>
      <c r="AI10" s="1" t="s">
        <v>231</v>
      </c>
      <c r="AJ10" s="5">
        <v>1388.5</v>
      </c>
      <c r="AK10" s="5">
        <v>0.1735625</v>
      </c>
      <c r="AL10" s="1" t="s">
        <v>231</v>
      </c>
      <c r="AM10" s="1" t="s">
        <v>66</v>
      </c>
      <c r="AN10" s="1" t="s">
        <v>148</v>
      </c>
      <c r="AO10" s="1" t="s">
        <v>31</v>
      </c>
      <c r="AP10" s="5">
        <v>1388.5</v>
      </c>
      <c r="AQ10" s="5">
        <v>0.1735625</v>
      </c>
      <c r="AR10" s="2" t="str">
        <f>HYPERLINK("https://auction.openprocurement.org/tenders/abf1d86ddd01431b9bfcadedc0767067")</f>
        <v>https://auction.openprocurement.org/tenders/abf1d86ddd01431b9bfcadedc0767067</v>
      </c>
      <c r="AS10" s="6">
        <v>43712.68174359236</v>
      </c>
      <c r="AT10" s="4">
        <v>43714</v>
      </c>
      <c r="AU10" s="4">
        <v>43740</v>
      </c>
      <c r="AV10" s="1" t="s">
        <v>313</v>
      </c>
      <c r="AW10" s="6">
        <v>43746.6372225801</v>
      </c>
      <c r="AX10" s="1" t="s">
        <v>42</v>
      </c>
      <c r="AY10" s="5">
        <v>6611.5</v>
      </c>
      <c r="AZ10" s="4">
        <v>43728</v>
      </c>
      <c r="BA10" s="4">
        <v>43733</v>
      </c>
      <c r="BB10" s="6">
        <v>43830</v>
      </c>
      <c r="BC10" s="1" t="s">
        <v>331</v>
      </c>
      <c r="BD10" s="1"/>
      <c r="BE10" s="1"/>
      <c r="BF10" s="1" t="s">
        <v>67</v>
      </c>
    </row>
    <row r="11" spans="1:58" ht="15">
      <c r="A11" s="3">
        <v>6</v>
      </c>
      <c r="B11" s="2" t="str">
        <f>HYPERLINK("https://my.zakupki.prom.ua/remote/dispatcher/state_purchase_view/21767916","UA-2020-12-04-009440-b")</f>
        <v>UA-2020-12-04-009440-b</v>
      </c>
      <c r="C11" s="2" t="s">
        <v>212</v>
      </c>
      <c r="D11" s="1" t="s">
        <v>245</v>
      </c>
      <c r="E11" s="1" t="s">
        <v>245</v>
      </c>
      <c r="F11" s="1" t="s">
        <v>121</v>
      </c>
      <c r="G11" s="1" t="s">
        <v>265</v>
      </c>
      <c r="H11" s="1" t="s">
        <v>289</v>
      </c>
      <c r="I11" s="1" t="s">
        <v>195</v>
      </c>
      <c r="J11" s="1" t="s">
        <v>58</v>
      </c>
      <c r="K11" s="1" t="s">
        <v>291</v>
      </c>
      <c r="L11" s="1" t="s">
        <v>291</v>
      </c>
      <c r="M11" s="1" t="s">
        <v>36</v>
      </c>
      <c r="N11" s="1" t="s">
        <v>36</v>
      </c>
      <c r="O11" s="1" t="s">
        <v>36</v>
      </c>
      <c r="P11" s="4">
        <v>44169</v>
      </c>
      <c r="Q11" s="4">
        <v>44169</v>
      </c>
      <c r="R11" s="4">
        <v>44175</v>
      </c>
      <c r="S11" s="4">
        <v>44176</v>
      </c>
      <c r="T11" s="4">
        <v>44181</v>
      </c>
      <c r="U11" s="1" t="s">
        <v>311</v>
      </c>
      <c r="V11" s="3">
        <v>1</v>
      </c>
      <c r="W11" s="5">
        <v>4000</v>
      </c>
      <c r="X11" s="1" t="s">
        <v>212</v>
      </c>
      <c r="Y11" s="3">
        <v>2</v>
      </c>
      <c r="Z11" s="5">
        <v>2000</v>
      </c>
      <c r="AA11" s="1" t="s">
        <v>335</v>
      </c>
      <c r="AB11" s="5">
        <v>100</v>
      </c>
      <c r="AC11" s="1" t="s">
        <v>140</v>
      </c>
      <c r="AD11" s="1" t="s">
        <v>218</v>
      </c>
      <c r="AE11" s="1" t="s">
        <v>166</v>
      </c>
      <c r="AF11" s="1" t="s">
        <v>218</v>
      </c>
      <c r="AG11" s="5">
        <v>4000</v>
      </c>
      <c r="AH11" s="5">
        <v>2000</v>
      </c>
      <c r="AI11" s="1" t="s">
        <v>296</v>
      </c>
      <c r="AJ11" s="1"/>
      <c r="AK11" s="1"/>
      <c r="AL11" s="1" t="s">
        <v>296</v>
      </c>
      <c r="AM11" s="1" t="s">
        <v>89</v>
      </c>
      <c r="AN11" s="1" t="s">
        <v>144</v>
      </c>
      <c r="AO11" s="1" t="s">
        <v>28</v>
      </c>
      <c r="AP11" s="1"/>
      <c r="AQ11" s="1"/>
      <c r="AR11" s="2"/>
      <c r="AS11" s="6">
        <v>44182.58611659411</v>
      </c>
      <c r="AT11" s="4">
        <v>44183</v>
      </c>
      <c r="AU11" s="4">
        <v>44202</v>
      </c>
      <c r="AV11" s="1" t="s">
        <v>313</v>
      </c>
      <c r="AW11" s="6">
        <v>44189.60490431971</v>
      </c>
      <c r="AX11" s="1" t="s">
        <v>170</v>
      </c>
      <c r="AY11" s="5">
        <v>4000</v>
      </c>
      <c r="AZ11" s="4">
        <v>44186</v>
      </c>
      <c r="BA11" s="4">
        <v>44189</v>
      </c>
      <c r="BB11" s="6">
        <v>44196</v>
      </c>
      <c r="BC11" s="1" t="s">
        <v>331</v>
      </c>
      <c r="BD11" s="1"/>
      <c r="BE11" s="1"/>
      <c r="BF11" s="1" t="s">
        <v>90</v>
      </c>
    </row>
    <row r="12" spans="1:58" ht="15">
      <c r="A12" s="3">
        <v>7</v>
      </c>
      <c r="B12" s="2" t="str">
        <f>HYPERLINK("https://my.zakupki.prom.ua/remote/dispatcher/state_purchase_view/38858","UA-2015-12-04-000208")</f>
        <v>UA-2015-12-04-000208</v>
      </c>
      <c r="C12" s="2" t="s">
        <v>212</v>
      </c>
      <c r="D12" s="1" t="s">
        <v>243</v>
      </c>
      <c r="E12" s="1" t="s">
        <v>261</v>
      </c>
      <c r="F12" s="1" t="s">
        <v>92</v>
      </c>
      <c r="G12" s="1" t="s">
        <v>183</v>
      </c>
      <c r="H12" s="1" t="s">
        <v>218</v>
      </c>
      <c r="I12" s="1" t="s">
        <v>195</v>
      </c>
      <c r="J12" s="1" t="s">
        <v>58</v>
      </c>
      <c r="K12" s="1" t="s">
        <v>291</v>
      </c>
      <c r="L12" s="1" t="s">
        <v>291</v>
      </c>
      <c r="M12" s="1" t="s">
        <v>36</v>
      </c>
      <c r="N12" s="1" t="s">
        <v>36</v>
      </c>
      <c r="O12" s="1" t="s">
        <v>36</v>
      </c>
      <c r="P12" s="4">
        <v>42427</v>
      </c>
      <c r="Q12" s="4">
        <v>42342</v>
      </c>
      <c r="R12" s="4">
        <v>42345</v>
      </c>
      <c r="S12" s="4">
        <v>42345</v>
      </c>
      <c r="T12" s="4">
        <v>42355</v>
      </c>
      <c r="U12" s="1" t="s">
        <v>311</v>
      </c>
      <c r="V12" s="3">
        <v>0</v>
      </c>
      <c r="W12" s="5">
        <v>168</v>
      </c>
      <c r="X12" s="1" t="s">
        <v>212</v>
      </c>
      <c r="Y12" s="3">
        <v>14</v>
      </c>
      <c r="Z12" s="5">
        <v>12</v>
      </c>
      <c r="AA12" s="1" t="s">
        <v>326</v>
      </c>
      <c r="AB12" s="5">
        <v>0.5</v>
      </c>
      <c r="AC12" s="1" t="s">
        <v>140</v>
      </c>
      <c r="AD12" s="1" t="s">
        <v>289</v>
      </c>
      <c r="AE12" s="1" t="s">
        <v>166</v>
      </c>
      <c r="AF12" s="1" t="s">
        <v>218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2"/>
      <c r="AS12" s="1"/>
      <c r="AT12" s="1"/>
      <c r="AU12" s="1"/>
      <c r="AV12" s="1" t="s">
        <v>314</v>
      </c>
      <c r="AW12" s="6">
        <v>42355.61528272164</v>
      </c>
      <c r="AX12" s="1"/>
      <c r="AY12" s="1"/>
      <c r="AZ12" s="4">
        <v>42345</v>
      </c>
      <c r="BA12" s="4">
        <v>42568</v>
      </c>
      <c r="BB12" s="1"/>
      <c r="BC12" s="1"/>
      <c r="BD12" s="1"/>
      <c r="BE12" s="1"/>
      <c r="BF12" s="1"/>
    </row>
    <row r="13" spans="1:58" ht="15">
      <c r="A13" s="3">
        <v>8</v>
      </c>
      <c r="B13" s="2" t="str">
        <f>HYPERLINK("https://my.zakupki.prom.ua/remote/dispatcher/state_purchase_view/47035","UA-2016-01-12-000137-a")</f>
        <v>UA-2016-01-12-000137-a</v>
      </c>
      <c r="C13" s="2" t="s">
        <v>212</v>
      </c>
      <c r="D13" s="1" t="s">
        <v>244</v>
      </c>
      <c r="E13" s="1" t="s">
        <v>303</v>
      </c>
      <c r="F13" s="1" t="s">
        <v>112</v>
      </c>
      <c r="G13" s="1" t="s">
        <v>183</v>
      </c>
      <c r="H13" s="1" t="s">
        <v>218</v>
      </c>
      <c r="I13" s="1" t="s">
        <v>195</v>
      </c>
      <c r="J13" s="1" t="s">
        <v>58</v>
      </c>
      <c r="K13" s="1" t="s">
        <v>291</v>
      </c>
      <c r="L13" s="1" t="s">
        <v>291</v>
      </c>
      <c r="M13" s="1" t="s">
        <v>36</v>
      </c>
      <c r="N13" s="1" t="s">
        <v>36</v>
      </c>
      <c r="O13" s="1" t="s">
        <v>36</v>
      </c>
      <c r="P13" s="4">
        <v>42427</v>
      </c>
      <c r="Q13" s="4">
        <v>42381</v>
      </c>
      <c r="R13" s="4">
        <v>42383</v>
      </c>
      <c r="S13" s="4">
        <v>42383</v>
      </c>
      <c r="T13" s="4">
        <v>42384</v>
      </c>
      <c r="U13" s="1" t="s">
        <v>311</v>
      </c>
      <c r="V13" s="3">
        <v>0</v>
      </c>
      <c r="W13" s="5">
        <v>500</v>
      </c>
      <c r="X13" s="1" t="s">
        <v>212</v>
      </c>
      <c r="Y13" s="3">
        <v>2</v>
      </c>
      <c r="Z13" s="5">
        <v>250</v>
      </c>
      <c r="AA13" s="1" t="s">
        <v>327</v>
      </c>
      <c r="AB13" s="5">
        <v>15</v>
      </c>
      <c r="AC13" s="1" t="s">
        <v>140</v>
      </c>
      <c r="AD13" s="1" t="s">
        <v>289</v>
      </c>
      <c r="AE13" s="1" t="s">
        <v>166</v>
      </c>
      <c r="AF13" s="1" t="s">
        <v>218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2"/>
      <c r="AS13" s="1"/>
      <c r="AT13" s="1"/>
      <c r="AU13" s="1"/>
      <c r="AV13" s="1" t="s">
        <v>314</v>
      </c>
      <c r="AW13" s="6">
        <v>42384.65139167198</v>
      </c>
      <c r="AX13" s="1"/>
      <c r="AY13" s="1"/>
      <c r="AZ13" s="4">
        <v>42384</v>
      </c>
      <c r="BA13" s="4">
        <v>42391</v>
      </c>
      <c r="BB13" s="1"/>
      <c r="BC13" s="1"/>
      <c r="BD13" s="1"/>
      <c r="BE13" s="1"/>
      <c r="BF13" s="1"/>
    </row>
    <row r="14" spans="1:58" ht="15">
      <c r="A14" s="3">
        <v>9</v>
      </c>
      <c r="B14" s="2" t="str">
        <f>HYPERLINK("https://my.zakupki.prom.ua/remote/dispatcher/state_purchase_view/6222739","UA-2018-02-16-002473-c")</f>
        <v>UA-2018-02-16-002473-c</v>
      </c>
      <c r="C14" s="2" t="s">
        <v>212</v>
      </c>
      <c r="D14" s="1" t="s">
        <v>2</v>
      </c>
      <c r="E14" s="1" t="s">
        <v>2</v>
      </c>
      <c r="F14" s="1" t="s">
        <v>52</v>
      </c>
      <c r="G14" s="1" t="s">
        <v>183</v>
      </c>
      <c r="H14" s="1" t="s">
        <v>218</v>
      </c>
      <c r="I14" s="1" t="s">
        <v>195</v>
      </c>
      <c r="J14" s="1" t="s">
        <v>58</v>
      </c>
      <c r="K14" s="1" t="s">
        <v>291</v>
      </c>
      <c r="L14" s="1" t="s">
        <v>291</v>
      </c>
      <c r="M14" s="1" t="s">
        <v>36</v>
      </c>
      <c r="N14" s="1" t="s">
        <v>36</v>
      </c>
      <c r="O14" s="1" t="s">
        <v>36</v>
      </c>
      <c r="P14" s="4">
        <v>43147</v>
      </c>
      <c r="Q14" s="4">
        <v>43147</v>
      </c>
      <c r="R14" s="4">
        <v>43152</v>
      </c>
      <c r="S14" s="4">
        <v>43152</v>
      </c>
      <c r="T14" s="4">
        <v>43154</v>
      </c>
      <c r="U14" s="6">
        <v>43157.53996527778</v>
      </c>
      <c r="V14" s="3">
        <v>4</v>
      </c>
      <c r="W14" s="5">
        <v>10010</v>
      </c>
      <c r="X14" s="1" t="s">
        <v>212</v>
      </c>
      <c r="Y14" s="3">
        <v>35</v>
      </c>
      <c r="Z14" s="5">
        <v>286</v>
      </c>
      <c r="AA14" s="1" t="s">
        <v>334</v>
      </c>
      <c r="AB14" s="5">
        <v>100</v>
      </c>
      <c r="AC14" s="1" t="s">
        <v>140</v>
      </c>
      <c r="AD14" s="1" t="s">
        <v>289</v>
      </c>
      <c r="AE14" s="1" t="s">
        <v>166</v>
      </c>
      <c r="AF14" s="1" t="s">
        <v>218</v>
      </c>
      <c r="AG14" s="5">
        <v>7840</v>
      </c>
      <c r="AH14" s="5">
        <v>224</v>
      </c>
      <c r="AI14" s="1" t="s">
        <v>298</v>
      </c>
      <c r="AJ14" s="5">
        <v>2170</v>
      </c>
      <c r="AK14" s="5">
        <v>0.21678321678321677</v>
      </c>
      <c r="AL14" s="1" t="s">
        <v>298</v>
      </c>
      <c r="AM14" s="1" t="s">
        <v>66</v>
      </c>
      <c r="AN14" s="1" t="s">
        <v>141</v>
      </c>
      <c r="AO14" s="1" t="s">
        <v>8</v>
      </c>
      <c r="AP14" s="5">
        <v>2170</v>
      </c>
      <c r="AQ14" s="5">
        <v>0.21678321678321677</v>
      </c>
      <c r="AR14" s="2" t="str">
        <f>HYPERLINK("https://auction.openprocurement.org/tenders/9ae03c5beb5a44f7a0be6f90cb199eba")</f>
        <v>https://auction.openprocurement.org/tenders/9ae03c5beb5a44f7a0be6f90cb199eba</v>
      </c>
      <c r="AS14" s="6">
        <v>43166.432110807225</v>
      </c>
      <c r="AT14" s="4">
        <v>43171</v>
      </c>
      <c r="AU14" s="4">
        <v>43182</v>
      </c>
      <c r="AV14" s="1" t="s">
        <v>313</v>
      </c>
      <c r="AW14" s="6">
        <v>43181.660762173866</v>
      </c>
      <c r="AX14" s="1" t="s">
        <v>48</v>
      </c>
      <c r="AY14" s="5">
        <v>7840</v>
      </c>
      <c r="AZ14" s="4">
        <v>43175</v>
      </c>
      <c r="BA14" s="4">
        <v>43181</v>
      </c>
      <c r="BB14" s="6">
        <v>43465</v>
      </c>
      <c r="BC14" s="1" t="s">
        <v>331</v>
      </c>
      <c r="BD14" s="1"/>
      <c r="BE14" s="1"/>
      <c r="BF14" s="1" t="s">
        <v>68</v>
      </c>
    </row>
    <row r="15" spans="1:58" ht="15">
      <c r="A15" s="3">
        <v>10</v>
      </c>
      <c r="B15" s="2" t="str">
        <f>HYPERLINK("https://my.zakupki.prom.ua/remote/dispatcher/state_purchase_view/20177757","UA-2020-10-16-009048-c")</f>
        <v>UA-2020-10-16-009048-c</v>
      </c>
      <c r="C15" s="2" t="s">
        <v>212</v>
      </c>
      <c r="D15" s="1" t="s">
        <v>263</v>
      </c>
      <c r="E15" s="1" t="s">
        <v>262</v>
      </c>
      <c r="F15" s="1" t="s">
        <v>94</v>
      </c>
      <c r="G15" s="1" t="s">
        <v>189</v>
      </c>
      <c r="H15" s="1" t="s">
        <v>289</v>
      </c>
      <c r="I15" s="1" t="s">
        <v>195</v>
      </c>
      <c r="J15" s="1" t="s">
        <v>58</v>
      </c>
      <c r="K15" s="1" t="s">
        <v>291</v>
      </c>
      <c r="L15" s="1" t="s">
        <v>291</v>
      </c>
      <c r="M15" s="1" t="s">
        <v>36</v>
      </c>
      <c r="N15" s="1" t="s">
        <v>36</v>
      </c>
      <c r="O15" s="1" t="s">
        <v>36</v>
      </c>
      <c r="P15" s="4">
        <v>44120</v>
      </c>
      <c r="Q15" s="1"/>
      <c r="R15" s="1"/>
      <c r="S15" s="1"/>
      <c r="T15" s="1"/>
      <c r="U15" s="1" t="s">
        <v>310</v>
      </c>
      <c r="V15" s="3">
        <v>1</v>
      </c>
      <c r="W15" s="5">
        <v>1234.2</v>
      </c>
      <c r="X15" s="1" t="s">
        <v>212</v>
      </c>
      <c r="Y15" s="3">
        <v>33</v>
      </c>
      <c r="Z15" s="5">
        <v>37.4</v>
      </c>
      <c r="AA15" s="1" t="s">
        <v>335</v>
      </c>
      <c r="AB15" s="1" t="s">
        <v>323</v>
      </c>
      <c r="AC15" s="1" t="s">
        <v>140</v>
      </c>
      <c r="AD15" s="1" t="s">
        <v>289</v>
      </c>
      <c r="AE15" s="1" t="s">
        <v>166</v>
      </c>
      <c r="AF15" s="1" t="s">
        <v>218</v>
      </c>
      <c r="AG15" s="5">
        <v>1231.92</v>
      </c>
      <c r="AH15" s="5">
        <v>37.330909090909095</v>
      </c>
      <c r="AI15" s="1"/>
      <c r="AJ15" s="5">
        <v>2.2799999999999727</v>
      </c>
      <c r="AK15" s="5">
        <v>0.0018473505104520925</v>
      </c>
      <c r="AL15" s="1" t="s">
        <v>288</v>
      </c>
      <c r="AM15" s="1" t="s">
        <v>56</v>
      </c>
      <c r="AN15" s="1"/>
      <c r="AO15" s="1" t="s">
        <v>12</v>
      </c>
      <c r="AP15" s="5">
        <v>2.2799999999999727</v>
      </c>
      <c r="AQ15" s="5">
        <v>0.0018473505104520925</v>
      </c>
      <c r="AR15" s="2"/>
      <c r="AS15" s="1"/>
      <c r="AT15" s="1"/>
      <c r="AU15" s="1"/>
      <c r="AV15" s="1" t="s">
        <v>313</v>
      </c>
      <c r="AW15" s="6">
        <v>44120.64692653922</v>
      </c>
      <c r="AX15" s="1" t="s">
        <v>49</v>
      </c>
      <c r="AY15" s="5">
        <v>1231.92</v>
      </c>
      <c r="AZ15" s="4">
        <v>44120</v>
      </c>
      <c r="BA15" s="4">
        <v>44134</v>
      </c>
      <c r="BB15" s="6">
        <v>44196</v>
      </c>
      <c r="BC15" s="1" t="s">
        <v>331</v>
      </c>
      <c r="BD15" s="1"/>
      <c r="BE15" s="1"/>
      <c r="BF15" s="1" t="s">
        <v>34</v>
      </c>
    </row>
    <row r="16" spans="1:58" ht="15">
      <c r="A16" s="3">
        <v>11</v>
      </c>
      <c r="B16" s="2" t="str">
        <f>HYPERLINK("https://my.zakupki.prom.ua/remote/dispatcher/state_purchase_view/28675117","UA-2021-08-02-009254-b")</f>
        <v>UA-2021-08-02-009254-b</v>
      </c>
      <c r="C16" s="2" t="s">
        <v>212</v>
      </c>
      <c r="D16" s="1" t="s">
        <v>227</v>
      </c>
      <c r="E16" s="1" t="s">
        <v>227</v>
      </c>
      <c r="F16" s="1" t="s">
        <v>114</v>
      </c>
      <c r="G16" s="1" t="s">
        <v>183</v>
      </c>
      <c r="H16" s="1" t="s">
        <v>289</v>
      </c>
      <c r="I16" s="1" t="s">
        <v>195</v>
      </c>
      <c r="J16" s="1" t="s">
        <v>58</v>
      </c>
      <c r="K16" s="1" t="s">
        <v>291</v>
      </c>
      <c r="L16" s="1" t="s">
        <v>291</v>
      </c>
      <c r="M16" s="1" t="s">
        <v>36</v>
      </c>
      <c r="N16" s="1" t="s">
        <v>36</v>
      </c>
      <c r="O16" s="1" t="s">
        <v>36</v>
      </c>
      <c r="P16" s="4">
        <v>44410</v>
      </c>
      <c r="Q16" s="4">
        <v>44410</v>
      </c>
      <c r="R16" s="4">
        <v>44414</v>
      </c>
      <c r="S16" s="4">
        <v>44414</v>
      </c>
      <c r="T16" s="4">
        <v>44420</v>
      </c>
      <c r="U16" s="1" t="s">
        <v>311</v>
      </c>
      <c r="V16" s="3">
        <v>1</v>
      </c>
      <c r="W16" s="5">
        <v>7500</v>
      </c>
      <c r="X16" s="1" t="s">
        <v>212</v>
      </c>
      <c r="Y16" s="3">
        <v>1</v>
      </c>
      <c r="Z16" s="5">
        <v>7500</v>
      </c>
      <c r="AA16" s="1" t="s">
        <v>335</v>
      </c>
      <c r="AB16" s="5">
        <v>120</v>
      </c>
      <c r="AC16" s="1" t="s">
        <v>140</v>
      </c>
      <c r="AD16" s="1" t="s">
        <v>289</v>
      </c>
      <c r="AE16" s="1" t="s">
        <v>166</v>
      </c>
      <c r="AF16" s="1" t="s">
        <v>218</v>
      </c>
      <c r="AG16" s="5">
        <v>6900</v>
      </c>
      <c r="AH16" s="5">
        <v>6900</v>
      </c>
      <c r="AI16" s="1" t="s">
        <v>297</v>
      </c>
      <c r="AJ16" s="5">
        <v>600</v>
      </c>
      <c r="AK16" s="5">
        <v>0.08</v>
      </c>
      <c r="AL16" s="1" t="s">
        <v>297</v>
      </c>
      <c r="AM16" s="1" t="s">
        <v>96</v>
      </c>
      <c r="AN16" s="1" t="s">
        <v>145</v>
      </c>
      <c r="AO16" s="1" t="s">
        <v>108</v>
      </c>
      <c r="AP16" s="5">
        <v>600</v>
      </c>
      <c r="AQ16" s="5">
        <v>0.08</v>
      </c>
      <c r="AR16" s="2"/>
      <c r="AS16" s="6">
        <v>44425.6077746002</v>
      </c>
      <c r="AT16" s="4">
        <v>44428</v>
      </c>
      <c r="AU16" s="4">
        <v>44444</v>
      </c>
      <c r="AV16" s="1" t="s">
        <v>313</v>
      </c>
      <c r="AW16" s="6">
        <v>44428.616078535175</v>
      </c>
      <c r="AX16" s="1" t="s">
        <v>57</v>
      </c>
      <c r="AY16" s="5">
        <v>6900</v>
      </c>
      <c r="AZ16" s="4">
        <v>44425</v>
      </c>
      <c r="BA16" s="4">
        <v>44433</v>
      </c>
      <c r="BB16" s="6">
        <v>44561</v>
      </c>
      <c r="BC16" s="1" t="s">
        <v>331</v>
      </c>
      <c r="BD16" s="1"/>
      <c r="BE16" s="1"/>
      <c r="BF16" s="1" t="s">
        <v>97</v>
      </c>
    </row>
    <row r="17" spans="1:58" ht="15">
      <c r="A17" s="3">
        <v>12</v>
      </c>
      <c r="B17" s="2" t="str">
        <f>HYPERLINK("https://my.zakupki.prom.ua/remote/dispatcher/state_purchase_view/30228102","UA-2021-09-24-011485-b")</f>
        <v>UA-2021-09-24-011485-b</v>
      </c>
      <c r="C17" s="2" t="s">
        <v>212</v>
      </c>
      <c r="D17" s="1" t="s">
        <v>159</v>
      </c>
      <c r="E17" s="1" t="s">
        <v>159</v>
      </c>
      <c r="F17" s="1" t="s">
        <v>65</v>
      </c>
      <c r="G17" s="1" t="s">
        <v>189</v>
      </c>
      <c r="H17" s="1" t="s">
        <v>289</v>
      </c>
      <c r="I17" s="1" t="s">
        <v>195</v>
      </c>
      <c r="J17" s="1" t="s">
        <v>58</v>
      </c>
      <c r="K17" s="1" t="s">
        <v>291</v>
      </c>
      <c r="L17" s="1" t="s">
        <v>291</v>
      </c>
      <c r="M17" s="1" t="s">
        <v>36</v>
      </c>
      <c r="N17" s="1" t="s">
        <v>36</v>
      </c>
      <c r="O17" s="1" t="s">
        <v>36</v>
      </c>
      <c r="P17" s="4">
        <v>44463</v>
      </c>
      <c r="Q17" s="1"/>
      <c r="R17" s="1"/>
      <c r="S17" s="1"/>
      <c r="T17" s="1"/>
      <c r="U17" s="1" t="s">
        <v>310</v>
      </c>
      <c r="V17" s="3">
        <v>1</v>
      </c>
      <c r="W17" s="5">
        <v>2965</v>
      </c>
      <c r="X17" s="1" t="s">
        <v>212</v>
      </c>
      <c r="Y17" s="3">
        <v>7600</v>
      </c>
      <c r="Z17" s="5">
        <v>0.39</v>
      </c>
      <c r="AA17" s="1" t="s">
        <v>309</v>
      </c>
      <c r="AB17" s="1" t="s">
        <v>323</v>
      </c>
      <c r="AC17" s="1" t="s">
        <v>140</v>
      </c>
      <c r="AD17" s="1" t="s">
        <v>289</v>
      </c>
      <c r="AE17" s="1" t="s">
        <v>166</v>
      </c>
      <c r="AF17" s="1" t="s">
        <v>218</v>
      </c>
      <c r="AG17" s="5">
        <v>2965</v>
      </c>
      <c r="AH17" s="5">
        <v>0.39013157894736844</v>
      </c>
      <c r="AI17" s="1"/>
      <c r="AJ17" s="1"/>
      <c r="AK17" s="1"/>
      <c r="AL17" s="1" t="s">
        <v>158</v>
      </c>
      <c r="AM17" s="1" t="s">
        <v>74</v>
      </c>
      <c r="AN17" s="1"/>
      <c r="AO17" s="1" t="s">
        <v>17</v>
      </c>
      <c r="AP17" s="1"/>
      <c r="AQ17" s="1"/>
      <c r="AR17" s="2"/>
      <c r="AS17" s="1"/>
      <c r="AT17" s="1"/>
      <c r="AU17" s="1"/>
      <c r="AV17" s="1" t="s">
        <v>313</v>
      </c>
      <c r="AW17" s="6">
        <v>44463.69821485789</v>
      </c>
      <c r="AX17" s="1" t="s">
        <v>61</v>
      </c>
      <c r="AY17" s="5">
        <v>2965</v>
      </c>
      <c r="AZ17" s="4">
        <v>44461</v>
      </c>
      <c r="BA17" s="4">
        <v>44500</v>
      </c>
      <c r="BB17" s="6">
        <v>44561</v>
      </c>
      <c r="BC17" s="1" t="s">
        <v>331</v>
      </c>
      <c r="BD17" s="1"/>
      <c r="BE17" s="1"/>
      <c r="BF17" s="1" t="s">
        <v>34</v>
      </c>
    </row>
    <row r="18" spans="1:58" ht="15">
      <c r="A18" s="3">
        <v>13</v>
      </c>
      <c r="B18" s="2" t="str">
        <f>HYPERLINK("https://my.zakupki.prom.ua/remote/dispatcher/state_purchase_view/5536402","UA-2018-01-18-002363-b")</f>
        <v>UA-2018-01-18-002363-b</v>
      </c>
      <c r="C18" s="2" t="s">
        <v>212</v>
      </c>
      <c r="D18" s="1" t="s">
        <v>184</v>
      </c>
      <c r="E18" s="1" t="s">
        <v>290</v>
      </c>
      <c r="F18" s="1" t="s">
        <v>65</v>
      </c>
      <c r="G18" s="1" t="s">
        <v>183</v>
      </c>
      <c r="H18" s="1" t="s">
        <v>218</v>
      </c>
      <c r="I18" s="1" t="s">
        <v>195</v>
      </c>
      <c r="J18" s="1" t="s">
        <v>58</v>
      </c>
      <c r="K18" s="1" t="s">
        <v>291</v>
      </c>
      <c r="L18" s="1" t="s">
        <v>291</v>
      </c>
      <c r="M18" s="1" t="s">
        <v>82</v>
      </c>
      <c r="N18" s="1" t="s">
        <v>36</v>
      </c>
      <c r="O18" s="1" t="s">
        <v>36</v>
      </c>
      <c r="P18" s="4">
        <v>43118</v>
      </c>
      <c r="Q18" s="4">
        <v>43118</v>
      </c>
      <c r="R18" s="4">
        <v>43124</v>
      </c>
      <c r="S18" s="4">
        <v>43125</v>
      </c>
      <c r="T18" s="4">
        <v>43126</v>
      </c>
      <c r="U18" s="6">
        <v>43129.608819444446</v>
      </c>
      <c r="V18" s="3">
        <v>2</v>
      </c>
      <c r="W18" s="5">
        <v>17200</v>
      </c>
      <c r="X18" s="1" t="s">
        <v>212</v>
      </c>
      <c r="Y18" s="3">
        <v>30000</v>
      </c>
      <c r="Z18" s="5">
        <v>0.57</v>
      </c>
      <c r="AA18" s="1" t="s">
        <v>335</v>
      </c>
      <c r="AB18" s="5">
        <v>100</v>
      </c>
      <c r="AC18" s="1" t="s">
        <v>140</v>
      </c>
      <c r="AD18" s="1" t="s">
        <v>289</v>
      </c>
      <c r="AE18" s="1" t="s">
        <v>166</v>
      </c>
      <c r="AF18" s="1" t="s">
        <v>218</v>
      </c>
      <c r="AG18" s="5">
        <v>7500</v>
      </c>
      <c r="AH18" s="5">
        <v>0.25</v>
      </c>
      <c r="AI18" s="1" t="s">
        <v>219</v>
      </c>
      <c r="AJ18" s="5">
        <v>9700</v>
      </c>
      <c r="AK18" s="5">
        <v>0.563953488372093</v>
      </c>
      <c r="AL18" s="1" t="s">
        <v>219</v>
      </c>
      <c r="AM18" s="1" t="s">
        <v>80</v>
      </c>
      <c r="AN18" s="1" t="s">
        <v>146</v>
      </c>
      <c r="AO18" s="1" t="s">
        <v>25</v>
      </c>
      <c r="AP18" s="5">
        <v>9700</v>
      </c>
      <c r="AQ18" s="5">
        <v>0.563953488372093</v>
      </c>
      <c r="AR18" s="2" t="str">
        <f>HYPERLINK("https://auction.openprocurement.org/tenders/bf8a9f30eaae4dfa9c88c1c00ca766ad")</f>
        <v>https://auction.openprocurement.org/tenders/bf8a9f30eaae4dfa9c88c1c00ca766ad</v>
      </c>
      <c r="AS18" s="6">
        <v>43139.69392066106</v>
      </c>
      <c r="AT18" s="4">
        <v>43143</v>
      </c>
      <c r="AU18" s="4">
        <v>43154</v>
      </c>
      <c r="AV18" s="1" t="s">
        <v>313</v>
      </c>
      <c r="AW18" s="6">
        <v>43276.6235144278</v>
      </c>
      <c r="AX18" s="1" t="s">
        <v>45</v>
      </c>
      <c r="AY18" s="5">
        <v>7500</v>
      </c>
      <c r="AZ18" s="4">
        <v>43146</v>
      </c>
      <c r="BA18" s="4">
        <v>43150</v>
      </c>
      <c r="BB18" s="6">
        <v>43465</v>
      </c>
      <c r="BC18" s="1" t="s">
        <v>331</v>
      </c>
      <c r="BD18" s="1"/>
      <c r="BE18" s="1"/>
      <c r="BF18" s="1" t="s">
        <v>81</v>
      </c>
    </row>
    <row r="19" spans="1:58" ht="15">
      <c r="A19" s="3">
        <v>14</v>
      </c>
      <c r="B19" s="2" t="str">
        <f>HYPERLINK("https://my.zakupki.prom.ua/remote/dispatcher/state_purchase_view/19700437","UA-2020-09-29-008230-a")</f>
        <v>UA-2020-09-29-008230-a</v>
      </c>
      <c r="C19" s="2" t="s">
        <v>212</v>
      </c>
      <c r="D19" s="1" t="s">
        <v>216</v>
      </c>
      <c r="E19" s="1" t="s">
        <v>215</v>
      </c>
      <c r="F19" s="1" t="s">
        <v>86</v>
      </c>
      <c r="G19" s="1" t="s">
        <v>265</v>
      </c>
      <c r="H19" s="1" t="s">
        <v>289</v>
      </c>
      <c r="I19" s="1" t="s">
        <v>195</v>
      </c>
      <c r="J19" s="1" t="s">
        <v>58</v>
      </c>
      <c r="K19" s="1" t="s">
        <v>291</v>
      </c>
      <c r="L19" s="1" t="s">
        <v>291</v>
      </c>
      <c r="M19" s="1" t="s">
        <v>36</v>
      </c>
      <c r="N19" s="1" t="s">
        <v>36</v>
      </c>
      <c r="O19" s="1" t="s">
        <v>36</v>
      </c>
      <c r="P19" s="4">
        <v>44103</v>
      </c>
      <c r="Q19" s="4">
        <v>44103</v>
      </c>
      <c r="R19" s="4">
        <v>44109</v>
      </c>
      <c r="S19" s="4">
        <v>44111</v>
      </c>
      <c r="T19" s="4">
        <v>44116</v>
      </c>
      <c r="U19" s="6">
        <v>44117.462905092594</v>
      </c>
      <c r="V19" s="3">
        <v>2</v>
      </c>
      <c r="W19" s="5">
        <v>15000</v>
      </c>
      <c r="X19" s="1" t="s">
        <v>212</v>
      </c>
      <c r="Y19" s="3">
        <v>1</v>
      </c>
      <c r="Z19" s="5">
        <v>15000</v>
      </c>
      <c r="AA19" s="1" t="s">
        <v>335</v>
      </c>
      <c r="AB19" s="5">
        <v>200</v>
      </c>
      <c r="AC19" s="1" t="s">
        <v>140</v>
      </c>
      <c r="AD19" s="1" t="s">
        <v>289</v>
      </c>
      <c r="AE19" s="1" t="s">
        <v>166</v>
      </c>
      <c r="AF19" s="1" t="s">
        <v>218</v>
      </c>
      <c r="AG19" s="5">
        <v>14600</v>
      </c>
      <c r="AH19" s="5">
        <v>14600</v>
      </c>
      <c r="AI19" s="1" t="s">
        <v>273</v>
      </c>
      <c r="AJ19" s="5">
        <v>400</v>
      </c>
      <c r="AK19" s="5">
        <v>0.02666666666666667</v>
      </c>
      <c r="AL19" s="1" t="s">
        <v>273</v>
      </c>
      <c r="AM19" s="1" t="s">
        <v>117</v>
      </c>
      <c r="AN19" s="1" t="s">
        <v>150</v>
      </c>
      <c r="AO19" s="1" t="s">
        <v>19</v>
      </c>
      <c r="AP19" s="5">
        <v>400</v>
      </c>
      <c r="AQ19" s="5">
        <v>0.02666666666666667</v>
      </c>
      <c r="AR19" s="2" t="str">
        <f>HYPERLINK("https://auction.openprocurement.org/tenders/084aef4be83d4346b6062f7141a1a36e")</f>
        <v>https://auction.openprocurement.org/tenders/084aef4be83d4346b6062f7141a1a36e</v>
      </c>
      <c r="AS19" s="6">
        <v>44120.54499306547</v>
      </c>
      <c r="AT19" s="4">
        <v>44121</v>
      </c>
      <c r="AU19" s="4">
        <v>44140</v>
      </c>
      <c r="AV19" s="1" t="s">
        <v>313</v>
      </c>
      <c r="AW19" s="6">
        <v>44125.58853795426</v>
      </c>
      <c r="AX19" s="1" t="s">
        <v>60</v>
      </c>
      <c r="AY19" s="5">
        <v>14600</v>
      </c>
      <c r="AZ19" s="4">
        <v>44112</v>
      </c>
      <c r="BA19" s="4">
        <v>44116</v>
      </c>
      <c r="BB19" s="6">
        <v>44196</v>
      </c>
      <c r="BC19" s="1" t="s">
        <v>331</v>
      </c>
      <c r="BD19" s="1"/>
      <c r="BE19" s="1"/>
      <c r="BF19" s="1" t="s">
        <v>118</v>
      </c>
    </row>
    <row r="20" spans="1:58" ht="15">
      <c r="A20" s="3">
        <v>15</v>
      </c>
      <c r="B20" s="2" t="str">
        <f>HYPERLINK("https://my.zakupki.prom.ua/remote/dispatcher/state_purchase_view/22829111","UA-2020-12-31-002100-c")</f>
        <v>UA-2020-12-31-002100-c</v>
      </c>
      <c r="C20" s="2" t="s">
        <v>212</v>
      </c>
      <c r="D20" s="1" t="s">
        <v>257</v>
      </c>
      <c r="E20" s="1" t="s">
        <v>257</v>
      </c>
      <c r="F20" s="1" t="s">
        <v>136</v>
      </c>
      <c r="G20" s="1" t="s">
        <v>189</v>
      </c>
      <c r="H20" s="1" t="s">
        <v>289</v>
      </c>
      <c r="I20" s="1" t="s">
        <v>195</v>
      </c>
      <c r="J20" s="1" t="s">
        <v>58</v>
      </c>
      <c r="K20" s="1" t="s">
        <v>291</v>
      </c>
      <c r="L20" s="1" t="s">
        <v>291</v>
      </c>
      <c r="M20" s="1" t="s">
        <v>36</v>
      </c>
      <c r="N20" s="1" t="s">
        <v>36</v>
      </c>
      <c r="O20" s="1" t="s">
        <v>36</v>
      </c>
      <c r="P20" s="4">
        <v>44196</v>
      </c>
      <c r="Q20" s="1"/>
      <c r="R20" s="1"/>
      <c r="S20" s="1"/>
      <c r="T20" s="1"/>
      <c r="U20" s="1" t="s">
        <v>310</v>
      </c>
      <c r="V20" s="3">
        <v>1</v>
      </c>
      <c r="W20" s="5">
        <v>1785.68</v>
      </c>
      <c r="X20" s="1" t="s">
        <v>212</v>
      </c>
      <c r="Y20" s="3">
        <v>2</v>
      </c>
      <c r="Z20" s="5">
        <v>892.84</v>
      </c>
      <c r="AA20" s="1" t="s">
        <v>315</v>
      </c>
      <c r="AB20" s="1" t="s">
        <v>323</v>
      </c>
      <c r="AC20" s="1" t="s">
        <v>140</v>
      </c>
      <c r="AD20" s="1" t="s">
        <v>218</v>
      </c>
      <c r="AE20" s="1" t="s">
        <v>166</v>
      </c>
      <c r="AF20" s="1" t="s">
        <v>218</v>
      </c>
      <c r="AG20" s="5">
        <v>1785.68</v>
      </c>
      <c r="AH20" s="5">
        <v>892.84</v>
      </c>
      <c r="AI20" s="1"/>
      <c r="AJ20" s="1"/>
      <c r="AK20" s="1"/>
      <c r="AL20" s="1" t="s">
        <v>277</v>
      </c>
      <c r="AM20" s="1" t="s">
        <v>54</v>
      </c>
      <c r="AN20" s="1"/>
      <c r="AO20" s="1" t="s">
        <v>18</v>
      </c>
      <c r="AP20" s="1"/>
      <c r="AQ20" s="1"/>
      <c r="AR20" s="2"/>
      <c r="AS20" s="1"/>
      <c r="AT20" s="1"/>
      <c r="AU20" s="1"/>
      <c r="AV20" s="1" t="s">
        <v>313</v>
      </c>
      <c r="AW20" s="6">
        <v>44196.50290180995</v>
      </c>
      <c r="AX20" s="1" t="s">
        <v>125</v>
      </c>
      <c r="AY20" s="5">
        <v>1785.68</v>
      </c>
      <c r="AZ20" s="4">
        <v>44197</v>
      </c>
      <c r="BA20" s="4">
        <v>44561</v>
      </c>
      <c r="BB20" s="6">
        <v>44561</v>
      </c>
      <c r="BC20" s="1" t="s">
        <v>331</v>
      </c>
      <c r="BD20" s="1"/>
      <c r="BE20" s="1"/>
      <c r="BF20" s="1" t="s">
        <v>34</v>
      </c>
    </row>
    <row r="21" spans="1:58" ht="15">
      <c r="A21" s="3">
        <v>16</v>
      </c>
      <c r="B21" s="2" t="str">
        <f>HYPERLINK("https://my.zakupki.prom.ua/remote/dispatcher/state_purchase_view/23322682","UA-2021-01-27-005384-b")</f>
        <v>UA-2021-01-27-005384-b</v>
      </c>
      <c r="C21" s="2" t="s">
        <v>212</v>
      </c>
      <c r="D21" s="1" t="s">
        <v>246</v>
      </c>
      <c r="E21" s="1" t="s">
        <v>246</v>
      </c>
      <c r="F21" s="1" t="s">
        <v>130</v>
      </c>
      <c r="G21" s="1" t="s">
        <v>189</v>
      </c>
      <c r="H21" s="1" t="s">
        <v>289</v>
      </c>
      <c r="I21" s="1" t="s">
        <v>195</v>
      </c>
      <c r="J21" s="1" t="s">
        <v>58</v>
      </c>
      <c r="K21" s="1" t="s">
        <v>291</v>
      </c>
      <c r="L21" s="1" t="s">
        <v>291</v>
      </c>
      <c r="M21" s="1" t="s">
        <v>36</v>
      </c>
      <c r="N21" s="1" t="s">
        <v>36</v>
      </c>
      <c r="O21" s="1" t="s">
        <v>36</v>
      </c>
      <c r="P21" s="4">
        <v>44223</v>
      </c>
      <c r="Q21" s="1"/>
      <c r="R21" s="1"/>
      <c r="S21" s="1"/>
      <c r="T21" s="1"/>
      <c r="U21" s="1" t="s">
        <v>310</v>
      </c>
      <c r="V21" s="3">
        <v>1</v>
      </c>
      <c r="W21" s="5">
        <v>2060</v>
      </c>
      <c r="X21" s="1" t="s">
        <v>212</v>
      </c>
      <c r="Y21" s="3">
        <v>2</v>
      </c>
      <c r="Z21" s="5">
        <v>1030</v>
      </c>
      <c r="AA21" s="1" t="s">
        <v>335</v>
      </c>
      <c r="AB21" s="1" t="s">
        <v>323</v>
      </c>
      <c r="AC21" s="1" t="s">
        <v>140</v>
      </c>
      <c r="AD21" s="1" t="s">
        <v>289</v>
      </c>
      <c r="AE21" s="1" t="s">
        <v>166</v>
      </c>
      <c r="AF21" s="1" t="s">
        <v>218</v>
      </c>
      <c r="AG21" s="5">
        <v>2060</v>
      </c>
      <c r="AH21" s="5">
        <v>1030</v>
      </c>
      <c r="AI21" s="1"/>
      <c r="AJ21" s="1"/>
      <c r="AK21" s="1"/>
      <c r="AL21" s="1" t="s">
        <v>282</v>
      </c>
      <c r="AM21" s="1" t="s">
        <v>103</v>
      </c>
      <c r="AN21" s="1"/>
      <c r="AO21" s="1" t="s">
        <v>40</v>
      </c>
      <c r="AP21" s="1"/>
      <c r="AQ21" s="1"/>
      <c r="AR21" s="2"/>
      <c r="AS21" s="1"/>
      <c r="AT21" s="1"/>
      <c r="AU21" s="1"/>
      <c r="AV21" s="1" t="s">
        <v>313</v>
      </c>
      <c r="AW21" s="6">
        <v>44223.539400348614</v>
      </c>
      <c r="AX21" s="1" t="s">
        <v>126</v>
      </c>
      <c r="AY21" s="5">
        <v>2060</v>
      </c>
      <c r="AZ21" s="4">
        <v>44201</v>
      </c>
      <c r="BA21" s="4">
        <v>44223</v>
      </c>
      <c r="BB21" s="6">
        <v>44561</v>
      </c>
      <c r="BC21" s="1" t="s">
        <v>331</v>
      </c>
      <c r="BD21" s="1"/>
      <c r="BE21" s="1"/>
      <c r="BF21" s="1" t="s">
        <v>34</v>
      </c>
    </row>
    <row r="22" spans="1:58" ht="15">
      <c r="A22" s="3">
        <v>17</v>
      </c>
      <c r="B22" s="2" t="str">
        <f>HYPERLINK("https://my.zakupki.prom.ua/remote/dispatcher/state_purchase_view/20965836","UA-2020-11-11-004719-a")</f>
        <v>UA-2020-11-11-004719-a</v>
      </c>
      <c r="C22" s="2" t="s">
        <v>212</v>
      </c>
      <c r="D22" s="1" t="s">
        <v>211</v>
      </c>
      <c r="E22" s="1" t="s">
        <v>211</v>
      </c>
      <c r="F22" s="1" t="s">
        <v>113</v>
      </c>
      <c r="G22" s="1" t="s">
        <v>189</v>
      </c>
      <c r="H22" s="1" t="s">
        <v>289</v>
      </c>
      <c r="I22" s="1" t="s">
        <v>195</v>
      </c>
      <c r="J22" s="1" t="s">
        <v>58</v>
      </c>
      <c r="K22" s="1" t="s">
        <v>291</v>
      </c>
      <c r="L22" s="1" t="s">
        <v>291</v>
      </c>
      <c r="M22" s="1" t="s">
        <v>36</v>
      </c>
      <c r="N22" s="1" t="s">
        <v>36</v>
      </c>
      <c r="O22" s="1" t="s">
        <v>36</v>
      </c>
      <c r="P22" s="4">
        <v>44146</v>
      </c>
      <c r="Q22" s="1"/>
      <c r="R22" s="1"/>
      <c r="S22" s="1"/>
      <c r="T22" s="1"/>
      <c r="U22" s="1" t="s">
        <v>310</v>
      </c>
      <c r="V22" s="3">
        <v>1</v>
      </c>
      <c r="W22" s="5">
        <v>450</v>
      </c>
      <c r="X22" s="1" t="s">
        <v>212</v>
      </c>
      <c r="Y22" s="3">
        <v>1</v>
      </c>
      <c r="Z22" s="5">
        <v>450</v>
      </c>
      <c r="AA22" s="1" t="s">
        <v>335</v>
      </c>
      <c r="AB22" s="1" t="s">
        <v>323</v>
      </c>
      <c r="AC22" s="1" t="s">
        <v>140</v>
      </c>
      <c r="AD22" s="1" t="s">
        <v>218</v>
      </c>
      <c r="AE22" s="1" t="s">
        <v>166</v>
      </c>
      <c r="AF22" s="1" t="s">
        <v>218</v>
      </c>
      <c r="AG22" s="5">
        <v>450</v>
      </c>
      <c r="AH22" s="5">
        <v>450</v>
      </c>
      <c r="AI22" s="1"/>
      <c r="AJ22" s="1"/>
      <c r="AK22" s="1"/>
      <c r="AL22" s="1" t="s">
        <v>198</v>
      </c>
      <c r="AM22" s="1" t="s">
        <v>75</v>
      </c>
      <c r="AN22" s="1"/>
      <c r="AO22" s="1" t="s">
        <v>20</v>
      </c>
      <c r="AP22" s="1"/>
      <c r="AQ22" s="1"/>
      <c r="AR22" s="2"/>
      <c r="AS22" s="1"/>
      <c r="AT22" s="1"/>
      <c r="AU22" s="1"/>
      <c r="AV22" s="1" t="s">
        <v>313</v>
      </c>
      <c r="AW22" s="6">
        <v>44146.54220796775</v>
      </c>
      <c r="AX22" s="1" t="s">
        <v>43</v>
      </c>
      <c r="AY22" s="5">
        <v>450</v>
      </c>
      <c r="AZ22" s="4">
        <v>44146</v>
      </c>
      <c r="BA22" s="4">
        <v>44165</v>
      </c>
      <c r="BB22" s="6">
        <v>44196</v>
      </c>
      <c r="BC22" s="1" t="s">
        <v>331</v>
      </c>
      <c r="BD22" s="1"/>
      <c r="BE22" s="1"/>
      <c r="BF22" s="1" t="s">
        <v>34</v>
      </c>
    </row>
    <row r="23" spans="1:58" ht="15">
      <c r="A23" s="3">
        <v>18</v>
      </c>
      <c r="B23" s="2" t="str">
        <f>HYPERLINK("https://my.zakupki.prom.ua/remote/dispatcher/state_purchase_view/23340671","UA-2021-01-27-009976-b")</f>
        <v>UA-2021-01-27-009976-b</v>
      </c>
      <c r="C23" s="2" t="s">
        <v>212</v>
      </c>
      <c r="D23" s="1" t="s">
        <v>253</v>
      </c>
      <c r="E23" s="1" t="s">
        <v>254</v>
      </c>
      <c r="F23" s="1" t="s">
        <v>129</v>
      </c>
      <c r="G23" s="1" t="s">
        <v>189</v>
      </c>
      <c r="H23" s="1" t="s">
        <v>289</v>
      </c>
      <c r="I23" s="1" t="s">
        <v>195</v>
      </c>
      <c r="J23" s="1" t="s">
        <v>58</v>
      </c>
      <c r="K23" s="1" t="s">
        <v>291</v>
      </c>
      <c r="L23" s="1" t="s">
        <v>291</v>
      </c>
      <c r="M23" s="1" t="s">
        <v>36</v>
      </c>
      <c r="N23" s="1" t="s">
        <v>36</v>
      </c>
      <c r="O23" s="1" t="s">
        <v>36</v>
      </c>
      <c r="P23" s="4">
        <v>44223</v>
      </c>
      <c r="Q23" s="1"/>
      <c r="R23" s="1"/>
      <c r="S23" s="1"/>
      <c r="T23" s="1"/>
      <c r="U23" s="1" t="s">
        <v>310</v>
      </c>
      <c r="V23" s="3">
        <v>1</v>
      </c>
      <c r="W23" s="5">
        <v>419</v>
      </c>
      <c r="X23" s="1" t="s">
        <v>212</v>
      </c>
      <c r="Y23" s="3">
        <v>1</v>
      </c>
      <c r="Z23" s="5">
        <v>419</v>
      </c>
      <c r="AA23" s="1" t="s">
        <v>335</v>
      </c>
      <c r="AB23" s="1" t="s">
        <v>323</v>
      </c>
      <c r="AC23" s="1" t="s">
        <v>140</v>
      </c>
      <c r="AD23" s="1" t="s">
        <v>218</v>
      </c>
      <c r="AE23" s="1" t="s">
        <v>166</v>
      </c>
      <c r="AF23" s="1" t="s">
        <v>218</v>
      </c>
      <c r="AG23" s="5">
        <v>419</v>
      </c>
      <c r="AH23" s="5">
        <v>419</v>
      </c>
      <c r="AI23" s="1"/>
      <c r="AJ23" s="1"/>
      <c r="AK23" s="1"/>
      <c r="AL23" s="1" t="s">
        <v>280</v>
      </c>
      <c r="AM23" s="1" t="s">
        <v>115</v>
      </c>
      <c r="AN23" s="1"/>
      <c r="AO23" s="1" t="s">
        <v>15</v>
      </c>
      <c r="AP23" s="1"/>
      <c r="AQ23" s="1"/>
      <c r="AR23" s="2"/>
      <c r="AS23" s="1"/>
      <c r="AT23" s="1"/>
      <c r="AU23" s="1"/>
      <c r="AV23" s="1" t="s">
        <v>313</v>
      </c>
      <c r="AW23" s="6">
        <v>44223.668094942324</v>
      </c>
      <c r="AX23" s="1" t="s">
        <v>171</v>
      </c>
      <c r="AY23" s="5">
        <v>419</v>
      </c>
      <c r="AZ23" s="4">
        <v>44207</v>
      </c>
      <c r="BA23" s="4">
        <v>44223</v>
      </c>
      <c r="BB23" s="6">
        <v>44561</v>
      </c>
      <c r="BC23" s="1" t="s">
        <v>331</v>
      </c>
      <c r="BD23" s="1"/>
      <c r="BE23" s="1"/>
      <c r="BF23" s="1" t="s">
        <v>34</v>
      </c>
    </row>
    <row r="24" spans="1:58" ht="15">
      <c r="A24" s="3">
        <v>19</v>
      </c>
      <c r="B24" s="2" t="str">
        <f>HYPERLINK("https://my.zakupki.prom.ua/remote/dispatcher/state_purchase_view/28744579","UA-2021-08-04-007004-b")</f>
        <v>UA-2021-08-04-007004-b</v>
      </c>
      <c r="C24" s="2" t="s">
        <v>212</v>
      </c>
      <c r="D24" s="1" t="s">
        <v>240</v>
      </c>
      <c r="E24" s="1" t="s">
        <v>155</v>
      </c>
      <c r="F24" s="1" t="s">
        <v>133</v>
      </c>
      <c r="G24" s="1" t="s">
        <v>189</v>
      </c>
      <c r="H24" s="1" t="s">
        <v>289</v>
      </c>
      <c r="I24" s="1" t="s">
        <v>195</v>
      </c>
      <c r="J24" s="1" t="s">
        <v>58</v>
      </c>
      <c r="K24" s="1" t="s">
        <v>291</v>
      </c>
      <c r="L24" s="1" t="s">
        <v>291</v>
      </c>
      <c r="M24" s="1" t="s">
        <v>36</v>
      </c>
      <c r="N24" s="1" t="s">
        <v>36</v>
      </c>
      <c r="O24" s="1" t="s">
        <v>36</v>
      </c>
      <c r="P24" s="4">
        <v>44412</v>
      </c>
      <c r="Q24" s="1"/>
      <c r="R24" s="1"/>
      <c r="S24" s="1"/>
      <c r="T24" s="1"/>
      <c r="U24" s="1" t="s">
        <v>310</v>
      </c>
      <c r="V24" s="3">
        <v>1</v>
      </c>
      <c r="W24" s="5">
        <v>1212</v>
      </c>
      <c r="X24" s="1" t="s">
        <v>212</v>
      </c>
      <c r="Y24" s="3">
        <v>12</v>
      </c>
      <c r="Z24" s="5">
        <v>101</v>
      </c>
      <c r="AA24" s="1" t="s">
        <v>319</v>
      </c>
      <c r="AB24" s="1" t="s">
        <v>323</v>
      </c>
      <c r="AC24" s="1" t="s">
        <v>140</v>
      </c>
      <c r="AD24" s="1" t="s">
        <v>289</v>
      </c>
      <c r="AE24" s="1" t="s">
        <v>166</v>
      </c>
      <c r="AF24" s="1" t="s">
        <v>218</v>
      </c>
      <c r="AG24" s="5">
        <v>1212</v>
      </c>
      <c r="AH24" s="5">
        <v>101</v>
      </c>
      <c r="AI24" s="1"/>
      <c r="AJ24" s="1"/>
      <c r="AK24" s="1"/>
      <c r="AL24" s="1" t="s">
        <v>284</v>
      </c>
      <c r="AM24" s="1" t="s">
        <v>106</v>
      </c>
      <c r="AN24" s="1"/>
      <c r="AO24" s="1" t="s">
        <v>23</v>
      </c>
      <c r="AP24" s="1"/>
      <c r="AQ24" s="1"/>
      <c r="AR24" s="2"/>
      <c r="AS24" s="1"/>
      <c r="AT24" s="1"/>
      <c r="AU24" s="1"/>
      <c r="AV24" s="1" t="s">
        <v>313</v>
      </c>
      <c r="AW24" s="6">
        <v>44412.61871623673</v>
      </c>
      <c r="AX24" s="1" t="s">
        <v>120</v>
      </c>
      <c r="AY24" s="5">
        <v>1212</v>
      </c>
      <c r="AZ24" s="4">
        <v>44412</v>
      </c>
      <c r="BA24" s="4">
        <v>44775</v>
      </c>
      <c r="BB24" s="6">
        <v>44775</v>
      </c>
      <c r="BC24" s="1" t="s">
        <v>331</v>
      </c>
      <c r="BD24" s="1"/>
      <c r="BE24" s="1"/>
      <c r="BF24" s="1" t="s">
        <v>34</v>
      </c>
    </row>
    <row r="25" spans="1:58" ht="15">
      <c r="A25" s="3">
        <v>20</v>
      </c>
      <c r="B25" s="2" t="str">
        <f>HYPERLINK("https://my.zakupki.prom.ua/remote/dispatcher/state_purchase_view/19489212","UA-2020-09-22-008734-b")</f>
        <v>UA-2020-09-22-008734-b</v>
      </c>
      <c r="C25" s="2" t="s">
        <v>212</v>
      </c>
      <c r="D25" s="1" t="s">
        <v>180</v>
      </c>
      <c r="E25" s="1" t="s">
        <v>180</v>
      </c>
      <c r="F25" s="1" t="s">
        <v>71</v>
      </c>
      <c r="G25" s="1" t="s">
        <v>189</v>
      </c>
      <c r="H25" s="1" t="s">
        <v>289</v>
      </c>
      <c r="I25" s="1" t="s">
        <v>195</v>
      </c>
      <c r="J25" s="1" t="s">
        <v>58</v>
      </c>
      <c r="K25" s="1" t="s">
        <v>291</v>
      </c>
      <c r="L25" s="1" t="s">
        <v>291</v>
      </c>
      <c r="M25" s="1" t="s">
        <v>36</v>
      </c>
      <c r="N25" s="1" t="s">
        <v>36</v>
      </c>
      <c r="O25" s="1" t="s">
        <v>36</v>
      </c>
      <c r="P25" s="4">
        <v>44096</v>
      </c>
      <c r="Q25" s="1"/>
      <c r="R25" s="1"/>
      <c r="S25" s="1"/>
      <c r="T25" s="1"/>
      <c r="U25" s="1" t="s">
        <v>310</v>
      </c>
      <c r="V25" s="3">
        <v>1</v>
      </c>
      <c r="W25" s="5">
        <v>10560</v>
      </c>
      <c r="X25" s="1" t="s">
        <v>212</v>
      </c>
      <c r="Y25" s="3">
        <v>40</v>
      </c>
      <c r="Z25" s="5">
        <v>264</v>
      </c>
      <c r="AA25" s="1" t="s">
        <v>335</v>
      </c>
      <c r="AB25" s="1" t="s">
        <v>323</v>
      </c>
      <c r="AC25" s="1" t="s">
        <v>140</v>
      </c>
      <c r="AD25" s="1" t="s">
        <v>289</v>
      </c>
      <c r="AE25" s="1" t="s">
        <v>166</v>
      </c>
      <c r="AF25" s="1" t="s">
        <v>218</v>
      </c>
      <c r="AG25" s="5">
        <v>10560</v>
      </c>
      <c r="AH25" s="5">
        <v>264</v>
      </c>
      <c r="AI25" s="1"/>
      <c r="AJ25" s="1"/>
      <c r="AK25" s="1"/>
      <c r="AL25" s="1" t="s">
        <v>306</v>
      </c>
      <c r="AM25" s="1" t="s">
        <v>72</v>
      </c>
      <c r="AN25" s="1"/>
      <c r="AO25" s="1" t="s">
        <v>30</v>
      </c>
      <c r="AP25" s="1"/>
      <c r="AQ25" s="1"/>
      <c r="AR25" s="2"/>
      <c r="AS25" s="1"/>
      <c r="AT25" s="1"/>
      <c r="AU25" s="1"/>
      <c r="AV25" s="1" t="s">
        <v>313</v>
      </c>
      <c r="AW25" s="6">
        <v>44096.61397607716</v>
      </c>
      <c r="AX25" s="1" t="s">
        <v>51</v>
      </c>
      <c r="AY25" s="5">
        <v>10560</v>
      </c>
      <c r="AZ25" s="4">
        <v>44095</v>
      </c>
      <c r="BA25" s="4">
        <v>44098</v>
      </c>
      <c r="BB25" s="6">
        <v>44196</v>
      </c>
      <c r="BC25" s="1" t="s">
        <v>331</v>
      </c>
      <c r="BD25" s="1"/>
      <c r="BE25" s="1"/>
      <c r="BF25" s="1" t="s">
        <v>34</v>
      </c>
    </row>
    <row r="26" spans="1:58" ht="15">
      <c r="A26" s="3">
        <v>21</v>
      </c>
      <c r="B26" s="2" t="str">
        <f>HYPERLINK("https://my.zakupki.prom.ua/remote/dispatcher/state_purchase_view/23327221","UA-2021-01-27-006566-b")</f>
        <v>UA-2021-01-27-006566-b</v>
      </c>
      <c r="C26" s="2" t="s">
        <v>212</v>
      </c>
      <c r="D26" s="1" t="s">
        <v>239</v>
      </c>
      <c r="E26" s="1" t="s">
        <v>239</v>
      </c>
      <c r="F26" s="1" t="s">
        <v>127</v>
      </c>
      <c r="G26" s="1" t="s">
        <v>189</v>
      </c>
      <c r="H26" s="1" t="s">
        <v>289</v>
      </c>
      <c r="I26" s="1" t="s">
        <v>195</v>
      </c>
      <c r="J26" s="1" t="s">
        <v>58</v>
      </c>
      <c r="K26" s="1" t="s">
        <v>291</v>
      </c>
      <c r="L26" s="1" t="s">
        <v>291</v>
      </c>
      <c r="M26" s="1" t="s">
        <v>36</v>
      </c>
      <c r="N26" s="1" t="s">
        <v>36</v>
      </c>
      <c r="O26" s="1" t="s">
        <v>36</v>
      </c>
      <c r="P26" s="4">
        <v>44223</v>
      </c>
      <c r="Q26" s="1"/>
      <c r="R26" s="1"/>
      <c r="S26" s="1"/>
      <c r="T26" s="1"/>
      <c r="U26" s="1" t="s">
        <v>310</v>
      </c>
      <c r="V26" s="3">
        <v>1</v>
      </c>
      <c r="W26" s="5">
        <v>12800</v>
      </c>
      <c r="X26" s="1" t="s">
        <v>212</v>
      </c>
      <c r="Y26" s="3">
        <v>1</v>
      </c>
      <c r="Z26" s="5">
        <v>12800</v>
      </c>
      <c r="AA26" s="1" t="s">
        <v>319</v>
      </c>
      <c r="AB26" s="1" t="s">
        <v>323</v>
      </c>
      <c r="AC26" s="1" t="s">
        <v>140</v>
      </c>
      <c r="AD26" s="1" t="s">
        <v>289</v>
      </c>
      <c r="AE26" s="1" t="s">
        <v>166</v>
      </c>
      <c r="AF26" s="1" t="s">
        <v>218</v>
      </c>
      <c r="AG26" s="5">
        <v>12800</v>
      </c>
      <c r="AH26" s="5">
        <v>12800</v>
      </c>
      <c r="AI26" s="1"/>
      <c r="AJ26" s="1"/>
      <c r="AK26" s="1"/>
      <c r="AL26" s="1" t="s">
        <v>169</v>
      </c>
      <c r="AM26" s="1" t="s">
        <v>39</v>
      </c>
      <c r="AN26" s="1"/>
      <c r="AO26" s="1" t="s">
        <v>29</v>
      </c>
      <c r="AP26" s="1"/>
      <c r="AQ26" s="1"/>
      <c r="AR26" s="2"/>
      <c r="AS26" s="1"/>
      <c r="AT26" s="1"/>
      <c r="AU26" s="1"/>
      <c r="AV26" s="1" t="s">
        <v>313</v>
      </c>
      <c r="AW26" s="6">
        <v>44223.62456295673</v>
      </c>
      <c r="AX26" s="1" t="s">
        <v>83</v>
      </c>
      <c r="AY26" s="5">
        <v>12800</v>
      </c>
      <c r="AZ26" s="4">
        <v>44166</v>
      </c>
      <c r="BA26" s="4">
        <v>44223</v>
      </c>
      <c r="BB26" s="6">
        <v>44196</v>
      </c>
      <c r="BC26" s="1" t="s">
        <v>331</v>
      </c>
      <c r="BD26" s="1"/>
      <c r="BE26" s="1"/>
      <c r="BF26" s="1" t="s">
        <v>34</v>
      </c>
    </row>
    <row r="27" spans="1:58" ht="15">
      <c r="A27" s="3">
        <v>22</v>
      </c>
      <c r="B27" s="2" t="str">
        <f>HYPERLINK("https://my.zakupki.prom.ua/remote/dispatcher/state_purchase_view/28125788","UA-2021-07-09-008530-c")</f>
        <v>UA-2021-07-09-008530-c</v>
      </c>
      <c r="C27" s="2" t="s">
        <v>212</v>
      </c>
      <c r="D27" s="1" t="s">
        <v>192</v>
      </c>
      <c r="E27" s="1" t="s">
        <v>191</v>
      </c>
      <c r="F27" s="1" t="s">
        <v>87</v>
      </c>
      <c r="G27" s="1" t="s">
        <v>189</v>
      </c>
      <c r="H27" s="1" t="s">
        <v>289</v>
      </c>
      <c r="I27" s="1" t="s">
        <v>195</v>
      </c>
      <c r="J27" s="1" t="s">
        <v>58</v>
      </c>
      <c r="K27" s="1" t="s">
        <v>291</v>
      </c>
      <c r="L27" s="1" t="s">
        <v>291</v>
      </c>
      <c r="M27" s="1" t="s">
        <v>36</v>
      </c>
      <c r="N27" s="1" t="s">
        <v>36</v>
      </c>
      <c r="O27" s="1" t="s">
        <v>36</v>
      </c>
      <c r="P27" s="4">
        <v>44386</v>
      </c>
      <c r="Q27" s="1"/>
      <c r="R27" s="1"/>
      <c r="S27" s="1"/>
      <c r="T27" s="1"/>
      <c r="U27" s="1" t="s">
        <v>310</v>
      </c>
      <c r="V27" s="3">
        <v>1</v>
      </c>
      <c r="W27" s="5">
        <v>695</v>
      </c>
      <c r="X27" s="1" t="s">
        <v>212</v>
      </c>
      <c r="Y27" s="3">
        <v>1</v>
      </c>
      <c r="Z27" s="5">
        <v>695</v>
      </c>
      <c r="AA27" s="1" t="s">
        <v>336</v>
      </c>
      <c r="AB27" s="1" t="s">
        <v>323</v>
      </c>
      <c r="AC27" s="1" t="s">
        <v>140</v>
      </c>
      <c r="AD27" s="1" t="s">
        <v>218</v>
      </c>
      <c r="AE27" s="1" t="s">
        <v>166</v>
      </c>
      <c r="AF27" s="1" t="s">
        <v>218</v>
      </c>
      <c r="AG27" s="5">
        <v>695</v>
      </c>
      <c r="AH27" s="5">
        <v>695</v>
      </c>
      <c r="AI27" s="1"/>
      <c r="AJ27" s="1"/>
      <c r="AK27" s="1"/>
      <c r="AL27" s="1" t="s">
        <v>282</v>
      </c>
      <c r="AM27" s="1" t="s">
        <v>103</v>
      </c>
      <c r="AN27" s="1"/>
      <c r="AO27" s="1" t="s">
        <v>33</v>
      </c>
      <c r="AP27" s="1"/>
      <c r="AQ27" s="1"/>
      <c r="AR27" s="2"/>
      <c r="AS27" s="1"/>
      <c r="AT27" s="1"/>
      <c r="AU27" s="1"/>
      <c r="AV27" s="1" t="s">
        <v>313</v>
      </c>
      <c r="AW27" s="6">
        <v>44386.654412855234</v>
      </c>
      <c r="AX27" s="1" t="s">
        <v>98</v>
      </c>
      <c r="AY27" s="5">
        <v>695</v>
      </c>
      <c r="AZ27" s="4">
        <v>44384</v>
      </c>
      <c r="BA27" s="4">
        <v>44386</v>
      </c>
      <c r="BB27" s="6">
        <v>44561</v>
      </c>
      <c r="BC27" s="1" t="s">
        <v>331</v>
      </c>
      <c r="BD27" s="1"/>
      <c r="BE27" s="1"/>
      <c r="BF27" s="1" t="s">
        <v>34</v>
      </c>
    </row>
    <row r="28" spans="1:58" ht="15">
      <c r="A28" s="3">
        <v>23</v>
      </c>
      <c r="B28" s="2" t="str">
        <f>HYPERLINK("https://my.zakupki.prom.ua/remote/dispatcher/state_purchase_view/24440738","UA-2021-02-26-006354-a")</f>
        <v>UA-2021-02-26-006354-a</v>
      </c>
      <c r="C28" s="2" t="s">
        <v>212</v>
      </c>
      <c r="D28" s="1" t="s">
        <v>199</v>
      </c>
      <c r="E28" s="1" t="s">
        <v>199</v>
      </c>
      <c r="F28" s="1" t="s">
        <v>85</v>
      </c>
      <c r="G28" s="1" t="s">
        <v>189</v>
      </c>
      <c r="H28" s="1" t="s">
        <v>289</v>
      </c>
      <c r="I28" s="1" t="s">
        <v>195</v>
      </c>
      <c r="J28" s="1" t="s">
        <v>58</v>
      </c>
      <c r="K28" s="1" t="s">
        <v>291</v>
      </c>
      <c r="L28" s="1" t="s">
        <v>291</v>
      </c>
      <c r="M28" s="1" t="s">
        <v>36</v>
      </c>
      <c r="N28" s="1" t="s">
        <v>36</v>
      </c>
      <c r="O28" s="1" t="s">
        <v>36</v>
      </c>
      <c r="P28" s="4">
        <v>44253</v>
      </c>
      <c r="Q28" s="1"/>
      <c r="R28" s="1"/>
      <c r="S28" s="1"/>
      <c r="T28" s="1"/>
      <c r="U28" s="1" t="s">
        <v>310</v>
      </c>
      <c r="V28" s="3">
        <v>1</v>
      </c>
      <c r="W28" s="5">
        <v>2028.06</v>
      </c>
      <c r="X28" s="1" t="s">
        <v>212</v>
      </c>
      <c r="Y28" s="3">
        <v>9</v>
      </c>
      <c r="Z28" s="5">
        <v>225.34</v>
      </c>
      <c r="AA28" s="1" t="s">
        <v>321</v>
      </c>
      <c r="AB28" s="1" t="s">
        <v>323</v>
      </c>
      <c r="AC28" s="1" t="s">
        <v>140</v>
      </c>
      <c r="AD28" s="1" t="s">
        <v>289</v>
      </c>
      <c r="AE28" s="1" t="s">
        <v>166</v>
      </c>
      <c r="AF28" s="1" t="s">
        <v>218</v>
      </c>
      <c r="AG28" s="5">
        <v>2028.06</v>
      </c>
      <c r="AH28" s="5">
        <v>225.34</v>
      </c>
      <c r="AI28" s="1"/>
      <c r="AJ28" s="1"/>
      <c r="AK28" s="1"/>
      <c r="AL28" s="1" t="s">
        <v>232</v>
      </c>
      <c r="AM28" s="1" t="s">
        <v>73</v>
      </c>
      <c r="AN28" s="1"/>
      <c r="AO28" s="1" t="s">
        <v>11</v>
      </c>
      <c r="AP28" s="1"/>
      <c r="AQ28" s="1"/>
      <c r="AR28" s="2"/>
      <c r="AS28" s="1"/>
      <c r="AT28" s="1"/>
      <c r="AU28" s="1"/>
      <c r="AV28" s="1" t="s">
        <v>313</v>
      </c>
      <c r="AW28" s="6">
        <v>44253.60865522102</v>
      </c>
      <c r="AX28" s="1" t="s">
        <v>69</v>
      </c>
      <c r="AY28" s="5">
        <v>2028.06</v>
      </c>
      <c r="AZ28" s="4">
        <v>44253</v>
      </c>
      <c r="BA28" s="4">
        <v>44253</v>
      </c>
      <c r="BB28" s="6">
        <v>44561</v>
      </c>
      <c r="BC28" s="1" t="s">
        <v>331</v>
      </c>
      <c r="BD28" s="1"/>
      <c r="BE28" s="1"/>
      <c r="BF28" s="1" t="s">
        <v>34</v>
      </c>
    </row>
    <row r="29" spans="1:58" ht="15">
      <c r="A29" s="3">
        <v>24</v>
      </c>
      <c r="B29" s="2" t="str">
        <f>HYPERLINK("https://my.zakupki.prom.ua/remote/dispatcher/state_purchase_view/21673513","UA-2020-12-02-011036-b")</f>
        <v>UA-2020-12-02-011036-b</v>
      </c>
      <c r="C29" s="2" t="s">
        <v>212</v>
      </c>
      <c r="D29" s="1" t="s">
        <v>224</v>
      </c>
      <c r="E29" s="1" t="s">
        <v>224</v>
      </c>
      <c r="F29" s="1" t="s">
        <v>127</v>
      </c>
      <c r="G29" s="1" t="s">
        <v>189</v>
      </c>
      <c r="H29" s="1" t="s">
        <v>289</v>
      </c>
      <c r="I29" s="1" t="s">
        <v>195</v>
      </c>
      <c r="J29" s="1" t="s">
        <v>58</v>
      </c>
      <c r="K29" s="1" t="s">
        <v>291</v>
      </c>
      <c r="L29" s="1" t="s">
        <v>291</v>
      </c>
      <c r="M29" s="1" t="s">
        <v>36</v>
      </c>
      <c r="N29" s="1" t="s">
        <v>36</v>
      </c>
      <c r="O29" s="1" t="s">
        <v>36</v>
      </c>
      <c r="P29" s="4">
        <v>44167</v>
      </c>
      <c r="Q29" s="1"/>
      <c r="R29" s="1"/>
      <c r="S29" s="1"/>
      <c r="T29" s="1"/>
      <c r="U29" s="1" t="s">
        <v>310</v>
      </c>
      <c r="V29" s="3">
        <v>1</v>
      </c>
      <c r="W29" s="5">
        <v>137800</v>
      </c>
      <c r="X29" s="1" t="s">
        <v>212</v>
      </c>
      <c r="Y29" s="3">
        <v>11</v>
      </c>
      <c r="Z29" s="5">
        <v>12527.27</v>
      </c>
      <c r="AA29" s="1" t="s">
        <v>319</v>
      </c>
      <c r="AB29" s="1" t="s">
        <v>323</v>
      </c>
      <c r="AC29" s="1" t="s">
        <v>140</v>
      </c>
      <c r="AD29" s="1" t="s">
        <v>289</v>
      </c>
      <c r="AE29" s="1" t="s">
        <v>166</v>
      </c>
      <c r="AF29" s="1" t="s">
        <v>218</v>
      </c>
      <c r="AG29" s="5">
        <v>137800</v>
      </c>
      <c r="AH29" s="5">
        <v>12527.272727272728</v>
      </c>
      <c r="AI29" s="1"/>
      <c r="AJ29" s="1"/>
      <c r="AK29" s="1"/>
      <c r="AL29" s="1" t="s">
        <v>169</v>
      </c>
      <c r="AM29" s="1" t="s">
        <v>39</v>
      </c>
      <c r="AN29" s="1"/>
      <c r="AO29" s="1" t="s">
        <v>29</v>
      </c>
      <c r="AP29" s="1"/>
      <c r="AQ29" s="1"/>
      <c r="AR29" s="2"/>
      <c r="AS29" s="1"/>
      <c r="AT29" s="1"/>
      <c r="AU29" s="1"/>
      <c r="AV29" s="1" t="s">
        <v>313</v>
      </c>
      <c r="AW29" s="6">
        <v>44167.704179922745</v>
      </c>
      <c r="AX29" s="1" t="s">
        <v>46</v>
      </c>
      <c r="AY29" s="5">
        <v>137800</v>
      </c>
      <c r="AZ29" s="4">
        <v>43831</v>
      </c>
      <c r="BA29" s="4">
        <v>44167</v>
      </c>
      <c r="BB29" s="6">
        <v>44165</v>
      </c>
      <c r="BC29" s="1" t="s">
        <v>331</v>
      </c>
      <c r="BD29" s="1"/>
      <c r="BE29" s="1"/>
      <c r="BF29" s="1" t="s">
        <v>34</v>
      </c>
    </row>
    <row r="30" spans="1:58" ht="15">
      <c r="A30" s="3">
        <v>25</v>
      </c>
      <c r="B30" s="2" t="str">
        <f>HYPERLINK("https://my.zakupki.prom.ua/remote/dispatcher/state_purchase_view/25820863","UA-2021-04-14-008310-b")</f>
        <v>UA-2021-04-14-008310-b</v>
      </c>
      <c r="C30" s="2" t="s">
        <v>212</v>
      </c>
      <c r="D30" s="1" t="s">
        <v>206</v>
      </c>
      <c r="E30" s="1" t="s">
        <v>207</v>
      </c>
      <c r="F30" s="1" t="s">
        <v>94</v>
      </c>
      <c r="G30" s="1" t="s">
        <v>189</v>
      </c>
      <c r="H30" s="1" t="s">
        <v>289</v>
      </c>
      <c r="I30" s="1" t="s">
        <v>195</v>
      </c>
      <c r="J30" s="1" t="s">
        <v>58</v>
      </c>
      <c r="K30" s="1" t="s">
        <v>291</v>
      </c>
      <c r="L30" s="1" t="s">
        <v>291</v>
      </c>
      <c r="M30" s="1" t="s">
        <v>36</v>
      </c>
      <c r="N30" s="1" t="s">
        <v>36</v>
      </c>
      <c r="O30" s="1" t="s">
        <v>36</v>
      </c>
      <c r="P30" s="4">
        <v>44300</v>
      </c>
      <c r="Q30" s="1"/>
      <c r="R30" s="1"/>
      <c r="S30" s="1"/>
      <c r="T30" s="1"/>
      <c r="U30" s="1" t="s">
        <v>310</v>
      </c>
      <c r="V30" s="3">
        <v>1</v>
      </c>
      <c r="W30" s="5">
        <v>1244.88</v>
      </c>
      <c r="X30" s="1" t="s">
        <v>212</v>
      </c>
      <c r="Y30" s="3">
        <v>37</v>
      </c>
      <c r="Z30" s="5">
        <v>33.65</v>
      </c>
      <c r="AA30" s="1" t="s">
        <v>335</v>
      </c>
      <c r="AB30" s="1" t="s">
        <v>323</v>
      </c>
      <c r="AC30" s="1" t="s">
        <v>140</v>
      </c>
      <c r="AD30" s="1" t="s">
        <v>289</v>
      </c>
      <c r="AE30" s="1" t="s">
        <v>166</v>
      </c>
      <c r="AF30" s="1" t="s">
        <v>218</v>
      </c>
      <c r="AG30" s="5">
        <v>1244.88</v>
      </c>
      <c r="AH30" s="5">
        <v>33.645405405405405</v>
      </c>
      <c r="AI30" s="1"/>
      <c r="AJ30" s="1"/>
      <c r="AK30" s="1"/>
      <c r="AL30" s="1" t="s">
        <v>288</v>
      </c>
      <c r="AM30" s="1" t="s">
        <v>56</v>
      </c>
      <c r="AN30" s="1"/>
      <c r="AO30" s="1" t="s">
        <v>13</v>
      </c>
      <c r="AP30" s="1"/>
      <c r="AQ30" s="1"/>
      <c r="AR30" s="2"/>
      <c r="AS30" s="1"/>
      <c r="AT30" s="1"/>
      <c r="AU30" s="1"/>
      <c r="AV30" s="1" t="s">
        <v>313</v>
      </c>
      <c r="AW30" s="6">
        <v>44300.64688454882</v>
      </c>
      <c r="AX30" s="1" t="s">
        <v>41</v>
      </c>
      <c r="AY30" s="5">
        <v>1244.88</v>
      </c>
      <c r="AZ30" s="4">
        <v>44293</v>
      </c>
      <c r="BA30" s="4">
        <v>44316</v>
      </c>
      <c r="BB30" s="6">
        <v>44561</v>
      </c>
      <c r="BC30" s="1" t="s">
        <v>331</v>
      </c>
      <c r="BD30" s="1"/>
      <c r="BE30" s="1"/>
      <c r="BF30" s="1" t="s">
        <v>34</v>
      </c>
    </row>
    <row r="31" spans="1:58" ht="15">
      <c r="A31" s="3">
        <v>26</v>
      </c>
      <c r="B31" s="2" t="str">
        <f>HYPERLINK("https://my.zakupki.prom.ua/remote/dispatcher/state_purchase_view/52367","UA-2016-01-28-000222-b")</f>
        <v>UA-2016-01-28-000222-b</v>
      </c>
      <c r="C31" s="2" t="s">
        <v>212</v>
      </c>
      <c r="D31" s="1" t="s">
        <v>317</v>
      </c>
      <c r="E31" s="1" t="s">
        <v>139</v>
      </c>
      <c r="F31" s="1" t="s">
        <v>88</v>
      </c>
      <c r="G31" s="1" t="s">
        <v>183</v>
      </c>
      <c r="H31" s="1" t="s">
        <v>218</v>
      </c>
      <c r="I31" s="1" t="s">
        <v>195</v>
      </c>
      <c r="J31" s="1" t="s">
        <v>58</v>
      </c>
      <c r="K31" s="1" t="s">
        <v>291</v>
      </c>
      <c r="L31" s="1" t="s">
        <v>291</v>
      </c>
      <c r="M31" s="1" t="s">
        <v>82</v>
      </c>
      <c r="N31" s="1" t="s">
        <v>36</v>
      </c>
      <c r="O31" s="1" t="s">
        <v>36</v>
      </c>
      <c r="P31" s="4">
        <v>42427</v>
      </c>
      <c r="Q31" s="4">
        <v>42397</v>
      </c>
      <c r="R31" s="4">
        <v>42403</v>
      </c>
      <c r="S31" s="4">
        <v>42403</v>
      </c>
      <c r="T31" s="4">
        <v>42405</v>
      </c>
      <c r="U31" s="1" t="s">
        <v>311</v>
      </c>
      <c r="V31" s="3">
        <v>7</v>
      </c>
      <c r="W31" s="5">
        <v>1800</v>
      </c>
      <c r="X31" s="1" t="s">
        <v>212</v>
      </c>
      <c r="Y31" s="3">
        <v>20</v>
      </c>
      <c r="Z31" s="5">
        <v>90</v>
      </c>
      <c r="AA31" s="1" t="s">
        <v>335</v>
      </c>
      <c r="AB31" s="5">
        <v>1</v>
      </c>
      <c r="AC31" s="1" t="s">
        <v>140</v>
      </c>
      <c r="AD31" s="1" t="s">
        <v>289</v>
      </c>
      <c r="AE31" s="1" t="s">
        <v>166</v>
      </c>
      <c r="AF31" s="1" t="s">
        <v>218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2"/>
      <c r="AS31" s="1"/>
      <c r="AT31" s="1"/>
      <c r="AU31" s="1"/>
      <c r="AV31" s="1" t="s">
        <v>332</v>
      </c>
      <c r="AW31" s="6">
        <v>42678.85560713172</v>
      </c>
      <c r="AX31" s="1"/>
      <c r="AY31" s="1"/>
      <c r="AZ31" s="4">
        <v>42410</v>
      </c>
      <c r="BA31" s="4">
        <v>42444</v>
      </c>
      <c r="BB31" s="1"/>
      <c r="BC31" s="1"/>
      <c r="BD31" s="1" t="s">
        <v>181</v>
      </c>
      <c r="BE31" s="1"/>
      <c r="BF31" s="1" t="s">
        <v>64</v>
      </c>
    </row>
    <row r="32" spans="1:58" ht="15">
      <c r="A32" s="3">
        <v>27</v>
      </c>
      <c r="B32" s="2" t="str">
        <f>HYPERLINK("https://my.zakupki.prom.ua/remote/dispatcher/state_purchase_view/23652631","UA-2021-02-04-007043-a")</f>
        <v>UA-2021-02-04-007043-a</v>
      </c>
      <c r="C32" s="2" t="s">
        <v>212</v>
      </c>
      <c r="D32" s="1" t="s">
        <v>225</v>
      </c>
      <c r="E32" s="1" t="s">
        <v>225</v>
      </c>
      <c r="F32" s="1" t="s">
        <v>127</v>
      </c>
      <c r="G32" s="1" t="s">
        <v>189</v>
      </c>
      <c r="H32" s="1" t="s">
        <v>289</v>
      </c>
      <c r="I32" s="1" t="s">
        <v>195</v>
      </c>
      <c r="J32" s="1" t="s">
        <v>58</v>
      </c>
      <c r="K32" s="1" t="s">
        <v>291</v>
      </c>
      <c r="L32" s="1" t="s">
        <v>291</v>
      </c>
      <c r="M32" s="1" t="s">
        <v>36</v>
      </c>
      <c r="N32" s="1" t="s">
        <v>36</v>
      </c>
      <c r="O32" s="1" t="s">
        <v>36</v>
      </c>
      <c r="P32" s="4">
        <v>44231</v>
      </c>
      <c r="Q32" s="1"/>
      <c r="R32" s="1"/>
      <c r="S32" s="1"/>
      <c r="T32" s="1"/>
      <c r="U32" s="1" t="s">
        <v>310</v>
      </c>
      <c r="V32" s="3">
        <v>1</v>
      </c>
      <c r="W32" s="5">
        <v>24000</v>
      </c>
      <c r="X32" s="1" t="s">
        <v>212</v>
      </c>
      <c r="Y32" s="3">
        <v>4</v>
      </c>
      <c r="Z32" s="5">
        <v>6000</v>
      </c>
      <c r="AA32" s="1" t="s">
        <v>319</v>
      </c>
      <c r="AB32" s="1" t="s">
        <v>323</v>
      </c>
      <c r="AC32" s="1" t="s">
        <v>140</v>
      </c>
      <c r="AD32" s="1" t="s">
        <v>289</v>
      </c>
      <c r="AE32" s="1" t="s">
        <v>166</v>
      </c>
      <c r="AF32" s="1" t="s">
        <v>218</v>
      </c>
      <c r="AG32" s="5">
        <v>24000</v>
      </c>
      <c r="AH32" s="5">
        <v>6000</v>
      </c>
      <c r="AI32" s="1"/>
      <c r="AJ32" s="1"/>
      <c r="AK32" s="1"/>
      <c r="AL32" s="1" t="s">
        <v>169</v>
      </c>
      <c r="AM32" s="1" t="s">
        <v>39</v>
      </c>
      <c r="AN32" s="1"/>
      <c r="AO32" s="1" t="s">
        <v>29</v>
      </c>
      <c r="AP32" s="1"/>
      <c r="AQ32" s="1"/>
      <c r="AR32" s="2"/>
      <c r="AS32" s="1"/>
      <c r="AT32" s="1"/>
      <c r="AU32" s="1"/>
      <c r="AV32" s="1" t="s">
        <v>313</v>
      </c>
      <c r="AW32" s="6">
        <v>44231.56870239275</v>
      </c>
      <c r="AX32" s="1" t="s">
        <v>37</v>
      </c>
      <c r="AY32" s="5">
        <v>24000</v>
      </c>
      <c r="AZ32" s="4">
        <v>44231</v>
      </c>
      <c r="BA32" s="4">
        <v>44232</v>
      </c>
      <c r="BB32" s="6">
        <v>44196</v>
      </c>
      <c r="BC32" s="1" t="s">
        <v>331</v>
      </c>
      <c r="BD32" s="1"/>
      <c r="BE32" s="1"/>
      <c r="BF32" s="1" t="s">
        <v>34</v>
      </c>
    </row>
    <row r="33" spans="1:58" ht="15">
      <c r="A33" s="3">
        <v>28</v>
      </c>
      <c r="B33" s="2" t="str">
        <f>HYPERLINK("https://my.zakupki.prom.ua/remote/dispatcher/state_purchase_view/23704092","UA-2021-02-05-007320-a")</f>
        <v>UA-2021-02-05-007320-a</v>
      </c>
      <c r="C33" s="2" t="s">
        <v>212</v>
      </c>
      <c r="D33" s="1" t="s">
        <v>201</v>
      </c>
      <c r="E33" s="1" t="s">
        <v>201</v>
      </c>
      <c r="F33" s="1" t="s">
        <v>129</v>
      </c>
      <c r="G33" s="1" t="s">
        <v>189</v>
      </c>
      <c r="H33" s="1" t="s">
        <v>289</v>
      </c>
      <c r="I33" s="1" t="s">
        <v>195</v>
      </c>
      <c r="J33" s="1" t="s">
        <v>58</v>
      </c>
      <c r="K33" s="1" t="s">
        <v>291</v>
      </c>
      <c r="L33" s="1" t="s">
        <v>291</v>
      </c>
      <c r="M33" s="1" t="s">
        <v>36</v>
      </c>
      <c r="N33" s="1" t="s">
        <v>36</v>
      </c>
      <c r="O33" s="1" t="s">
        <v>36</v>
      </c>
      <c r="P33" s="4">
        <v>44232</v>
      </c>
      <c r="Q33" s="1"/>
      <c r="R33" s="1"/>
      <c r="S33" s="1"/>
      <c r="T33" s="1"/>
      <c r="U33" s="1" t="s">
        <v>310</v>
      </c>
      <c r="V33" s="3">
        <v>1</v>
      </c>
      <c r="W33" s="5">
        <v>4800</v>
      </c>
      <c r="X33" s="1" t="s">
        <v>212</v>
      </c>
      <c r="Y33" s="3">
        <v>1</v>
      </c>
      <c r="Z33" s="5">
        <v>4800</v>
      </c>
      <c r="AA33" s="1" t="s">
        <v>329</v>
      </c>
      <c r="AB33" s="1" t="s">
        <v>323</v>
      </c>
      <c r="AC33" s="1" t="s">
        <v>140</v>
      </c>
      <c r="AD33" s="1" t="s">
        <v>218</v>
      </c>
      <c r="AE33" s="1" t="s">
        <v>166</v>
      </c>
      <c r="AF33" s="1" t="s">
        <v>218</v>
      </c>
      <c r="AG33" s="5">
        <v>4800</v>
      </c>
      <c r="AH33" s="5">
        <v>4800</v>
      </c>
      <c r="AI33" s="1"/>
      <c r="AJ33" s="1"/>
      <c r="AK33" s="1"/>
      <c r="AL33" s="1" t="s">
        <v>285</v>
      </c>
      <c r="AM33" s="1" t="s">
        <v>99</v>
      </c>
      <c r="AN33" s="1"/>
      <c r="AO33" s="1" t="s">
        <v>7</v>
      </c>
      <c r="AP33" s="1"/>
      <c r="AQ33" s="1"/>
      <c r="AR33" s="2"/>
      <c r="AS33" s="1"/>
      <c r="AT33" s="1"/>
      <c r="AU33" s="1"/>
      <c r="AV33" s="1" t="s">
        <v>313</v>
      </c>
      <c r="AW33" s="6">
        <v>44232.56930693032</v>
      </c>
      <c r="AX33" s="1" t="s">
        <v>59</v>
      </c>
      <c r="AY33" s="5">
        <v>4800</v>
      </c>
      <c r="AZ33" s="4">
        <v>44197</v>
      </c>
      <c r="BA33" s="4">
        <v>44561</v>
      </c>
      <c r="BB33" s="6">
        <v>44561</v>
      </c>
      <c r="BC33" s="1" t="s">
        <v>331</v>
      </c>
      <c r="BD33" s="1"/>
      <c r="BE33" s="1"/>
      <c r="BF33" s="1" t="s">
        <v>34</v>
      </c>
    </row>
    <row r="34" spans="1:58" ht="15">
      <c r="A34" s="3">
        <v>29</v>
      </c>
      <c r="B34" s="2" t="str">
        <f>HYPERLINK("https://my.zakupki.prom.ua/remote/dispatcher/state_purchase_view/55735","UA-2016-02-05-000210-b")</f>
        <v>UA-2016-02-05-000210-b</v>
      </c>
      <c r="C34" s="2" t="s">
        <v>212</v>
      </c>
      <c r="D34" s="1" t="s">
        <v>241</v>
      </c>
      <c r="E34" s="1" t="s">
        <v>242</v>
      </c>
      <c r="F34" s="1" t="s">
        <v>128</v>
      </c>
      <c r="G34" s="1" t="s">
        <v>183</v>
      </c>
      <c r="H34" s="1" t="s">
        <v>218</v>
      </c>
      <c r="I34" s="1" t="s">
        <v>195</v>
      </c>
      <c r="J34" s="1" t="s">
        <v>58</v>
      </c>
      <c r="K34" s="1" t="s">
        <v>291</v>
      </c>
      <c r="L34" s="1" t="s">
        <v>291</v>
      </c>
      <c r="M34" s="1" t="s">
        <v>36</v>
      </c>
      <c r="N34" s="1" t="s">
        <v>36</v>
      </c>
      <c r="O34" s="1" t="s">
        <v>36</v>
      </c>
      <c r="P34" s="4">
        <v>42427</v>
      </c>
      <c r="Q34" s="4">
        <v>42405</v>
      </c>
      <c r="R34" s="4">
        <v>42411</v>
      </c>
      <c r="S34" s="4">
        <v>42412</v>
      </c>
      <c r="T34" s="4">
        <v>42416</v>
      </c>
      <c r="U34" s="1" t="s">
        <v>311</v>
      </c>
      <c r="V34" s="3">
        <v>1</v>
      </c>
      <c r="W34" s="5">
        <v>3000</v>
      </c>
      <c r="X34" s="1" t="s">
        <v>212</v>
      </c>
      <c r="Y34" s="3">
        <v>1</v>
      </c>
      <c r="Z34" s="5">
        <v>3000</v>
      </c>
      <c r="AA34" s="1" t="s">
        <v>329</v>
      </c>
      <c r="AB34" s="5">
        <v>5</v>
      </c>
      <c r="AC34" s="1" t="s">
        <v>140</v>
      </c>
      <c r="AD34" s="1" t="s">
        <v>289</v>
      </c>
      <c r="AE34" s="1" t="s">
        <v>166</v>
      </c>
      <c r="AF34" s="1" t="s">
        <v>218</v>
      </c>
      <c r="AG34" s="5">
        <v>3000</v>
      </c>
      <c r="AH34" s="5">
        <v>3000</v>
      </c>
      <c r="AI34" s="1" t="s">
        <v>275</v>
      </c>
      <c r="AJ34" s="1"/>
      <c r="AK34" s="1"/>
      <c r="AL34" s="1" t="s">
        <v>275</v>
      </c>
      <c r="AM34" s="1" t="s">
        <v>99</v>
      </c>
      <c r="AN34" s="1" t="s">
        <v>143</v>
      </c>
      <c r="AO34" s="1" t="s">
        <v>10</v>
      </c>
      <c r="AP34" s="1"/>
      <c r="AQ34" s="1"/>
      <c r="AR34" s="2"/>
      <c r="AS34" s="6">
        <v>42417.59897669443</v>
      </c>
      <c r="AT34" s="4">
        <v>42418</v>
      </c>
      <c r="AU34" s="4">
        <v>42441</v>
      </c>
      <c r="AV34" s="1" t="s">
        <v>330</v>
      </c>
      <c r="AW34" s="1"/>
      <c r="AX34" s="1"/>
      <c r="AY34" s="1"/>
      <c r="AZ34" s="4">
        <v>42422</v>
      </c>
      <c r="BA34" s="4">
        <v>42424</v>
      </c>
      <c r="BB34" s="1"/>
      <c r="BC34" s="1" t="s">
        <v>325</v>
      </c>
      <c r="BD34" s="1"/>
      <c r="BE34" s="1" t="s">
        <v>188</v>
      </c>
      <c r="BF34" s="1" t="s">
        <v>100</v>
      </c>
    </row>
    <row r="35" spans="1:58" ht="15">
      <c r="A35" s="3">
        <v>30</v>
      </c>
      <c r="B35" s="2" t="str">
        <f>HYPERLINK("https://my.zakupki.prom.ua/remote/dispatcher/state_purchase_view/28127354","UA-2021-07-09-009032-c")</f>
        <v>UA-2021-07-09-009032-c</v>
      </c>
      <c r="C35" s="2" t="s">
        <v>212</v>
      </c>
      <c r="D35" s="1" t="s">
        <v>1</v>
      </c>
      <c r="E35" s="1" t="s">
        <v>0</v>
      </c>
      <c r="F35" s="1" t="s">
        <v>130</v>
      </c>
      <c r="G35" s="1" t="s">
        <v>189</v>
      </c>
      <c r="H35" s="1" t="s">
        <v>289</v>
      </c>
      <c r="I35" s="1" t="s">
        <v>195</v>
      </c>
      <c r="J35" s="1" t="s">
        <v>58</v>
      </c>
      <c r="K35" s="1" t="s">
        <v>291</v>
      </c>
      <c r="L35" s="1" t="s">
        <v>291</v>
      </c>
      <c r="M35" s="1" t="s">
        <v>36</v>
      </c>
      <c r="N35" s="1" t="s">
        <v>36</v>
      </c>
      <c r="O35" s="1" t="s">
        <v>36</v>
      </c>
      <c r="P35" s="4">
        <v>44386</v>
      </c>
      <c r="Q35" s="1"/>
      <c r="R35" s="1"/>
      <c r="S35" s="1"/>
      <c r="T35" s="1"/>
      <c r="U35" s="1" t="s">
        <v>310</v>
      </c>
      <c r="V35" s="3">
        <v>1</v>
      </c>
      <c r="W35" s="5">
        <v>300</v>
      </c>
      <c r="X35" s="1" t="s">
        <v>212</v>
      </c>
      <c r="Y35" s="3">
        <v>1</v>
      </c>
      <c r="Z35" s="5">
        <v>300</v>
      </c>
      <c r="AA35" s="1" t="s">
        <v>329</v>
      </c>
      <c r="AB35" s="1" t="s">
        <v>323</v>
      </c>
      <c r="AC35" s="1" t="s">
        <v>140</v>
      </c>
      <c r="AD35" s="1" t="s">
        <v>218</v>
      </c>
      <c r="AE35" s="1" t="s">
        <v>166</v>
      </c>
      <c r="AF35" s="1" t="s">
        <v>218</v>
      </c>
      <c r="AG35" s="5">
        <v>300</v>
      </c>
      <c r="AH35" s="5">
        <v>300</v>
      </c>
      <c r="AI35" s="1"/>
      <c r="AJ35" s="1"/>
      <c r="AK35" s="1"/>
      <c r="AL35" s="1" t="s">
        <v>305</v>
      </c>
      <c r="AM35" s="1" t="s">
        <v>76</v>
      </c>
      <c r="AN35" s="1"/>
      <c r="AO35" s="1" t="s">
        <v>21</v>
      </c>
      <c r="AP35" s="1"/>
      <c r="AQ35" s="1"/>
      <c r="AR35" s="2"/>
      <c r="AS35" s="1"/>
      <c r="AT35" s="1"/>
      <c r="AU35" s="1"/>
      <c r="AV35" s="1" t="s">
        <v>313</v>
      </c>
      <c r="AW35" s="6">
        <v>44386.67527926639</v>
      </c>
      <c r="AX35" s="1" t="s">
        <v>135</v>
      </c>
      <c r="AY35" s="5">
        <v>300</v>
      </c>
      <c r="AZ35" s="4">
        <v>44384</v>
      </c>
      <c r="BA35" s="4">
        <v>44386</v>
      </c>
      <c r="BB35" s="6">
        <v>44561</v>
      </c>
      <c r="BC35" s="1" t="s">
        <v>331</v>
      </c>
      <c r="BD35" s="1"/>
      <c r="BE35" s="1"/>
      <c r="BF35" s="1" t="s">
        <v>34</v>
      </c>
    </row>
    <row r="36" spans="1:58" ht="15">
      <c r="A36" s="3">
        <v>31</v>
      </c>
      <c r="B36" s="2" t="str">
        <f>HYPERLINK("https://my.zakupki.prom.ua/remote/dispatcher/state_purchase_view/52343","UA-2016-01-28-000205-b")</f>
        <v>UA-2016-01-28-000205-b</v>
      </c>
      <c r="C36" s="2" t="s">
        <v>212</v>
      </c>
      <c r="D36" s="1" t="s">
        <v>3</v>
      </c>
      <c r="E36" s="1" t="s">
        <v>4</v>
      </c>
      <c r="F36" s="1" t="s">
        <v>104</v>
      </c>
      <c r="G36" s="1" t="s">
        <v>183</v>
      </c>
      <c r="H36" s="1" t="s">
        <v>218</v>
      </c>
      <c r="I36" s="1" t="s">
        <v>195</v>
      </c>
      <c r="J36" s="1" t="s">
        <v>58</v>
      </c>
      <c r="K36" s="1" t="s">
        <v>291</v>
      </c>
      <c r="L36" s="1" t="s">
        <v>291</v>
      </c>
      <c r="M36" s="1" t="s">
        <v>36</v>
      </c>
      <c r="N36" s="1" t="s">
        <v>36</v>
      </c>
      <c r="O36" s="1" t="s">
        <v>36</v>
      </c>
      <c r="P36" s="4">
        <v>42427</v>
      </c>
      <c r="Q36" s="4">
        <v>42397</v>
      </c>
      <c r="R36" s="4">
        <v>42403</v>
      </c>
      <c r="S36" s="4">
        <v>42403</v>
      </c>
      <c r="T36" s="4">
        <v>42408</v>
      </c>
      <c r="U36" s="1" t="s">
        <v>311</v>
      </c>
      <c r="V36" s="3">
        <v>1</v>
      </c>
      <c r="W36" s="5">
        <v>1800</v>
      </c>
      <c r="X36" s="1" t="s">
        <v>212</v>
      </c>
      <c r="Y36" s="3">
        <v>2</v>
      </c>
      <c r="Z36" s="5">
        <v>900</v>
      </c>
      <c r="AA36" s="1" t="s">
        <v>328</v>
      </c>
      <c r="AB36" s="5">
        <v>1</v>
      </c>
      <c r="AC36" s="1" t="s">
        <v>140</v>
      </c>
      <c r="AD36" s="1" t="s">
        <v>289</v>
      </c>
      <c r="AE36" s="1" t="s">
        <v>166</v>
      </c>
      <c r="AF36" s="1" t="s">
        <v>218</v>
      </c>
      <c r="AG36" s="5">
        <v>1799</v>
      </c>
      <c r="AH36" s="5">
        <v>899.5</v>
      </c>
      <c r="AI36" s="1" t="s">
        <v>236</v>
      </c>
      <c r="AJ36" s="5">
        <v>1</v>
      </c>
      <c r="AK36" s="5">
        <v>0.0005555555555555556</v>
      </c>
      <c r="AL36" s="1"/>
      <c r="AM36" s="1"/>
      <c r="AN36" s="1"/>
      <c r="AO36" s="1"/>
      <c r="AP36" s="1"/>
      <c r="AQ36" s="1"/>
      <c r="AR36" s="2"/>
      <c r="AS36" s="6">
        <v>42412.57758271803</v>
      </c>
      <c r="AT36" s="1"/>
      <c r="AU36" s="1"/>
      <c r="AV36" s="1" t="s">
        <v>314</v>
      </c>
      <c r="AW36" s="6">
        <v>42678.8555180303</v>
      </c>
      <c r="AX36" s="1"/>
      <c r="AY36" s="1"/>
      <c r="AZ36" s="4">
        <v>42405</v>
      </c>
      <c r="BA36" s="4">
        <v>42415</v>
      </c>
      <c r="BB36" s="1"/>
      <c r="BC36" s="1"/>
      <c r="BD36" s="1"/>
      <c r="BE36" s="1"/>
      <c r="BF36" s="1" t="s">
        <v>70</v>
      </c>
    </row>
    <row r="37" spans="1:58" ht="15">
      <c r="A37" s="3">
        <v>32</v>
      </c>
      <c r="B37" s="2" t="str">
        <f>HYPERLINK("https://my.zakupki.prom.ua/remote/dispatcher/state_purchase_view/8854050","чернетка")</f>
        <v>чернетка</v>
      </c>
      <c r="C37" s="2" t="s">
        <v>212</v>
      </c>
      <c r="D37" s="1" t="s">
        <v>233</v>
      </c>
      <c r="E37" s="1" t="s">
        <v>35</v>
      </c>
      <c r="F37" s="1" t="s">
        <v>122</v>
      </c>
      <c r="G37" s="1" t="s">
        <v>183</v>
      </c>
      <c r="H37" s="1" t="s">
        <v>218</v>
      </c>
      <c r="I37" s="1" t="s">
        <v>195</v>
      </c>
      <c r="J37" s="1" t="s">
        <v>58</v>
      </c>
      <c r="K37" s="1" t="s">
        <v>291</v>
      </c>
      <c r="L37" s="1"/>
      <c r="M37" s="1" t="s">
        <v>36</v>
      </c>
      <c r="N37" s="1" t="s">
        <v>36</v>
      </c>
      <c r="O37" s="1" t="s">
        <v>36</v>
      </c>
      <c r="P37" s="4">
        <v>43416</v>
      </c>
      <c r="Q37" s="4">
        <v>43416</v>
      </c>
      <c r="R37" s="1"/>
      <c r="S37" s="4">
        <v>43418</v>
      </c>
      <c r="T37" s="4">
        <v>43419</v>
      </c>
      <c r="U37" s="1" t="s">
        <v>312</v>
      </c>
      <c r="V37" s="1"/>
      <c r="W37" s="5">
        <v>4000</v>
      </c>
      <c r="X37" s="1" t="s">
        <v>212</v>
      </c>
      <c r="Y37" s="1" t="s">
        <v>316</v>
      </c>
      <c r="Z37" s="1" t="s">
        <v>316</v>
      </c>
      <c r="AA37" s="1" t="s">
        <v>316</v>
      </c>
      <c r="AB37" s="1" t="s">
        <v>322</v>
      </c>
      <c r="AC37" s="1" t="s">
        <v>140</v>
      </c>
      <c r="AD37" s="1" t="s">
        <v>289</v>
      </c>
      <c r="AE37" s="1" t="s">
        <v>166</v>
      </c>
      <c r="AF37" s="1" t="s">
        <v>218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  <c r="AV37" s="1" t="s">
        <v>333</v>
      </c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5">
      <c r="A38" s="3">
        <v>33</v>
      </c>
      <c r="B38" s="2" t="str">
        <f>HYPERLINK("https://my.zakupki.prom.ua/remote/dispatcher/state_purchase_view/8854779","UA-2018-11-12-002177-a")</f>
        <v>UA-2018-11-12-002177-a</v>
      </c>
      <c r="C38" s="2" t="s">
        <v>212</v>
      </c>
      <c r="D38" s="1" t="s">
        <v>234</v>
      </c>
      <c r="E38" s="1" t="s">
        <v>234</v>
      </c>
      <c r="F38" s="1" t="s">
        <v>121</v>
      </c>
      <c r="G38" s="1" t="s">
        <v>183</v>
      </c>
      <c r="H38" s="1" t="s">
        <v>218</v>
      </c>
      <c r="I38" s="1" t="s">
        <v>195</v>
      </c>
      <c r="J38" s="1" t="s">
        <v>58</v>
      </c>
      <c r="K38" s="1" t="s">
        <v>291</v>
      </c>
      <c r="L38" s="1" t="s">
        <v>291</v>
      </c>
      <c r="M38" s="1" t="s">
        <v>36</v>
      </c>
      <c r="N38" s="1" t="s">
        <v>36</v>
      </c>
      <c r="O38" s="1" t="s">
        <v>36</v>
      </c>
      <c r="P38" s="4">
        <v>43416</v>
      </c>
      <c r="Q38" s="4">
        <v>43416</v>
      </c>
      <c r="R38" s="4">
        <v>43418</v>
      </c>
      <c r="S38" s="4">
        <v>43418</v>
      </c>
      <c r="T38" s="4">
        <v>43419</v>
      </c>
      <c r="U38" s="1" t="s">
        <v>311</v>
      </c>
      <c r="V38" s="3">
        <v>1</v>
      </c>
      <c r="W38" s="5">
        <v>4000</v>
      </c>
      <c r="X38" s="1" t="s">
        <v>212</v>
      </c>
      <c r="Y38" s="3">
        <v>2</v>
      </c>
      <c r="Z38" s="5">
        <v>2000</v>
      </c>
      <c r="AA38" s="1" t="s">
        <v>334</v>
      </c>
      <c r="AB38" s="5">
        <v>100</v>
      </c>
      <c r="AC38" s="1" t="s">
        <v>140</v>
      </c>
      <c r="AD38" s="1" t="s">
        <v>289</v>
      </c>
      <c r="AE38" s="1" t="s">
        <v>166</v>
      </c>
      <c r="AF38" s="1" t="s">
        <v>218</v>
      </c>
      <c r="AG38" s="5">
        <v>4000</v>
      </c>
      <c r="AH38" s="5">
        <v>2000</v>
      </c>
      <c r="AI38" s="1" t="s">
        <v>276</v>
      </c>
      <c r="AJ38" s="1"/>
      <c r="AK38" s="1"/>
      <c r="AL38" s="1" t="s">
        <v>276</v>
      </c>
      <c r="AM38" s="1" t="s">
        <v>110</v>
      </c>
      <c r="AN38" s="1" t="s">
        <v>142</v>
      </c>
      <c r="AO38" s="1" t="s">
        <v>14</v>
      </c>
      <c r="AP38" s="1"/>
      <c r="AQ38" s="1"/>
      <c r="AR38" s="2"/>
      <c r="AS38" s="6">
        <v>43422.53911923257</v>
      </c>
      <c r="AT38" s="4">
        <v>43425</v>
      </c>
      <c r="AU38" s="4">
        <v>43448</v>
      </c>
      <c r="AV38" s="1" t="s">
        <v>313</v>
      </c>
      <c r="AW38" s="6">
        <v>43426.69460559887</v>
      </c>
      <c r="AX38" s="1" t="s">
        <v>63</v>
      </c>
      <c r="AY38" s="5">
        <v>4000</v>
      </c>
      <c r="AZ38" s="4">
        <v>43430</v>
      </c>
      <c r="BA38" s="4">
        <v>43434</v>
      </c>
      <c r="BB38" s="6">
        <v>43444</v>
      </c>
      <c r="BC38" s="1" t="s">
        <v>331</v>
      </c>
      <c r="BD38" s="1"/>
      <c r="BE38" s="1"/>
      <c r="BF38" s="1" t="s">
        <v>111</v>
      </c>
    </row>
    <row r="39" spans="1:58" ht="15">
      <c r="A39" s="3">
        <v>34</v>
      </c>
      <c r="B39" s="2" t="str">
        <f>HYPERLINK("https://my.zakupki.prom.ua/remote/dispatcher/state_purchase_view/23345300","UA-2021-01-27-011227-b")</f>
        <v>UA-2021-01-27-011227-b</v>
      </c>
      <c r="C39" s="2" t="s">
        <v>212</v>
      </c>
      <c r="D39" s="1" t="s">
        <v>247</v>
      </c>
      <c r="E39" s="1" t="s">
        <v>247</v>
      </c>
      <c r="F39" s="1" t="s">
        <v>132</v>
      </c>
      <c r="G39" s="1" t="s">
        <v>189</v>
      </c>
      <c r="H39" s="1" t="s">
        <v>289</v>
      </c>
      <c r="I39" s="1" t="s">
        <v>195</v>
      </c>
      <c r="J39" s="1" t="s">
        <v>58</v>
      </c>
      <c r="K39" s="1" t="s">
        <v>291</v>
      </c>
      <c r="L39" s="1" t="s">
        <v>291</v>
      </c>
      <c r="M39" s="1" t="s">
        <v>36</v>
      </c>
      <c r="N39" s="1" t="s">
        <v>36</v>
      </c>
      <c r="O39" s="1" t="s">
        <v>36</v>
      </c>
      <c r="P39" s="4">
        <v>44223</v>
      </c>
      <c r="Q39" s="1"/>
      <c r="R39" s="1"/>
      <c r="S39" s="1"/>
      <c r="T39" s="1"/>
      <c r="U39" s="1" t="s">
        <v>310</v>
      </c>
      <c r="V39" s="3">
        <v>1</v>
      </c>
      <c r="W39" s="5">
        <v>498</v>
      </c>
      <c r="X39" s="1" t="s">
        <v>212</v>
      </c>
      <c r="Y39" s="3">
        <v>1</v>
      </c>
      <c r="Z39" s="5">
        <v>498</v>
      </c>
      <c r="AA39" s="1" t="s">
        <v>329</v>
      </c>
      <c r="AB39" s="1" t="s">
        <v>323</v>
      </c>
      <c r="AC39" s="1" t="s">
        <v>140</v>
      </c>
      <c r="AD39" s="1" t="s">
        <v>218</v>
      </c>
      <c r="AE39" s="1" t="s">
        <v>166</v>
      </c>
      <c r="AF39" s="1" t="s">
        <v>218</v>
      </c>
      <c r="AG39" s="5">
        <v>498</v>
      </c>
      <c r="AH39" s="5">
        <v>498</v>
      </c>
      <c r="AI39" s="1"/>
      <c r="AJ39" s="1"/>
      <c r="AK39" s="1"/>
      <c r="AL39" s="1" t="s">
        <v>286</v>
      </c>
      <c r="AM39" s="1" t="s">
        <v>102</v>
      </c>
      <c r="AN39" s="1"/>
      <c r="AO39" s="1" t="s">
        <v>6</v>
      </c>
      <c r="AP39" s="1"/>
      <c r="AQ39" s="1"/>
      <c r="AR39" s="2"/>
      <c r="AS39" s="1"/>
      <c r="AT39" s="1"/>
      <c r="AU39" s="1"/>
      <c r="AV39" s="1" t="s">
        <v>313</v>
      </c>
      <c r="AW39" s="6">
        <v>44223.69323150751</v>
      </c>
      <c r="AX39" s="1" t="s">
        <v>58</v>
      </c>
      <c r="AY39" s="5">
        <v>498</v>
      </c>
      <c r="AZ39" s="4">
        <v>44201</v>
      </c>
      <c r="BA39" s="4">
        <v>44223</v>
      </c>
      <c r="BB39" s="6">
        <v>44561</v>
      </c>
      <c r="BC39" s="1" t="s">
        <v>331</v>
      </c>
      <c r="BD39" s="1"/>
      <c r="BE39" s="1"/>
      <c r="BF39" s="1" t="s">
        <v>34</v>
      </c>
    </row>
    <row r="40" spans="1:58" ht="15">
      <c r="A40" s="3">
        <v>35</v>
      </c>
      <c r="B40" s="2" t="str">
        <f>HYPERLINK("https://my.zakupki.prom.ua/remote/dispatcher/state_purchase_view/22055120","UA-2020-12-11-007355-c")</f>
        <v>UA-2020-12-11-007355-c</v>
      </c>
      <c r="C40" s="2" t="s">
        <v>212</v>
      </c>
      <c r="D40" s="1" t="s">
        <v>238</v>
      </c>
      <c r="E40" s="1" t="s">
        <v>209</v>
      </c>
      <c r="F40" s="1" t="s">
        <v>137</v>
      </c>
      <c r="G40" s="1" t="s">
        <v>189</v>
      </c>
      <c r="H40" s="1" t="s">
        <v>289</v>
      </c>
      <c r="I40" s="1" t="s">
        <v>195</v>
      </c>
      <c r="J40" s="1" t="s">
        <v>58</v>
      </c>
      <c r="K40" s="1" t="s">
        <v>291</v>
      </c>
      <c r="L40" s="1" t="s">
        <v>291</v>
      </c>
      <c r="M40" s="1" t="s">
        <v>36</v>
      </c>
      <c r="N40" s="1" t="s">
        <v>36</v>
      </c>
      <c r="O40" s="1" t="s">
        <v>36</v>
      </c>
      <c r="P40" s="4">
        <v>44176</v>
      </c>
      <c r="Q40" s="1"/>
      <c r="R40" s="1"/>
      <c r="S40" s="1"/>
      <c r="T40" s="1"/>
      <c r="U40" s="1" t="s">
        <v>310</v>
      </c>
      <c r="V40" s="3">
        <v>1</v>
      </c>
      <c r="W40" s="5">
        <v>1040</v>
      </c>
      <c r="X40" s="1" t="s">
        <v>212</v>
      </c>
      <c r="Y40" s="3">
        <v>2</v>
      </c>
      <c r="Z40" s="5">
        <v>520</v>
      </c>
      <c r="AA40" s="1" t="s">
        <v>318</v>
      </c>
      <c r="AB40" s="1" t="s">
        <v>323</v>
      </c>
      <c r="AC40" s="1" t="s">
        <v>140</v>
      </c>
      <c r="AD40" s="1" t="s">
        <v>218</v>
      </c>
      <c r="AE40" s="1" t="s">
        <v>166</v>
      </c>
      <c r="AF40" s="1" t="s">
        <v>218</v>
      </c>
      <c r="AG40" s="5">
        <v>1040</v>
      </c>
      <c r="AH40" s="5">
        <v>520</v>
      </c>
      <c r="AI40" s="1"/>
      <c r="AJ40" s="1"/>
      <c r="AK40" s="1"/>
      <c r="AL40" s="1" t="s">
        <v>283</v>
      </c>
      <c r="AM40" s="1" t="s">
        <v>101</v>
      </c>
      <c r="AN40" s="1"/>
      <c r="AO40" s="1" t="s">
        <v>24</v>
      </c>
      <c r="AP40" s="1"/>
      <c r="AQ40" s="1"/>
      <c r="AR40" s="2"/>
      <c r="AS40" s="1"/>
      <c r="AT40" s="1"/>
      <c r="AU40" s="1"/>
      <c r="AV40" s="1" t="s">
        <v>313</v>
      </c>
      <c r="AW40" s="6">
        <v>44176.54193118353</v>
      </c>
      <c r="AX40" s="1" t="s">
        <v>38</v>
      </c>
      <c r="AY40" s="5">
        <v>1040</v>
      </c>
      <c r="AZ40" s="4">
        <v>44175</v>
      </c>
      <c r="BA40" s="4">
        <v>44176</v>
      </c>
      <c r="BB40" s="6">
        <v>44196</v>
      </c>
      <c r="BC40" s="1" t="s">
        <v>331</v>
      </c>
      <c r="BD40" s="1"/>
      <c r="BE40" s="1"/>
      <c r="BF40" s="1" t="s">
        <v>34</v>
      </c>
    </row>
    <row r="41" spans="1:58" ht="15">
      <c r="A41" s="3">
        <v>36</v>
      </c>
      <c r="B41" s="2" t="str">
        <f>HYPERLINK("https://my.zakupki.prom.ua/remote/dispatcher/state_purchase_view/13652300","UA-2019-11-20-002329-b")</f>
        <v>UA-2019-11-20-002329-b</v>
      </c>
      <c r="C41" s="2" t="s">
        <v>212</v>
      </c>
      <c r="D41" s="1" t="s">
        <v>168</v>
      </c>
      <c r="E41" s="1" t="s">
        <v>168</v>
      </c>
      <c r="F41" s="1" t="s">
        <v>131</v>
      </c>
      <c r="G41" s="1" t="s">
        <v>183</v>
      </c>
      <c r="H41" s="1" t="s">
        <v>218</v>
      </c>
      <c r="I41" s="1" t="s">
        <v>195</v>
      </c>
      <c r="J41" s="1" t="s">
        <v>58</v>
      </c>
      <c r="K41" s="1" t="s">
        <v>291</v>
      </c>
      <c r="L41" s="1" t="s">
        <v>291</v>
      </c>
      <c r="M41" s="1" t="s">
        <v>36</v>
      </c>
      <c r="N41" s="1" t="s">
        <v>36</v>
      </c>
      <c r="O41" s="1" t="s">
        <v>36</v>
      </c>
      <c r="P41" s="4">
        <v>43789</v>
      </c>
      <c r="Q41" s="4">
        <v>43789</v>
      </c>
      <c r="R41" s="4">
        <v>43791</v>
      </c>
      <c r="S41" s="4">
        <v>43791</v>
      </c>
      <c r="T41" s="4">
        <v>43795</v>
      </c>
      <c r="U41" s="1" t="s">
        <v>311</v>
      </c>
      <c r="V41" s="3">
        <v>1</v>
      </c>
      <c r="W41" s="5">
        <v>3490</v>
      </c>
      <c r="X41" s="1" t="s">
        <v>212</v>
      </c>
      <c r="Y41" s="3">
        <v>1</v>
      </c>
      <c r="Z41" s="5">
        <v>3490</v>
      </c>
      <c r="AA41" s="1" t="s">
        <v>334</v>
      </c>
      <c r="AB41" s="5">
        <v>100</v>
      </c>
      <c r="AC41" s="1" t="s">
        <v>140</v>
      </c>
      <c r="AD41" s="1" t="s">
        <v>289</v>
      </c>
      <c r="AE41" s="1" t="s">
        <v>166</v>
      </c>
      <c r="AF41" s="1" t="s">
        <v>218</v>
      </c>
      <c r="AG41" s="5">
        <v>3490</v>
      </c>
      <c r="AH41" s="5">
        <v>3490</v>
      </c>
      <c r="AI41" s="1" t="s">
        <v>274</v>
      </c>
      <c r="AJ41" s="1"/>
      <c r="AK41" s="1"/>
      <c r="AL41" s="1" t="s">
        <v>274</v>
      </c>
      <c r="AM41" s="1" t="s">
        <v>115</v>
      </c>
      <c r="AN41" s="1" t="s">
        <v>149</v>
      </c>
      <c r="AO41" s="1" t="s">
        <v>26</v>
      </c>
      <c r="AP41" s="1"/>
      <c r="AQ41" s="1"/>
      <c r="AR41" s="2"/>
      <c r="AS41" s="6">
        <v>43797.4110526741</v>
      </c>
      <c r="AT41" s="4">
        <v>43801</v>
      </c>
      <c r="AU41" s="4">
        <v>43821</v>
      </c>
      <c r="AV41" s="1" t="s">
        <v>313</v>
      </c>
      <c r="AW41" s="6">
        <v>43802.54663981471</v>
      </c>
      <c r="AX41" s="1" t="s">
        <v>172</v>
      </c>
      <c r="AY41" s="5">
        <v>3490</v>
      </c>
      <c r="AZ41" s="4">
        <v>43804</v>
      </c>
      <c r="BA41" s="4">
        <v>43808</v>
      </c>
      <c r="BB41" s="6">
        <v>44196</v>
      </c>
      <c r="BC41" s="1" t="s">
        <v>331</v>
      </c>
      <c r="BD41" s="1"/>
      <c r="BE41" s="1"/>
      <c r="BF41" s="1" t="s">
        <v>116</v>
      </c>
    </row>
    <row r="42" spans="1:58" ht="15">
      <c r="A42" s="3">
        <v>37</v>
      </c>
      <c r="B42" s="2" t="str">
        <f>HYPERLINK("https://my.zakupki.prom.ua/remote/dispatcher/state_purchase_view/19748756","UA-2020-10-01-004832-a")</f>
        <v>UA-2020-10-01-004832-a</v>
      </c>
      <c r="C42" s="2" t="s">
        <v>212</v>
      </c>
      <c r="D42" s="1" t="s">
        <v>235</v>
      </c>
      <c r="E42" s="1" t="s">
        <v>235</v>
      </c>
      <c r="F42" s="1" t="s">
        <v>105</v>
      </c>
      <c r="G42" s="1" t="s">
        <v>189</v>
      </c>
      <c r="H42" s="1" t="s">
        <v>289</v>
      </c>
      <c r="I42" s="1" t="s">
        <v>195</v>
      </c>
      <c r="J42" s="1" t="s">
        <v>58</v>
      </c>
      <c r="K42" s="1" t="s">
        <v>291</v>
      </c>
      <c r="L42" s="1" t="s">
        <v>291</v>
      </c>
      <c r="M42" s="1" t="s">
        <v>36</v>
      </c>
      <c r="N42" s="1" t="s">
        <v>36</v>
      </c>
      <c r="O42" s="1" t="s">
        <v>36</v>
      </c>
      <c r="P42" s="4">
        <v>44105</v>
      </c>
      <c r="Q42" s="1"/>
      <c r="R42" s="1"/>
      <c r="S42" s="1"/>
      <c r="T42" s="1"/>
      <c r="U42" s="1" t="s">
        <v>310</v>
      </c>
      <c r="V42" s="3">
        <v>1</v>
      </c>
      <c r="W42" s="5">
        <v>2754</v>
      </c>
      <c r="X42" s="1" t="s">
        <v>212</v>
      </c>
      <c r="Y42" s="3">
        <v>1</v>
      </c>
      <c r="Z42" s="5">
        <v>2754</v>
      </c>
      <c r="AA42" s="1" t="s">
        <v>320</v>
      </c>
      <c r="AB42" s="1" t="s">
        <v>323</v>
      </c>
      <c r="AC42" s="1" t="s">
        <v>140</v>
      </c>
      <c r="AD42" s="1" t="s">
        <v>218</v>
      </c>
      <c r="AE42" s="1" t="s">
        <v>166</v>
      </c>
      <c r="AF42" s="1" t="s">
        <v>218</v>
      </c>
      <c r="AG42" s="5">
        <v>2754</v>
      </c>
      <c r="AH42" s="5">
        <v>2754</v>
      </c>
      <c r="AI42" s="1"/>
      <c r="AJ42" s="1"/>
      <c r="AK42" s="1"/>
      <c r="AL42" s="1" t="s">
        <v>260</v>
      </c>
      <c r="AM42" s="1" t="s">
        <v>78</v>
      </c>
      <c r="AN42" s="1"/>
      <c r="AO42" s="1" t="s">
        <v>9</v>
      </c>
      <c r="AP42" s="1"/>
      <c r="AQ42" s="1"/>
      <c r="AR42" s="2"/>
      <c r="AS42" s="1"/>
      <c r="AT42" s="1"/>
      <c r="AU42" s="1"/>
      <c r="AV42" s="1" t="s">
        <v>313</v>
      </c>
      <c r="AW42" s="6">
        <v>44105.57462622441</v>
      </c>
      <c r="AX42" s="1" t="s">
        <v>84</v>
      </c>
      <c r="AY42" s="5">
        <v>2754</v>
      </c>
      <c r="AZ42" s="4">
        <v>44104</v>
      </c>
      <c r="BA42" s="4">
        <v>44106</v>
      </c>
      <c r="BB42" s="6">
        <v>44196</v>
      </c>
      <c r="BC42" s="1" t="s">
        <v>331</v>
      </c>
      <c r="BD42" s="1"/>
      <c r="BE42" s="1"/>
      <c r="BF42" s="1" t="s">
        <v>34</v>
      </c>
    </row>
    <row r="43" spans="1:58" ht="15">
      <c r="A43" s="3">
        <v>38</v>
      </c>
      <c r="B43" s="2" t="str">
        <f>HYPERLINK("https://my.zakupki.prom.ua/remote/dispatcher/state_purchase_view/27240885","UA-2021-06-07-008400-b")</f>
        <v>UA-2021-06-07-008400-b</v>
      </c>
      <c r="C43" s="2" t="s">
        <v>212</v>
      </c>
      <c r="D43" s="1" t="s">
        <v>185</v>
      </c>
      <c r="E43" s="1" t="s">
        <v>185</v>
      </c>
      <c r="F43" s="1" t="s">
        <v>124</v>
      </c>
      <c r="G43" s="1" t="s">
        <v>189</v>
      </c>
      <c r="H43" s="1" t="s">
        <v>289</v>
      </c>
      <c r="I43" s="1" t="s">
        <v>195</v>
      </c>
      <c r="J43" s="1" t="s">
        <v>58</v>
      </c>
      <c r="K43" s="1" t="s">
        <v>291</v>
      </c>
      <c r="L43" s="1" t="s">
        <v>291</v>
      </c>
      <c r="M43" s="1" t="s">
        <v>36</v>
      </c>
      <c r="N43" s="1" t="s">
        <v>36</v>
      </c>
      <c r="O43" s="1" t="s">
        <v>36</v>
      </c>
      <c r="P43" s="4">
        <v>44354</v>
      </c>
      <c r="Q43" s="1"/>
      <c r="R43" s="1"/>
      <c r="S43" s="1"/>
      <c r="T43" s="1"/>
      <c r="U43" s="1" t="s">
        <v>310</v>
      </c>
      <c r="V43" s="3">
        <v>1</v>
      </c>
      <c r="W43" s="5">
        <v>410</v>
      </c>
      <c r="X43" s="1" t="s">
        <v>212</v>
      </c>
      <c r="Y43" s="3">
        <v>7</v>
      </c>
      <c r="Z43" s="5">
        <v>58.57</v>
      </c>
      <c r="AA43" s="1" t="s">
        <v>335</v>
      </c>
      <c r="AB43" s="1" t="s">
        <v>323</v>
      </c>
      <c r="AC43" s="1" t="s">
        <v>140</v>
      </c>
      <c r="AD43" s="1" t="s">
        <v>218</v>
      </c>
      <c r="AE43" s="1" t="s">
        <v>166</v>
      </c>
      <c r="AF43" s="1" t="s">
        <v>218</v>
      </c>
      <c r="AG43" s="5">
        <v>410</v>
      </c>
      <c r="AH43" s="5">
        <v>58.57142857142857</v>
      </c>
      <c r="AI43" s="1"/>
      <c r="AJ43" s="1"/>
      <c r="AK43" s="1"/>
      <c r="AL43" s="1" t="s">
        <v>281</v>
      </c>
      <c r="AM43" s="1" t="s">
        <v>119</v>
      </c>
      <c r="AN43" s="1"/>
      <c r="AO43" s="1" t="s">
        <v>32</v>
      </c>
      <c r="AP43" s="1"/>
      <c r="AQ43" s="1"/>
      <c r="AR43" s="2"/>
      <c r="AS43" s="1"/>
      <c r="AT43" s="1"/>
      <c r="AU43" s="1"/>
      <c r="AV43" s="1" t="s">
        <v>313</v>
      </c>
      <c r="AW43" s="6">
        <v>44354.66539966457</v>
      </c>
      <c r="AX43" s="1" t="s">
        <v>47</v>
      </c>
      <c r="AY43" s="5">
        <v>410</v>
      </c>
      <c r="AZ43" s="4">
        <v>44351</v>
      </c>
      <c r="BA43" s="4">
        <v>44354</v>
      </c>
      <c r="BB43" s="6">
        <v>44561</v>
      </c>
      <c r="BC43" s="1" t="s">
        <v>331</v>
      </c>
      <c r="BD43" s="1"/>
      <c r="BE43" s="1"/>
      <c r="BF43" s="1" t="s">
        <v>34</v>
      </c>
    </row>
    <row r="44" spans="1:58" ht="15">
      <c r="A44" s="3">
        <v>39</v>
      </c>
      <c r="B44" s="2" t="str">
        <f>HYPERLINK("https://my.zakupki.prom.ua/remote/dispatcher/state_purchase_view/19033143","UA-2020-09-04-011493-b")</f>
        <v>UA-2020-09-04-011493-b</v>
      </c>
      <c r="C44" s="2" t="s">
        <v>212</v>
      </c>
      <c r="D44" s="1" t="s">
        <v>304</v>
      </c>
      <c r="E44" s="1" t="s">
        <v>299</v>
      </c>
      <c r="F44" s="1" t="s">
        <v>138</v>
      </c>
      <c r="G44" s="1" t="s">
        <v>189</v>
      </c>
      <c r="H44" s="1" t="s">
        <v>289</v>
      </c>
      <c r="I44" s="1" t="s">
        <v>195</v>
      </c>
      <c r="J44" s="1" t="s">
        <v>58</v>
      </c>
      <c r="K44" s="1" t="s">
        <v>291</v>
      </c>
      <c r="L44" s="1" t="s">
        <v>291</v>
      </c>
      <c r="M44" s="1" t="s">
        <v>36</v>
      </c>
      <c r="N44" s="1" t="s">
        <v>36</v>
      </c>
      <c r="O44" s="1" t="s">
        <v>36</v>
      </c>
      <c r="P44" s="4">
        <v>44078</v>
      </c>
      <c r="Q44" s="1"/>
      <c r="R44" s="1"/>
      <c r="S44" s="1"/>
      <c r="T44" s="1"/>
      <c r="U44" s="1" t="s">
        <v>310</v>
      </c>
      <c r="V44" s="3">
        <v>1</v>
      </c>
      <c r="W44" s="5">
        <v>351</v>
      </c>
      <c r="X44" s="1" t="s">
        <v>212</v>
      </c>
      <c r="Y44" s="3">
        <v>1</v>
      </c>
      <c r="Z44" s="5">
        <v>351</v>
      </c>
      <c r="AA44" s="1" t="s">
        <v>335</v>
      </c>
      <c r="AB44" s="1" t="s">
        <v>323</v>
      </c>
      <c r="AC44" s="1" t="s">
        <v>140</v>
      </c>
      <c r="AD44" s="1" t="s">
        <v>218</v>
      </c>
      <c r="AE44" s="1" t="s">
        <v>166</v>
      </c>
      <c r="AF44" s="1" t="s">
        <v>218</v>
      </c>
      <c r="AG44" s="5">
        <v>351</v>
      </c>
      <c r="AH44" s="5">
        <v>351</v>
      </c>
      <c r="AI44" s="1"/>
      <c r="AJ44" s="1"/>
      <c r="AK44" s="1"/>
      <c r="AL44" s="1" t="s">
        <v>307</v>
      </c>
      <c r="AM44" s="1" t="s">
        <v>79</v>
      </c>
      <c r="AN44" s="1"/>
      <c r="AO44" s="1" t="s">
        <v>27</v>
      </c>
      <c r="AP44" s="1"/>
      <c r="AQ44" s="1"/>
      <c r="AR44" s="2"/>
      <c r="AS44" s="1"/>
      <c r="AT44" s="1"/>
      <c r="AU44" s="1"/>
      <c r="AV44" s="1" t="s">
        <v>313</v>
      </c>
      <c r="AW44" s="6">
        <v>44078.728163665415</v>
      </c>
      <c r="AX44" s="1" t="s">
        <v>53</v>
      </c>
      <c r="AY44" s="5">
        <v>351</v>
      </c>
      <c r="AZ44" s="4">
        <v>44076</v>
      </c>
      <c r="BA44" s="4">
        <v>44078</v>
      </c>
      <c r="BB44" s="6">
        <v>44078</v>
      </c>
      <c r="BC44" s="1" t="s">
        <v>331</v>
      </c>
      <c r="BD44" s="1"/>
      <c r="BE44" s="1"/>
      <c r="BF44" s="1" t="s">
        <v>34</v>
      </c>
    </row>
    <row r="45" spans="1:58" ht="15">
      <c r="A45" s="3">
        <v>40</v>
      </c>
      <c r="B45" s="2" t="str">
        <f>HYPERLINK("https://my.zakupki.prom.ua/remote/dispatcher/state_purchase_view/19497080","UA-2020-09-22-011523-b")</f>
        <v>UA-2020-09-22-011523-b</v>
      </c>
      <c r="C45" s="2" t="s">
        <v>212</v>
      </c>
      <c r="D45" s="1" t="s">
        <v>258</v>
      </c>
      <c r="E45" s="1" t="s">
        <v>259</v>
      </c>
      <c r="F45" s="1" t="s">
        <v>109</v>
      </c>
      <c r="G45" s="1" t="s">
        <v>189</v>
      </c>
      <c r="H45" s="1" t="s">
        <v>289</v>
      </c>
      <c r="I45" s="1" t="s">
        <v>195</v>
      </c>
      <c r="J45" s="1" t="s">
        <v>58</v>
      </c>
      <c r="K45" s="1" t="s">
        <v>291</v>
      </c>
      <c r="L45" s="1" t="s">
        <v>291</v>
      </c>
      <c r="M45" s="1" t="s">
        <v>36</v>
      </c>
      <c r="N45" s="1" t="s">
        <v>36</v>
      </c>
      <c r="O45" s="1" t="s">
        <v>36</v>
      </c>
      <c r="P45" s="4">
        <v>44096</v>
      </c>
      <c r="Q45" s="1"/>
      <c r="R45" s="1"/>
      <c r="S45" s="1"/>
      <c r="T45" s="1"/>
      <c r="U45" s="1" t="s">
        <v>310</v>
      </c>
      <c r="V45" s="3">
        <v>1</v>
      </c>
      <c r="W45" s="5">
        <v>1320</v>
      </c>
      <c r="X45" s="1" t="s">
        <v>212</v>
      </c>
      <c r="Y45" s="3">
        <v>1</v>
      </c>
      <c r="Z45" s="5">
        <v>1320</v>
      </c>
      <c r="AA45" s="1" t="s">
        <v>335</v>
      </c>
      <c r="AB45" s="1" t="s">
        <v>323</v>
      </c>
      <c r="AC45" s="1" t="s">
        <v>140</v>
      </c>
      <c r="AD45" s="1" t="s">
        <v>218</v>
      </c>
      <c r="AE45" s="1" t="s">
        <v>166</v>
      </c>
      <c r="AF45" s="1" t="s">
        <v>218</v>
      </c>
      <c r="AG45" s="5">
        <v>1320</v>
      </c>
      <c r="AH45" s="5">
        <v>1320</v>
      </c>
      <c r="AI45" s="1"/>
      <c r="AJ45" s="1"/>
      <c r="AK45" s="1"/>
      <c r="AL45" s="1" t="s">
        <v>306</v>
      </c>
      <c r="AM45" s="1" t="s">
        <v>72</v>
      </c>
      <c r="AN45" s="1"/>
      <c r="AO45" s="1" t="s">
        <v>30</v>
      </c>
      <c r="AP45" s="1"/>
      <c r="AQ45" s="1"/>
      <c r="AR45" s="2"/>
      <c r="AS45" s="1"/>
      <c r="AT45" s="1"/>
      <c r="AU45" s="1"/>
      <c r="AV45" s="1" t="s">
        <v>313</v>
      </c>
      <c r="AW45" s="6">
        <v>44096.668914737405</v>
      </c>
      <c r="AX45" s="1" t="s">
        <v>50</v>
      </c>
      <c r="AY45" s="5">
        <v>1320</v>
      </c>
      <c r="AZ45" s="4">
        <v>44092</v>
      </c>
      <c r="BA45" s="4">
        <v>44096</v>
      </c>
      <c r="BB45" s="6">
        <v>44196</v>
      </c>
      <c r="BC45" s="1" t="s">
        <v>331</v>
      </c>
      <c r="BD45" s="1"/>
      <c r="BE45" s="1"/>
      <c r="BF45" s="1" t="s">
        <v>34</v>
      </c>
    </row>
    <row r="46" spans="1:58" ht="15">
      <c r="A46" s="3">
        <v>41</v>
      </c>
      <c r="B46" s="2" t="str">
        <f>HYPERLINK("https://my.zakupki.prom.ua/remote/dispatcher/state_purchase_view/28130273","UA-2021-07-09-009863-c")</f>
        <v>UA-2021-07-09-009863-c</v>
      </c>
      <c r="C46" s="2" t="s">
        <v>212</v>
      </c>
      <c r="D46" s="1" t="s">
        <v>197</v>
      </c>
      <c r="E46" s="1" t="s">
        <v>196</v>
      </c>
      <c r="F46" s="1" t="s">
        <v>132</v>
      </c>
      <c r="G46" s="1" t="s">
        <v>189</v>
      </c>
      <c r="H46" s="1" t="s">
        <v>289</v>
      </c>
      <c r="I46" s="1" t="s">
        <v>195</v>
      </c>
      <c r="J46" s="1" t="s">
        <v>58</v>
      </c>
      <c r="K46" s="1" t="s">
        <v>291</v>
      </c>
      <c r="L46" s="1" t="s">
        <v>291</v>
      </c>
      <c r="M46" s="1" t="s">
        <v>36</v>
      </c>
      <c r="N46" s="1" t="s">
        <v>36</v>
      </c>
      <c r="O46" s="1" t="s">
        <v>36</v>
      </c>
      <c r="P46" s="4">
        <v>44386</v>
      </c>
      <c r="Q46" s="1"/>
      <c r="R46" s="1"/>
      <c r="S46" s="1"/>
      <c r="T46" s="1"/>
      <c r="U46" s="1" t="s">
        <v>310</v>
      </c>
      <c r="V46" s="3">
        <v>1</v>
      </c>
      <c r="W46" s="5">
        <v>166</v>
      </c>
      <c r="X46" s="1" t="s">
        <v>212</v>
      </c>
      <c r="Y46" s="3">
        <v>1</v>
      </c>
      <c r="Z46" s="5">
        <v>166</v>
      </c>
      <c r="AA46" s="1" t="s">
        <v>335</v>
      </c>
      <c r="AB46" s="1" t="s">
        <v>323</v>
      </c>
      <c r="AC46" s="1" t="s">
        <v>140</v>
      </c>
      <c r="AD46" s="1" t="s">
        <v>218</v>
      </c>
      <c r="AE46" s="1" t="s">
        <v>166</v>
      </c>
      <c r="AF46" s="1" t="s">
        <v>218</v>
      </c>
      <c r="AG46" s="5">
        <v>166</v>
      </c>
      <c r="AH46" s="5">
        <v>166</v>
      </c>
      <c r="AI46" s="1"/>
      <c r="AJ46" s="1"/>
      <c r="AK46" s="1"/>
      <c r="AL46" s="1" t="s">
        <v>286</v>
      </c>
      <c r="AM46" s="1" t="s">
        <v>102</v>
      </c>
      <c r="AN46" s="1"/>
      <c r="AO46" s="1" t="s">
        <v>22</v>
      </c>
      <c r="AP46" s="1"/>
      <c r="AQ46" s="1"/>
      <c r="AR46" s="2"/>
      <c r="AS46" s="1"/>
      <c r="AT46" s="1"/>
      <c r="AU46" s="1"/>
      <c r="AV46" s="1" t="s">
        <v>313</v>
      </c>
      <c r="AW46" s="6">
        <v>44386.74233247115</v>
      </c>
      <c r="AX46" s="1" t="s">
        <v>58</v>
      </c>
      <c r="AY46" s="5">
        <v>166</v>
      </c>
      <c r="AZ46" s="4">
        <v>44384</v>
      </c>
      <c r="BA46" s="4">
        <v>44386</v>
      </c>
      <c r="BB46" s="6">
        <v>44561</v>
      </c>
      <c r="BC46" s="1" t="s">
        <v>331</v>
      </c>
      <c r="BD46" s="1"/>
      <c r="BE46" s="1"/>
      <c r="BF46" s="1" t="s">
        <v>34</v>
      </c>
    </row>
    <row r="47" spans="1:58" ht="15">
      <c r="A47" s="3">
        <v>42</v>
      </c>
      <c r="B47" s="2" t="str">
        <f>HYPERLINK("https://my.zakupki.prom.ua/remote/dispatcher/state_purchase_view/30224675","UA-2021-09-24-010410-b")</f>
        <v>UA-2021-09-24-010410-b</v>
      </c>
      <c r="C47" s="2" t="s">
        <v>212</v>
      </c>
      <c r="D47" s="1" t="s">
        <v>167</v>
      </c>
      <c r="E47" s="1" t="s">
        <v>167</v>
      </c>
      <c r="F47" s="1" t="s">
        <v>95</v>
      </c>
      <c r="G47" s="1" t="s">
        <v>189</v>
      </c>
      <c r="H47" s="1" t="s">
        <v>289</v>
      </c>
      <c r="I47" s="1" t="s">
        <v>195</v>
      </c>
      <c r="J47" s="1" t="s">
        <v>58</v>
      </c>
      <c r="K47" s="1" t="s">
        <v>291</v>
      </c>
      <c r="L47" s="1" t="s">
        <v>291</v>
      </c>
      <c r="M47" s="1" t="s">
        <v>36</v>
      </c>
      <c r="N47" s="1" t="s">
        <v>36</v>
      </c>
      <c r="O47" s="1" t="s">
        <v>36</v>
      </c>
      <c r="P47" s="4">
        <v>44463</v>
      </c>
      <c r="Q47" s="1"/>
      <c r="R47" s="1"/>
      <c r="S47" s="1"/>
      <c r="T47" s="1"/>
      <c r="U47" s="1" t="s">
        <v>310</v>
      </c>
      <c r="V47" s="3">
        <v>1</v>
      </c>
      <c r="W47" s="5">
        <v>3441.92</v>
      </c>
      <c r="X47" s="1" t="s">
        <v>212</v>
      </c>
      <c r="Y47" s="3">
        <v>200</v>
      </c>
      <c r="Z47" s="5">
        <v>17.21</v>
      </c>
      <c r="AA47" s="1" t="s">
        <v>324</v>
      </c>
      <c r="AB47" s="1" t="s">
        <v>323</v>
      </c>
      <c r="AC47" s="1" t="s">
        <v>140</v>
      </c>
      <c r="AD47" s="1" t="s">
        <v>289</v>
      </c>
      <c r="AE47" s="1" t="s">
        <v>166</v>
      </c>
      <c r="AF47" s="1" t="s">
        <v>218</v>
      </c>
      <c r="AG47" s="5">
        <v>3441.92</v>
      </c>
      <c r="AH47" s="5">
        <v>17.209600000000002</v>
      </c>
      <c r="AI47" s="1"/>
      <c r="AJ47" s="1"/>
      <c r="AK47" s="1"/>
      <c r="AL47" s="1" t="s">
        <v>278</v>
      </c>
      <c r="AM47" s="1" t="s">
        <v>91</v>
      </c>
      <c r="AN47" s="1"/>
      <c r="AO47" s="1" t="s">
        <v>16</v>
      </c>
      <c r="AP47" s="1"/>
      <c r="AQ47" s="1"/>
      <c r="AR47" s="2"/>
      <c r="AS47" s="1"/>
      <c r="AT47" s="1"/>
      <c r="AU47" s="1"/>
      <c r="AV47" s="1" t="s">
        <v>313</v>
      </c>
      <c r="AW47" s="6">
        <v>44463.66415340537</v>
      </c>
      <c r="AX47" s="1" t="s">
        <v>62</v>
      </c>
      <c r="AY47" s="5">
        <v>3441.92</v>
      </c>
      <c r="AZ47" s="4">
        <v>44461</v>
      </c>
      <c r="BA47" s="4">
        <v>44466</v>
      </c>
      <c r="BB47" s="6">
        <v>44561</v>
      </c>
      <c r="BC47" s="1" t="s">
        <v>331</v>
      </c>
      <c r="BD47" s="1"/>
      <c r="BE47" s="1"/>
      <c r="BF47" s="1" t="s">
        <v>34</v>
      </c>
    </row>
    <row r="48" ht="15">
      <c r="A48" s="1" t="s">
        <v>193</v>
      </c>
    </row>
  </sheetData>
  <sheetProtection/>
  <autoFilter ref="A5:BF47"/>
  <hyperlinks>
    <hyperlink ref="A2" r:id="rId1" display="mailto:report.zakupki@prom.ua"/>
    <hyperlink ref="B6" r:id="rId2" display="https://my.zakupki.prom.ua/remote/dispatcher/state_purchase_view/18912797"/>
    <hyperlink ref="B7" r:id="rId3" display="https://my.zakupki.prom.ua/remote/dispatcher/state_purchase_view/19491576"/>
    <hyperlink ref="B8" r:id="rId4" display="https://my.zakupki.prom.ua/remote/dispatcher/state_purchase_view/21016796"/>
    <hyperlink ref="B9" r:id="rId5" display="https://my.zakupki.prom.ua/remote/dispatcher/state_purchase_view/19408362"/>
    <hyperlink ref="B10" r:id="rId6" display="https://my.zakupki.prom.ua/remote/dispatcher/state_purchase_view/12595944"/>
    <hyperlink ref="AR10" r:id="rId7" display="https://auction.openprocurement.org/tenders/abf1d86ddd01431b9bfcadedc0767067"/>
    <hyperlink ref="B11" r:id="rId8" display="https://my.zakupki.prom.ua/remote/dispatcher/state_purchase_view/21767916"/>
    <hyperlink ref="B12" r:id="rId9" display="https://my.zakupki.prom.ua/remote/dispatcher/state_purchase_view/38858"/>
    <hyperlink ref="B13" r:id="rId10" display="https://my.zakupki.prom.ua/remote/dispatcher/state_purchase_view/47035"/>
    <hyperlink ref="B14" r:id="rId11" display="https://my.zakupki.prom.ua/remote/dispatcher/state_purchase_view/6222739"/>
    <hyperlink ref="AR14" r:id="rId12" display="https://auction.openprocurement.org/tenders/9ae03c5beb5a44f7a0be6f90cb199eba"/>
    <hyperlink ref="B15" r:id="rId13" display="https://my.zakupki.prom.ua/remote/dispatcher/state_purchase_view/20177757"/>
    <hyperlink ref="B16" r:id="rId14" display="https://my.zakupki.prom.ua/remote/dispatcher/state_purchase_view/28675117"/>
    <hyperlink ref="B17" r:id="rId15" display="https://my.zakupki.prom.ua/remote/dispatcher/state_purchase_view/30228102"/>
    <hyperlink ref="B18" r:id="rId16" display="https://my.zakupki.prom.ua/remote/dispatcher/state_purchase_view/5536402"/>
    <hyperlink ref="AR18" r:id="rId17" display="https://auction.openprocurement.org/tenders/bf8a9f30eaae4dfa9c88c1c00ca766ad"/>
    <hyperlink ref="B19" r:id="rId18" display="https://my.zakupki.prom.ua/remote/dispatcher/state_purchase_view/19700437"/>
    <hyperlink ref="AR19" r:id="rId19" display="https://auction.openprocurement.org/tenders/084aef4be83d4346b6062f7141a1a36e"/>
    <hyperlink ref="B20" r:id="rId20" display="https://my.zakupki.prom.ua/remote/dispatcher/state_purchase_view/22829111"/>
    <hyperlink ref="B21" r:id="rId21" display="https://my.zakupki.prom.ua/remote/dispatcher/state_purchase_view/23322682"/>
    <hyperlink ref="B22" r:id="rId22" display="https://my.zakupki.prom.ua/remote/dispatcher/state_purchase_view/20965836"/>
    <hyperlink ref="B23" r:id="rId23" display="https://my.zakupki.prom.ua/remote/dispatcher/state_purchase_view/23340671"/>
    <hyperlink ref="B24" r:id="rId24" display="https://my.zakupki.prom.ua/remote/dispatcher/state_purchase_view/28744579"/>
    <hyperlink ref="B25" r:id="rId25" display="https://my.zakupki.prom.ua/remote/dispatcher/state_purchase_view/19489212"/>
    <hyperlink ref="B26" r:id="rId26" display="https://my.zakupki.prom.ua/remote/dispatcher/state_purchase_view/23327221"/>
    <hyperlink ref="B27" r:id="rId27" display="https://my.zakupki.prom.ua/remote/dispatcher/state_purchase_view/28125788"/>
    <hyperlink ref="B28" r:id="rId28" display="https://my.zakupki.prom.ua/remote/dispatcher/state_purchase_view/24440738"/>
    <hyperlink ref="B29" r:id="rId29" display="https://my.zakupki.prom.ua/remote/dispatcher/state_purchase_view/21673513"/>
    <hyperlink ref="B30" r:id="rId30" display="https://my.zakupki.prom.ua/remote/dispatcher/state_purchase_view/25820863"/>
    <hyperlink ref="B31" r:id="rId31" display="https://my.zakupki.prom.ua/remote/dispatcher/state_purchase_view/52367"/>
    <hyperlink ref="B32" r:id="rId32" display="https://my.zakupki.prom.ua/remote/dispatcher/state_purchase_view/23652631"/>
    <hyperlink ref="B33" r:id="rId33" display="https://my.zakupki.prom.ua/remote/dispatcher/state_purchase_view/23704092"/>
    <hyperlink ref="B34" r:id="rId34" display="https://my.zakupki.prom.ua/remote/dispatcher/state_purchase_view/55735"/>
    <hyperlink ref="B35" r:id="rId35" display="https://my.zakupki.prom.ua/remote/dispatcher/state_purchase_view/28127354"/>
    <hyperlink ref="B36" r:id="rId36" display="https://my.zakupki.prom.ua/remote/dispatcher/state_purchase_view/52343"/>
    <hyperlink ref="B37" r:id="rId37" display="https://my.zakupki.prom.ua/remote/dispatcher/state_purchase_view/8854050"/>
    <hyperlink ref="B38" r:id="rId38" display="https://my.zakupki.prom.ua/remote/dispatcher/state_purchase_view/8854779"/>
    <hyperlink ref="B39" r:id="rId39" display="https://my.zakupki.prom.ua/remote/dispatcher/state_purchase_view/23345300"/>
    <hyperlink ref="B40" r:id="rId40" display="https://my.zakupki.prom.ua/remote/dispatcher/state_purchase_view/22055120"/>
    <hyperlink ref="B41" r:id="rId41" display="https://my.zakupki.prom.ua/remote/dispatcher/state_purchase_view/13652300"/>
    <hyperlink ref="B42" r:id="rId42" display="https://my.zakupki.prom.ua/remote/dispatcher/state_purchase_view/19748756"/>
    <hyperlink ref="B43" r:id="rId43" display="https://my.zakupki.prom.ua/remote/dispatcher/state_purchase_view/27240885"/>
    <hyperlink ref="B44" r:id="rId44" display="https://my.zakupki.prom.ua/remote/dispatcher/state_purchase_view/19033143"/>
    <hyperlink ref="B45" r:id="rId45" display="https://my.zakupki.prom.ua/remote/dispatcher/state_purchase_view/19497080"/>
    <hyperlink ref="B46" r:id="rId46" display="https://my.zakupki.prom.ua/remote/dispatcher/state_purchase_view/28130273"/>
    <hyperlink ref="B47" r:id="rId47" display="https://my.zakupki.prom.ua/remote/dispatcher/state_purchase_view/3022467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2021-10-30T16:43:35Z</dcterms:created>
  <dcterms:modified xsi:type="dcterms:W3CDTF">2021-10-30T14:32:30Z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