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\"/>
    </mc:Choice>
  </mc:AlternateContent>
  <bookViews>
    <workbookView xWindow="0" yWindow="0" windowWidth="28770" windowHeight="13590"/>
  </bookViews>
  <sheets>
    <sheet name="Sheet" sheetId="1" r:id="rId1"/>
  </sheets>
  <definedNames>
    <definedName name="_xlnm._FilterDatabase" localSheetId="0" hidden="1">Sheet!$A$5:$BA$19</definedName>
  </definedNames>
  <calcPr calcId="162913"/>
</workbook>
</file>

<file path=xl/calcChain.xml><?xml version="1.0" encoding="utf-8"?>
<calcChain xmlns="http://schemas.openxmlformats.org/spreadsheetml/2006/main">
  <c r="B19" i="1" l="1"/>
  <c r="B18" i="1"/>
  <c r="B17" i="1"/>
  <c r="AO16" i="1"/>
  <c r="B16" i="1"/>
  <c r="B15" i="1"/>
  <c r="AO14" i="1"/>
  <c r="B14" i="1"/>
  <c r="AO13" i="1"/>
  <c r="B13" i="1"/>
  <c r="B12" i="1"/>
  <c r="B11" i="1"/>
  <c r="B10" i="1"/>
  <c r="AO9" i="1"/>
  <c r="B9" i="1"/>
  <c r="AO8" i="1"/>
  <c r="B8" i="1"/>
  <c r="B7" i="1"/>
  <c r="B6" i="1"/>
</calcChain>
</file>

<file path=xl/sharedStrings.xml><?xml version="1.0" encoding="utf-8"?>
<sst xmlns="http://schemas.openxmlformats.org/spreadsheetml/2006/main" count="411" uniqueCount="174">
  <si>
    <t>% зниження</t>
  </si>
  <si>
    <t>+0567907200</t>
  </si>
  <si>
    <t>+380412422106</t>
  </si>
  <si>
    <t>+380442382929</t>
  </si>
  <si>
    <t>+380443777317</t>
  </si>
  <si>
    <t>+380445173587</t>
  </si>
  <si>
    <t>+380506209989</t>
  </si>
  <si>
    <t>+380506388808</t>
  </si>
  <si>
    <t>+380674542279</t>
  </si>
  <si>
    <t>+380676331956</t>
  </si>
  <si>
    <t>+380731348102,+380662878191,+380577568373,+380443927235</t>
  </si>
  <si>
    <t>+380969461339</t>
  </si>
  <si>
    <t>+80562265824</t>
  </si>
  <si>
    <t>+80626668855</t>
  </si>
  <si>
    <t>,,</t>
  </si>
  <si>
    <t>0 (0)</t>
  </si>
  <si>
    <t>01-01/06</t>
  </si>
  <si>
    <t>01-04/03</t>
  </si>
  <si>
    <t>01-17/08</t>
  </si>
  <si>
    <t>01-19/06</t>
  </si>
  <si>
    <t>01-19/08</t>
  </si>
  <si>
    <t>01-19/10</t>
  </si>
  <si>
    <t>01-30/07</t>
  </si>
  <si>
    <t>01-31/07</t>
  </si>
  <si>
    <t>02-17/08</t>
  </si>
  <si>
    <t>02-19/06</t>
  </si>
  <si>
    <t>03-19/06</t>
  </si>
  <si>
    <t>0906/20</t>
  </si>
  <si>
    <t>1 (0)</t>
  </si>
  <si>
    <t>14220000-9 Глина та каолін</t>
  </si>
  <si>
    <t>15/06/20</t>
  </si>
  <si>
    <t>1780100130</t>
  </si>
  <si>
    <t>18130000-9 Спеціальний робочий одяг</t>
  </si>
  <si>
    <t>22461000-9 Каталоги</t>
  </si>
  <si>
    <t>2412410133</t>
  </si>
  <si>
    <t>25536121</t>
  </si>
  <si>
    <t>2751810818</t>
  </si>
  <si>
    <t>2751810818,ФОП "ЄВЕНОК ОЛЕКСІЙ ОЛЕКСІЙОВИЧ",Україна;36866846,ТОВ "Спринт-Сервіс",Україна;2964510448,ОБДИМКО ОЛЬГА СТАНІСЛАВІВНА,Україна;30444919,ПРИВАТНЕ ПІДПРИЄМСТВО "КОЛО",Україна;1982010026,ФОП "ТЕНДІТНИК ОЛЬГА ПЕТРІВНА",Україна</t>
  </si>
  <si>
    <t>30195000-2 Дошки</t>
  </si>
  <si>
    <t>30197630-1 Папір для друку</t>
  </si>
  <si>
    <t>31738765</t>
  </si>
  <si>
    <t>3181010709</t>
  </si>
  <si>
    <t>3181010709,ФОП СИРОТА ЮЛІЯ АНДРІЇВНА,Україна;2979509043,ФОП ШВИРДЮК ЯНА АНДРІЇВНА,Україна</t>
  </si>
  <si>
    <t>32359731</t>
  </si>
  <si>
    <t>3300704453,ФОП Євтух,Україна;42517010,ТОВ "СОФТКЕЙ ЮА",Україна;37431162,ТОВ" МОСТ АЙ ТІ",Україна</t>
  </si>
  <si>
    <t>37431162</t>
  </si>
  <si>
    <t>37431162,ТОВ" МОСТ АЙ ТІ",Україна</t>
  </si>
  <si>
    <t>37653216</t>
  </si>
  <si>
    <t>37653216,ТОВАРИСТВО З ОБМЕЖЕНОЮ ВІДПОВІДАЛЬНІСТЮ "ІНТЕР СИСТЕМС",Україна</t>
  </si>
  <si>
    <t>380506388808@ukr.net</t>
  </si>
  <si>
    <t>38433836</t>
  </si>
  <si>
    <t>38433836,ТОВ "РОСТРА-ТРАНС",Україна</t>
  </si>
  <si>
    <t>38653400-1 Проекційні екрани</t>
  </si>
  <si>
    <t>42517010</t>
  </si>
  <si>
    <t>42517010,ТОВ "СОФТКЕЙ ЮА",Україна;42668690,ТОВ "КОМПАКОМ-2000",Україна;37431162,ТОВ" МОСТ АЙ ТІ",Україна</t>
  </si>
  <si>
    <t>42583717</t>
  </si>
  <si>
    <t>42583717,ТОВ "ТП ТЕХПРОМ",Україна</t>
  </si>
  <si>
    <t>42587109</t>
  </si>
  <si>
    <t>43317165</t>
  </si>
  <si>
    <t>43317165,ТОВ "КВОРУМ СИСТЕМС",Україна;37431162,ТОВ" МОСТ АЙ ТІ",Україна</t>
  </si>
  <si>
    <t>44191100-6 Фанера</t>
  </si>
  <si>
    <t>44210000-5 Конструкції та їх частини</t>
  </si>
  <si>
    <t>48310000-4 Пакети програмного забезпечення для створення документів</t>
  </si>
  <si>
    <t>48320000-7 Пакети програмного забезпечення для роботи з графікою та зображеннями</t>
  </si>
  <si>
    <t>63521000-7 Послуги агентств вантажних перевезень</t>
  </si>
  <si>
    <t>79810000-5 Друкарські послуги</t>
  </si>
  <si>
    <t>UAH</t>
  </si>
  <si>
    <t>evgeniy.sadovnikov@inter-systems.com.ua</t>
  </si>
  <si>
    <t>kvorumsystems@gmail.com</t>
  </si>
  <si>
    <t>plywood.dnipro@gmail.com</t>
  </si>
  <si>
    <t>report.zakupki@prom.ua</t>
  </si>
  <si>
    <t>sales@most-it.com.ua</t>
  </si>
  <si>
    <t>school sidur</t>
  </si>
  <si>
    <t>tpptehprom@gmail.com</t>
  </si>
  <si>
    <t>vv@softkey.ua</t>
  </si>
  <si>
    <t>zt_druk@i.ua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</si>
  <si>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</si>
  <si>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</si>
  <si>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</si>
  <si>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</si>
  <si>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</si>
  <si>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Вантажні перевезення</t>
  </si>
  <si>
    <t>Виготовлення поліграфічної продукції (Друк каталогу виставки молодих скульпторів (ВМОЗсК)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</si>
  <si>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</si>
  <si>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</si>
  <si>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</si>
  <si>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</si>
  <si>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</si>
  <si>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Д-Т-00080250</t>
  </si>
  <si>
    <t>ДЕРБЕНЬОВ МИКОЛА МИХАЙЛОВИЧ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</si>
  <si>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</si>
  <si>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</si>
  <si>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</si>
  <si>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</si>
  <si>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</si>
  <si>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</si>
  <si>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</si>
  <si>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Допорогова закупівля</t>
  </si>
  <si>
    <t>Дошка крейдова магнітна одноповерхнева</t>
  </si>
  <si>
    <t>Електронна пошта переможця тендеру</t>
  </si>
  <si>
    <t>З ПДВ</t>
  </si>
  <si>
    <t>Закупівля без використання електронної системи</t>
  </si>
  <si>
    <t>Звіт створено 30 жовтня о 10:08 з використанням http://zakupki.prom.ua</t>
  </si>
  <si>
    <t>КОМУНАЛЬНЕ ПІДПРИЄМСТВО "ШКОЛА СУЧАСНОГО ОБРАЗОТВОРЧОГО МИСТЕЦТВА ТА ДИЗАЙНУ ІМ. ВАДИМА СІДУРА"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</si>
  <si>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</si>
  <si>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</si>
  <si>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</si>
  <si>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</si>
  <si>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</si>
  <si>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Маса керамічна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</si>
  <si>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</si>
  <si>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</si>
  <si>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</si>
  <si>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</si>
  <si>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</si>
  <si>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ОБЛАСОВ ВОЛОДИМИР АНАТОЛІЙОВИЧ</t>
  </si>
  <si>
    <t>Одиниця виміру</t>
  </si>
  <si>
    <t>Організатор</t>
  </si>
  <si>
    <t>Основний контакт</t>
  </si>
  <si>
    <t>Офісний папір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</si>
  <si>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</si>
  <si>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</si>
  <si>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</si>
  <si>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</si>
  <si>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>Послуги з друкування поліграфічної продукції</t>
  </si>
  <si>
    <t>Предмет закупівлі</t>
  </si>
  <si>
    <t>Прийом пропозицій до:</t>
  </si>
  <si>
    <t>Прийом пропозицій з</t>
  </si>
  <si>
    <t xml:space="preserve">Програмне забезпечення AutoCAD LT 2021 Commercial </t>
  </si>
  <si>
    <t>Програмне забезпечення Microsoft Office Home and Business 2019 All Lng PKL Onln CEE Only DwnL (T5D-03189); код за ДК 021:2015 - 48310000-4 «Пакети програмного забезпечення для створення документів»</t>
  </si>
  <si>
    <t xml:space="preserve">Програмне забезпечення SU Podium V2.6 для SketchUp2020 (Ліцензія на постійне користування); </t>
  </si>
  <si>
    <t>Програмне забезпечення SketchUp Pro 2020 (Підписка на 1 рік)</t>
  </si>
  <si>
    <t xml:space="preserve">Проекційний екран Walfix настінний з механізмом повернення 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</si>
  <si>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</si>
  <si>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</si>
  <si>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Спеціальний робочий одяг
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</si>
  <si>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</si>
  <si>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</si>
  <si>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</si>
  <si>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</si>
  <si>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</si>
  <si>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</si>
  <si>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</si>
  <si>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</si>
  <si>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"КВОРУМ СИСТЕМС"</t>
  </si>
  <si>
    <t>ТОВ "РОСТРА-ТРАНС"</t>
  </si>
  <si>
    <t>ТОВ "СОФТКЕЙ ЮА"</t>
  </si>
  <si>
    <t>ТОВ "ТП ТЕХПРОМ"</t>
  </si>
  <si>
    <t>ТОВ" МОСТ АЙ ТІ"</t>
  </si>
  <si>
    <t>ТОВАРИСТВО З ОБМЕЖЕНОЮ ВІДПОВІДАЛЬНІСТЮ "ІНСАЙТ"</t>
  </si>
  <si>
    <t>ТОВАРИСТВО З ОБМЕЖЕНОЮ ВІДПОВІДАЛЬНІСТЮ "ІНТЕР СИСТЕМС"</t>
  </si>
  <si>
    <t>ТОВАРИСТВО З ОБМЕЖЕНОЮ ВІДПОВІДАЛЬНІСТЮ "ДЕЛІВЕРІ"</t>
  </si>
  <si>
    <t>ТОВАРИСТВО З ОБМЕЖЕНОЮ ВІДПОВІДАЛЬНІСТЮ "КЕРАМІЧНІ МАСИ ДОНБАСУ"</t>
  </si>
  <si>
    <t>Так</t>
  </si>
  <si>
    <t>Тип процедури</t>
  </si>
  <si>
    <t>Укладення договору до:</t>
  </si>
  <si>
    <t>Укладення договору з:</t>
  </si>
  <si>
    <t>ФОП "ЄВЕНОК ОЛЕКСІЙ ОЛЕКСІЙОВИЧ"</t>
  </si>
  <si>
    <t>ФОП Євтух</t>
  </si>
  <si>
    <t>ФОП СИРОТА ЮЛІЯ АНДРІЇВНА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</si>
  <si>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</si>
  <si>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</si>
  <si>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</si>
  <si>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</si>
  <si>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завершено</t>
  </si>
  <si>
    <t>не указано</t>
  </si>
  <si>
    <t>пачка</t>
  </si>
  <si>
    <t>послуга</t>
  </si>
  <si>
    <t>підмостки пересувні</t>
  </si>
  <si>
    <t>підписано</t>
  </si>
  <si>
    <t>тонни</t>
  </si>
  <si>
    <t>фанера вологостійка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</si>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</sst>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8306463" TargetMode="External"/><Relationship Id="rId13" Type="http://schemas.openxmlformats.org/officeDocument/2006/relationships/hyperlink" Target="https://my.zakupki.prom.ua/remote/dispatcher/state_purchase_view/16841732" TargetMode="External"/><Relationship Id="rId18" Type="http://schemas.openxmlformats.org/officeDocument/2006/relationships/hyperlink" Target="https://my.zakupki.prom.ua/remote/dispatcher/state_purchase_view/17934624" TargetMode="External"/><Relationship Id="rId3" Type="http://schemas.openxmlformats.org/officeDocument/2006/relationships/hyperlink" Target="https://my.zakupki.prom.ua/remote/dispatcher/state_purchase_view/16877262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auction.openprocurement.org/tenders/136224cf8c1e4160a6b275620fc1a1e1" TargetMode="External"/><Relationship Id="rId12" Type="http://schemas.openxmlformats.org/officeDocument/2006/relationships/hyperlink" Target="https://auction.openprocurement.org/tenders/3b12d63fe4f74e799a8e3ff3f075fdf8" TargetMode="External"/><Relationship Id="rId17" Type="http://schemas.openxmlformats.org/officeDocument/2006/relationships/hyperlink" Target="https://auction.openprocurement.org/tenders/dcc71dcc48a14a78825a0de9f67f732f" TargetMode="External"/><Relationship Id="rId2" Type="http://schemas.openxmlformats.org/officeDocument/2006/relationships/hyperlink" Target="https://my.zakupki.prom.ua/remote/dispatcher/state_purchase_view/18051842" TargetMode="External"/><Relationship Id="rId16" Type="http://schemas.openxmlformats.org/officeDocument/2006/relationships/hyperlink" Target="https://my.zakupki.prom.ua/remote/dispatcher/state_purchase_view/19578208" TargetMode="External"/><Relationship Id="rId20" Type="http://schemas.openxmlformats.org/officeDocument/2006/relationships/hyperlink" Target="https://my.zakupki.prom.ua/remote/dispatcher/state_purchase_view/18201980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16893820" TargetMode="External"/><Relationship Id="rId11" Type="http://schemas.openxmlformats.org/officeDocument/2006/relationships/hyperlink" Target="https://my.zakupki.prom.ua/remote/dispatcher/state_purchase_view/18189387" TargetMode="External"/><Relationship Id="rId5" Type="http://schemas.openxmlformats.org/officeDocument/2006/relationships/hyperlink" Target="https://auction.openprocurement.org/tenders/5cbe28a050df47c7b1d7b1c79630f298" TargetMode="External"/><Relationship Id="rId15" Type="http://schemas.openxmlformats.org/officeDocument/2006/relationships/hyperlink" Target="https://my.zakupki.prom.ua/remote/dispatcher/state_purchase_view/18046119" TargetMode="External"/><Relationship Id="rId10" Type="http://schemas.openxmlformats.org/officeDocument/2006/relationships/hyperlink" Target="https://my.zakupki.prom.ua/remote/dispatcher/state_purchase_view/18101794" TargetMode="External"/><Relationship Id="rId19" Type="http://schemas.openxmlformats.org/officeDocument/2006/relationships/hyperlink" Target="https://my.zakupki.prom.ua/remote/dispatcher/state_purchase_view/18023723" TargetMode="External"/><Relationship Id="rId4" Type="http://schemas.openxmlformats.org/officeDocument/2006/relationships/hyperlink" Target="https://my.zakupki.prom.ua/remote/dispatcher/state_purchase_view/17653789" TargetMode="External"/><Relationship Id="rId9" Type="http://schemas.openxmlformats.org/officeDocument/2006/relationships/hyperlink" Target="https://my.zakupki.prom.ua/remote/dispatcher/state_purchase_view/18044038" TargetMode="External"/><Relationship Id="rId14" Type="http://schemas.openxmlformats.org/officeDocument/2006/relationships/hyperlink" Target="https://auction.openprocurement.org/tenders/fc14fb6b9fd748a99a118551cc6f2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workbookViewId="0">
      <pane ySplit="5" topLeftCell="A6" activePane="bottomLeft" state="frozen"/>
      <selection pane="bottomLeft" activeCell="AU28" sqref="AU28"/>
    </sheetView>
  </sheetViews>
  <sheetFormatPr defaultColWidth="11.42578125" defaultRowHeight="15" x14ac:dyDescent="0.25"/>
  <cols>
    <col min="1" max="1" width="5"/>
    <col min="2" max="2" width="25"/>
    <col min="3" max="3" width="15.42578125" hidden="1" customWidth="1"/>
    <col min="4" max="5" width="35"/>
    <col min="6" max="6" width="18.28515625" customWidth="1"/>
    <col min="7" max="7" width="14" hidden="1" customWidth="1"/>
    <col min="8" max="8" width="10.85546875" customWidth="1"/>
    <col min="9" max="12" width="0" hidden="1" customWidth="1"/>
    <col min="13" max="13" width="10"/>
    <col min="14" max="17" width="0" hidden="1" customWidth="1"/>
    <col min="18" max="18" width="19.5703125" hidden="1" customWidth="1"/>
    <col min="19" max="19" width="7.28515625" hidden="1" customWidth="1"/>
    <col min="20" max="20" width="11.7109375" customWidth="1"/>
    <col min="21" max="21" width="13" hidden="1" customWidth="1"/>
    <col min="22" max="22" width="6.5703125" hidden="1" customWidth="1"/>
    <col min="23" max="23" width="11.28515625" hidden="1" customWidth="1"/>
    <col min="24" max="24" width="7.5703125" customWidth="1"/>
    <col min="25" max="25" width="9.42578125" hidden="1" customWidth="1"/>
    <col min="26" max="26" width="7.42578125" hidden="1" customWidth="1"/>
    <col min="27" max="27" width="6" hidden="1" customWidth="1"/>
    <col min="28" max="29" width="0" hidden="1" customWidth="1"/>
    <col min="30" max="30" width="11.5703125" hidden="1" customWidth="1"/>
    <col min="31" max="31" width="11.140625" hidden="1" customWidth="1"/>
    <col min="32" max="32" width="0" hidden="1" customWidth="1"/>
    <col min="33" max="33" width="10" hidden="1" customWidth="1"/>
    <col min="34" max="34" width="0" hidden="1" customWidth="1"/>
    <col min="35" max="35" width="20"/>
    <col min="36" max="36" width="11.5703125" customWidth="1"/>
    <col min="37" max="38" width="0" hidden="1" customWidth="1"/>
    <col min="39" max="39" width="10.85546875" hidden="1" customWidth="1"/>
    <col min="40" max="40" width="0" hidden="1" customWidth="1"/>
    <col min="41" max="41" width="7.85546875" hidden="1" customWidth="1"/>
    <col min="42" max="44" width="0" hidden="1" customWidth="1"/>
    <col min="45" max="45" width="10" hidden="1" customWidth="1"/>
    <col min="46" max="46" width="0" hidden="1" customWidth="1"/>
    <col min="47" max="47" width="12.5703125" customWidth="1"/>
    <col min="48" max="48" width="11.7109375" customWidth="1"/>
    <col min="49" max="53" width="0" hidden="1" customWidth="1"/>
  </cols>
  <sheetData>
    <row r="1" spans="1:53" x14ac:dyDescent="0.25">
      <c r="A1" s="1" t="s">
        <v>161</v>
      </c>
    </row>
    <row r="2" spans="1:53" x14ac:dyDescent="0.25">
      <c r="A2" s="2" t="s">
        <v>70</v>
      </c>
    </row>
    <row r="4" spans="1:53" ht="15.75" thickBot="1" x14ac:dyDescent="0.3">
      <c r="A4" s="1" t="s">
        <v>136</v>
      </c>
    </row>
    <row r="5" spans="1:53" ht="116.25" thickBot="1" x14ac:dyDescent="0.3">
      <c r="A5" s="3" t="s">
        <v>173</v>
      </c>
      <c r="B5" s="3" t="s">
        <v>78</v>
      </c>
      <c r="C5" s="3" t="s">
        <v>79</v>
      </c>
      <c r="D5" s="3" t="s">
        <v>125</v>
      </c>
      <c r="E5" s="3" t="s">
        <v>104</v>
      </c>
      <c r="F5" s="3" t="s">
        <v>154</v>
      </c>
      <c r="G5" s="3" t="s">
        <v>117</v>
      </c>
      <c r="H5" s="3" t="s">
        <v>76</v>
      </c>
      <c r="I5" s="3" t="s">
        <v>118</v>
      </c>
      <c r="J5" s="3" t="s">
        <v>84</v>
      </c>
      <c r="K5" s="3" t="s">
        <v>85</v>
      </c>
      <c r="L5" s="3" t="s">
        <v>83</v>
      </c>
      <c r="M5" s="3" t="s">
        <v>92</v>
      </c>
      <c r="N5" s="3" t="s">
        <v>95</v>
      </c>
      <c r="O5" s="3" t="s">
        <v>94</v>
      </c>
      <c r="P5" s="3" t="s">
        <v>127</v>
      </c>
      <c r="Q5" s="3" t="s">
        <v>126</v>
      </c>
      <c r="R5" s="3" t="s">
        <v>90</v>
      </c>
      <c r="S5" s="3" t="s">
        <v>108</v>
      </c>
      <c r="T5" s="3" t="s">
        <v>120</v>
      </c>
      <c r="U5" s="3" t="s">
        <v>121</v>
      </c>
      <c r="V5" s="3" t="s">
        <v>107</v>
      </c>
      <c r="W5" s="3" t="s">
        <v>122</v>
      </c>
      <c r="X5" s="3" t="s">
        <v>116</v>
      </c>
      <c r="Y5" s="3" t="s">
        <v>106</v>
      </c>
      <c r="Z5" s="3" t="s">
        <v>80</v>
      </c>
      <c r="AA5" s="3" t="s">
        <v>100</v>
      </c>
      <c r="AB5" s="3" t="s">
        <v>141</v>
      </c>
      <c r="AC5" s="3" t="s">
        <v>112</v>
      </c>
      <c r="AD5" s="3" t="s">
        <v>133</v>
      </c>
      <c r="AE5" s="3" t="s">
        <v>134</v>
      </c>
      <c r="AF5" s="3" t="s">
        <v>110</v>
      </c>
      <c r="AG5" s="3" t="s">
        <v>142</v>
      </c>
      <c r="AH5" s="3" t="s">
        <v>0</v>
      </c>
      <c r="AI5" s="3" t="s">
        <v>160</v>
      </c>
      <c r="AJ5" s="3" t="s">
        <v>77</v>
      </c>
      <c r="AK5" s="3" t="s">
        <v>99</v>
      </c>
      <c r="AL5" s="3" t="s">
        <v>105</v>
      </c>
      <c r="AM5" s="3" t="s">
        <v>142</v>
      </c>
      <c r="AN5" s="3" t="s">
        <v>0</v>
      </c>
      <c r="AO5" s="3" t="s">
        <v>123</v>
      </c>
      <c r="AP5" s="3" t="s">
        <v>93</v>
      </c>
      <c r="AQ5" s="3" t="s">
        <v>156</v>
      </c>
      <c r="AR5" s="3" t="s">
        <v>155</v>
      </c>
      <c r="AS5" s="3" t="s">
        <v>137</v>
      </c>
      <c r="AT5" s="3" t="s">
        <v>91</v>
      </c>
      <c r="AU5" s="3" t="s">
        <v>113</v>
      </c>
      <c r="AV5" s="3" t="s">
        <v>143</v>
      </c>
      <c r="AW5" s="3" t="s">
        <v>140</v>
      </c>
      <c r="AX5" s="3" t="s">
        <v>139</v>
      </c>
      <c r="AY5" s="3" t="s">
        <v>96</v>
      </c>
      <c r="AZ5" s="3" t="s">
        <v>138</v>
      </c>
      <c r="BA5" s="3" t="s">
        <v>86</v>
      </c>
    </row>
    <row r="6" spans="1:53" x14ac:dyDescent="0.25">
      <c r="A6" s="4">
        <v>1</v>
      </c>
      <c r="B6" s="2" t="str">
        <f>HYPERLINK("https://my.zakupki.prom.ua/remote/dispatcher/state_purchase_view/18051842", "UA-2020-07-22-006999-b")</f>
        <v>UA-2020-07-22-006999-b</v>
      </c>
      <c r="C6" s="2" t="s">
        <v>111</v>
      </c>
      <c r="D6" s="1" t="s">
        <v>81</v>
      </c>
      <c r="E6" s="1" t="s">
        <v>64</v>
      </c>
      <c r="F6" s="1" t="s">
        <v>101</v>
      </c>
      <c r="G6" s="1" t="s">
        <v>103</v>
      </c>
      <c r="H6" s="1" t="s">
        <v>57</v>
      </c>
      <c r="I6" s="1" t="s">
        <v>72</v>
      </c>
      <c r="J6" s="1" t="s">
        <v>15</v>
      </c>
      <c r="K6" s="1" t="s">
        <v>15</v>
      </c>
      <c r="L6" s="1" t="s">
        <v>15</v>
      </c>
      <c r="M6" s="5">
        <v>44034</v>
      </c>
      <c r="N6" s="1"/>
      <c r="O6" s="1"/>
      <c r="P6" s="1"/>
      <c r="Q6" s="1"/>
      <c r="R6" s="1" t="s">
        <v>162</v>
      </c>
      <c r="S6" s="4">
        <v>1</v>
      </c>
      <c r="T6" s="6">
        <v>1379</v>
      </c>
      <c r="U6" s="1" t="s">
        <v>111</v>
      </c>
      <c r="V6" s="4">
        <v>1</v>
      </c>
      <c r="W6" s="6">
        <v>1379</v>
      </c>
      <c r="X6" s="1" t="s">
        <v>167</v>
      </c>
      <c r="Y6" s="1" t="s">
        <v>165</v>
      </c>
      <c r="Z6" s="1" t="s">
        <v>66</v>
      </c>
      <c r="AA6" s="1" t="s">
        <v>153</v>
      </c>
      <c r="AB6" s="1" t="s">
        <v>87</v>
      </c>
      <c r="AC6" s="1" t="s">
        <v>114</v>
      </c>
      <c r="AD6" s="6">
        <v>1379</v>
      </c>
      <c r="AE6" s="6">
        <v>1379</v>
      </c>
      <c r="AF6" s="1"/>
      <c r="AG6" s="1"/>
      <c r="AH6" s="1"/>
      <c r="AI6" s="1" t="s">
        <v>151</v>
      </c>
      <c r="AJ6" s="1" t="s">
        <v>40</v>
      </c>
      <c r="AK6" s="1"/>
      <c r="AL6" s="1" t="s">
        <v>3</v>
      </c>
      <c r="AM6" s="1"/>
      <c r="AN6" s="1"/>
      <c r="AO6" s="2"/>
      <c r="AP6" s="1"/>
      <c r="AQ6" s="1"/>
      <c r="AR6" s="1"/>
      <c r="AS6" s="1" t="s">
        <v>164</v>
      </c>
      <c r="AT6" s="7">
        <v>44036.628125310694</v>
      </c>
      <c r="AU6" s="1" t="s">
        <v>88</v>
      </c>
      <c r="AV6" s="6">
        <v>1379</v>
      </c>
      <c r="AW6" s="1"/>
      <c r="AX6" s="5">
        <v>44034</v>
      </c>
      <c r="AY6" s="7">
        <v>44901</v>
      </c>
      <c r="AZ6" s="1" t="s">
        <v>169</v>
      </c>
      <c r="BA6" s="1" t="s">
        <v>14</v>
      </c>
    </row>
    <row r="7" spans="1:53" x14ac:dyDescent="0.25">
      <c r="A7" s="4">
        <v>2</v>
      </c>
      <c r="B7" s="2" t="str">
        <f>HYPERLINK("https://my.zakupki.prom.ua/remote/dispatcher/state_purchase_view/16877262", "UA-2020-05-26-007967-b")</f>
        <v>UA-2020-05-26-007967-b</v>
      </c>
      <c r="C7" s="2" t="s">
        <v>111</v>
      </c>
      <c r="D7" s="1" t="s">
        <v>131</v>
      </c>
      <c r="E7" s="1" t="s">
        <v>63</v>
      </c>
      <c r="F7" s="1" t="s">
        <v>97</v>
      </c>
      <c r="G7" s="1" t="s">
        <v>103</v>
      </c>
      <c r="H7" s="1" t="s">
        <v>57</v>
      </c>
      <c r="I7" s="1" t="s">
        <v>72</v>
      </c>
      <c r="J7" s="1" t="s">
        <v>15</v>
      </c>
      <c r="K7" s="1" t="s">
        <v>15</v>
      </c>
      <c r="L7" s="1" t="s">
        <v>15</v>
      </c>
      <c r="M7" s="5">
        <v>43977</v>
      </c>
      <c r="N7" s="5">
        <v>43977</v>
      </c>
      <c r="O7" s="5">
        <v>43983</v>
      </c>
      <c r="P7" s="5">
        <v>43983</v>
      </c>
      <c r="Q7" s="5">
        <v>43987</v>
      </c>
      <c r="R7" s="1" t="s">
        <v>163</v>
      </c>
      <c r="S7" s="4">
        <v>1</v>
      </c>
      <c r="T7" s="6">
        <v>9000</v>
      </c>
      <c r="U7" s="1" t="s">
        <v>111</v>
      </c>
      <c r="V7" s="4">
        <v>1</v>
      </c>
      <c r="W7" s="6">
        <v>9000</v>
      </c>
      <c r="X7" s="1" t="s">
        <v>172</v>
      </c>
      <c r="Y7" s="6">
        <v>90</v>
      </c>
      <c r="Z7" s="1" t="s">
        <v>66</v>
      </c>
      <c r="AA7" s="1" t="s">
        <v>114</v>
      </c>
      <c r="AB7" s="1" t="s">
        <v>87</v>
      </c>
      <c r="AC7" s="1" t="s">
        <v>114</v>
      </c>
      <c r="AD7" s="6">
        <v>7669</v>
      </c>
      <c r="AE7" s="6">
        <v>7669</v>
      </c>
      <c r="AF7" s="1" t="s">
        <v>148</v>
      </c>
      <c r="AG7" s="6">
        <v>1331</v>
      </c>
      <c r="AH7" s="6">
        <v>0.14788888888888888</v>
      </c>
      <c r="AI7" s="1" t="s">
        <v>148</v>
      </c>
      <c r="AJ7" s="1" t="s">
        <v>45</v>
      </c>
      <c r="AK7" s="1" t="s">
        <v>71</v>
      </c>
      <c r="AL7" s="1" t="s">
        <v>10</v>
      </c>
      <c r="AM7" s="6">
        <v>1331</v>
      </c>
      <c r="AN7" s="6">
        <v>0.14788888888888888</v>
      </c>
      <c r="AO7" s="2"/>
      <c r="AP7" s="7">
        <v>43991.750851917699</v>
      </c>
      <c r="AQ7" s="5">
        <v>43993</v>
      </c>
      <c r="AR7" s="5">
        <v>44013</v>
      </c>
      <c r="AS7" s="1" t="s">
        <v>164</v>
      </c>
      <c r="AT7" s="7">
        <v>44025.686808823251</v>
      </c>
      <c r="AU7" s="1" t="s">
        <v>19</v>
      </c>
      <c r="AV7" s="6">
        <v>7669</v>
      </c>
      <c r="AW7" s="5">
        <v>44006</v>
      </c>
      <c r="AX7" s="5">
        <v>44012</v>
      </c>
      <c r="AY7" s="7">
        <v>44561</v>
      </c>
      <c r="AZ7" s="1" t="s">
        <v>169</v>
      </c>
      <c r="BA7" s="1" t="s">
        <v>46</v>
      </c>
    </row>
    <row r="8" spans="1:53" x14ac:dyDescent="0.25">
      <c r="A8" s="4">
        <v>3</v>
      </c>
      <c r="B8" s="2" t="str">
        <f>HYPERLINK("https://my.zakupki.prom.ua/remote/dispatcher/state_purchase_view/17653789", "UA-2020-07-03-007484-a")</f>
        <v>UA-2020-07-03-007484-a</v>
      </c>
      <c r="C8" s="2" t="s">
        <v>111</v>
      </c>
      <c r="D8" s="1" t="s">
        <v>82</v>
      </c>
      <c r="E8" s="1" t="s">
        <v>33</v>
      </c>
      <c r="F8" s="1" t="s">
        <v>97</v>
      </c>
      <c r="G8" s="1" t="s">
        <v>103</v>
      </c>
      <c r="H8" s="1" t="s">
        <v>57</v>
      </c>
      <c r="I8" s="1" t="s">
        <v>72</v>
      </c>
      <c r="J8" s="1" t="s">
        <v>28</v>
      </c>
      <c r="K8" s="1" t="s">
        <v>15</v>
      </c>
      <c r="L8" s="1" t="s">
        <v>15</v>
      </c>
      <c r="M8" s="5">
        <v>44015</v>
      </c>
      <c r="N8" s="5">
        <v>44015</v>
      </c>
      <c r="O8" s="5">
        <v>44021</v>
      </c>
      <c r="P8" s="5">
        <v>44021</v>
      </c>
      <c r="Q8" s="5">
        <v>44026</v>
      </c>
      <c r="R8" s="7">
        <v>44027.540925925925</v>
      </c>
      <c r="S8" s="4">
        <v>5</v>
      </c>
      <c r="T8" s="6">
        <v>9000</v>
      </c>
      <c r="U8" s="1" t="s">
        <v>111</v>
      </c>
      <c r="V8" s="4">
        <v>50</v>
      </c>
      <c r="W8" s="6">
        <v>180</v>
      </c>
      <c r="X8" s="1" t="s">
        <v>172</v>
      </c>
      <c r="Y8" s="6">
        <v>90</v>
      </c>
      <c r="Z8" s="1" t="s">
        <v>66</v>
      </c>
      <c r="AA8" s="1" t="s">
        <v>153</v>
      </c>
      <c r="AB8" s="1" t="s">
        <v>87</v>
      </c>
      <c r="AC8" s="1" t="s">
        <v>114</v>
      </c>
      <c r="AD8" s="6">
        <v>3379</v>
      </c>
      <c r="AE8" s="6">
        <v>67.58</v>
      </c>
      <c r="AF8" s="1" t="s">
        <v>157</v>
      </c>
      <c r="AG8" s="6">
        <v>5621</v>
      </c>
      <c r="AH8" s="6">
        <v>0.62455555555555553</v>
      </c>
      <c r="AI8" s="1" t="s">
        <v>157</v>
      </c>
      <c r="AJ8" s="1" t="s">
        <v>36</v>
      </c>
      <c r="AK8" s="1" t="s">
        <v>75</v>
      </c>
      <c r="AL8" s="1" t="s">
        <v>2</v>
      </c>
      <c r="AM8" s="6">
        <v>5621</v>
      </c>
      <c r="AN8" s="6">
        <v>0.62455555555555553</v>
      </c>
      <c r="AO8" s="2" t="str">
        <f>HYPERLINK("https://auction.openprocurement.org/tenders/5cbe28a050df47c7b1d7b1c79630f298")</f>
        <v>https://auction.openprocurement.org/tenders/5cbe28a050df47c7b1d7b1c79630f298</v>
      </c>
      <c r="AP8" s="7">
        <v>44028.663250063786</v>
      </c>
      <c r="AQ8" s="5">
        <v>44032</v>
      </c>
      <c r="AR8" s="5">
        <v>44051</v>
      </c>
      <c r="AS8" s="1" t="s">
        <v>164</v>
      </c>
      <c r="AT8" s="7">
        <v>44082.685077317386</v>
      </c>
      <c r="AU8" s="1" t="s">
        <v>22</v>
      </c>
      <c r="AV8" s="6">
        <v>3379</v>
      </c>
      <c r="AW8" s="1"/>
      <c r="AX8" s="5">
        <v>44074</v>
      </c>
      <c r="AY8" s="7">
        <v>44196</v>
      </c>
      <c r="AZ8" s="1" t="s">
        <v>169</v>
      </c>
      <c r="BA8" s="1" t="s">
        <v>37</v>
      </c>
    </row>
    <row r="9" spans="1:53" x14ac:dyDescent="0.25">
      <c r="A9" s="4">
        <v>4</v>
      </c>
      <c r="B9" s="2" t="str">
        <f>HYPERLINK("https://my.zakupki.prom.ua/remote/dispatcher/state_purchase_view/16893820", "UA-2020-05-27-004468-b")</f>
        <v>UA-2020-05-27-004468-b</v>
      </c>
      <c r="C9" s="2" t="s">
        <v>111</v>
      </c>
      <c r="D9" s="1" t="s">
        <v>130</v>
      </c>
      <c r="E9" s="1" t="s">
        <v>63</v>
      </c>
      <c r="F9" s="1" t="s">
        <v>97</v>
      </c>
      <c r="G9" s="1" t="s">
        <v>103</v>
      </c>
      <c r="H9" s="1" t="s">
        <v>57</v>
      </c>
      <c r="I9" s="1" t="s">
        <v>72</v>
      </c>
      <c r="J9" s="1" t="s">
        <v>15</v>
      </c>
      <c r="K9" s="1" t="s">
        <v>15</v>
      </c>
      <c r="L9" s="1" t="s">
        <v>15</v>
      </c>
      <c r="M9" s="5">
        <v>43978</v>
      </c>
      <c r="N9" s="5">
        <v>43978</v>
      </c>
      <c r="O9" s="5">
        <v>43984</v>
      </c>
      <c r="P9" s="5">
        <v>43984</v>
      </c>
      <c r="Q9" s="5">
        <v>43987</v>
      </c>
      <c r="R9" s="7">
        <v>43991.525439814817</v>
      </c>
      <c r="S9" s="4">
        <v>2</v>
      </c>
      <c r="T9" s="6">
        <v>9000</v>
      </c>
      <c r="U9" s="1" t="s">
        <v>111</v>
      </c>
      <c r="V9" s="4">
        <v>1</v>
      </c>
      <c r="W9" s="6">
        <v>9000</v>
      </c>
      <c r="X9" s="1" t="s">
        <v>172</v>
      </c>
      <c r="Y9" s="6">
        <v>90</v>
      </c>
      <c r="Z9" s="1" t="s">
        <v>66</v>
      </c>
      <c r="AA9" s="1" t="s">
        <v>114</v>
      </c>
      <c r="AB9" s="1" t="s">
        <v>87</v>
      </c>
      <c r="AC9" s="1" t="s">
        <v>114</v>
      </c>
      <c r="AD9" s="6">
        <v>8599</v>
      </c>
      <c r="AE9" s="6">
        <v>8599</v>
      </c>
      <c r="AF9" s="1" t="s">
        <v>144</v>
      </c>
      <c r="AG9" s="6">
        <v>401</v>
      </c>
      <c r="AH9" s="6">
        <v>4.4555555555555557E-2</v>
      </c>
      <c r="AI9" s="1" t="s">
        <v>144</v>
      </c>
      <c r="AJ9" s="1" t="s">
        <v>58</v>
      </c>
      <c r="AK9" s="1" t="s">
        <v>68</v>
      </c>
      <c r="AL9" s="1" t="s">
        <v>6</v>
      </c>
      <c r="AM9" s="6">
        <v>401</v>
      </c>
      <c r="AN9" s="6">
        <v>4.4555555555555557E-2</v>
      </c>
      <c r="AO9" s="2" t="str">
        <f>HYPERLINK("https://auction.openprocurement.org/tenders/136224cf8c1e4160a6b275620fc1a1e1")</f>
        <v>https://auction.openprocurement.org/tenders/136224cf8c1e4160a6b275620fc1a1e1</v>
      </c>
      <c r="AP9" s="7">
        <v>43994.419897550986</v>
      </c>
      <c r="AQ9" s="5">
        <v>43998</v>
      </c>
      <c r="AR9" s="5">
        <v>44014</v>
      </c>
      <c r="AS9" s="1" t="s">
        <v>164</v>
      </c>
      <c r="AT9" s="7">
        <v>44025.690480167803</v>
      </c>
      <c r="AU9" s="1" t="s">
        <v>25</v>
      </c>
      <c r="AV9" s="6">
        <v>8599</v>
      </c>
      <c r="AW9" s="5">
        <v>44008</v>
      </c>
      <c r="AX9" s="5">
        <v>44012</v>
      </c>
      <c r="AY9" s="7">
        <v>44561</v>
      </c>
      <c r="AZ9" s="1" t="s">
        <v>169</v>
      </c>
      <c r="BA9" s="1" t="s">
        <v>59</v>
      </c>
    </row>
    <row r="10" spans="1:53" x14ac:dyDescent="0.25">
      <c r="A10" s="4">
        <v>5</v>
      </c>
      <c r="B10" s="2" t="str">
        <f>HYPERLINK("https://my.zakupki.prom.ua/remote/dispatcher/state_purchase_view/18306463", "UA-2020-08-04-006738-a")</f>
        <v>UA-2020-08-04-006738-a</v>
      </c>
      <c r="C10" s="2" t="s">
        <v>111</v>
      </c>
      <c r="D10" s="1" t="s">
        <v>171</v>
      </c>
      <c r="E10" s="1" t="s">
        <v>60</v>
      </c>
      <c r="F10" s="1" t="s">
        <v>97</v>
      </c>
      <c r="G10" s="1" t="s">
        <v>103</v>
      </c>
      <c r="H10" s="1" t="s">
        <v>57</v>
      </c>
      <c r="I10" s="1" t="s">
        <v>72</v>
      </c>
      <c r="J10" s="1" t="s">
        <v>15</v>
      </c>
      <c r="K10" s="1" t="s">
        <v>15</v>
      </c>
      <c r="L10" s="1" t="s">
        <v>15</v>
      </c>
      <c r="M10" s="5">
        <v>44047</v>
      </c>
      <c r="N10" s="5">
        <v>44047</v>
      </c>
      <c r="O10" s="5">
        <v>44053</v>
      </c>
      <c r="P10" s="5">
        <v>44053</v>
      </c>
      <c r="Q10" s="5">
        <v>44056</v>
      </c>
      <c r="R10" s="1" t="s">
        <v>163</v>
      </c>
      <c r="S10" s="4">
        <v>1</v>
      </c>
      <c r="T10" s="6">
        <v>10000</v>
      </c>
      <c r="U10" s="1" t="s">
        <v>111</v>
      </c>
      <c r="V10" s="4">
        <v>10</v>
      </c>
      <c r="W10" s="6">
        <v>1000</v>
      </c>
      <c r="X10" s="1" t="s">
        <v>172</v>
      </c>
      <c r="Y10" s="6">
        <v>100</v>
      </c>
      <c r="Z10" s="1" t="s">
        <v>66</v>
      </c>
      <c r="AA10" s="1" t="s">
        <v>153</v>
      </c>
      <c r="AB10" s="1" t="s">
        <v>87</v>
      </c>
      <c r="AC10" s="1" t="s">
        <v>114</v>
      </c>
      <c r="AD10" s="6">
        <v>9999.9599999999991</v>
      </c>
      <c r="AE10" s="6">
        <v>999.99599999999987</v>
      </c>
      <c r="AF10" s="1" t="s">
        <v>145</v>
      </c>
      <c r="AG10" s="6">
        <v>4.0000000000873115E-2</v>
      </c>
      <c r="AH10" s="6">
        <v>4.0000000000873111E-6</v>
      </c>
      <c r="AI10" s="1" t="s">
        <v>145</v>
      </c>
      <c r="AJ10" s="1" t="s">
        <v>50</v>
      </c>
      <c r="AK10" s="1" t="s">
        <v>69</v>
      </c>
      <c r="AL10" s="1" t="s">
        <v>8</v>
      </c>
      <c r="AM10" s="6">
        <v>4.0000000000873115E-2</v>
      </c>
      <c r="AN10" s="6">
        <v>4.0000000000873111E-6</v>
      </c>
      <c r="AO10" s="2"/>
      <c r="AP10" s="7">
        <v>44056.708682338438</v>
      </c>
      <c r="AQ10" s="5">
        <v>44060</v>
      </c>
      <c r="AR10" s="5">
        <v>44083</v>
      </c>
      <c r="AS10" s="1" t="s">
        <v>164</v>
      </c>
      <c r="AT10" s="7">
        <v>44083.525766279214</v>
      </c>
      <c r="AU10" s="1" t="s">
        <v>18</v>
      </c>
      <c r="AV10" s="6">
        <v>9999.9599999999991</v>
      </c>
      <c r="AW10" s="5">
        <v>44060</v>
      </c>
      <c r="AX10" s="5">
        <v>44063</v>
      </c>
      <c r="AY10" s="7">
        <v>44074</v>
      </c>
      <c r="AZ10" s="1" t="s">
        <v>169</v>
      </c>
      <c r="BA10" s="1" t="s">
        <v>51</v>
      </c>
    </row>
    <row r="11" spans="1:53" x14ac:dyDescent="0.25">
      <c r="A11" s="4">
        <v>6</v>
      </c>
      <c r="B11" s="2" t="str">
        <f>HYPERLINK("https://my.zakupki.prom.ua/remote/dispatcher/state_purchase_view/18044038", "UA-2020-07-22-004864-b")</f>
        <v>UA-2020-07-22-004864-b</v>
      </c>
      <c r="C11" s="2" t="s">
        <v>111</v>
      </c>
      <c r="D11" s="1" t="s">
        <v>135</v>
      </c>
      <c r="E11" s="1" t="s">
        <v>32</v>
      </c>
      <c r="F11" s="1" t="s">
        <v>101</v>
      </c>
      <c r="G11" s="1" t="s">
        <v>103</v>
      </c>
      <c r="H11" s="1" t="s">
        <v>57</v>
      </c>
      <c r="I11" s="1" t="s">
        <v>72</v>
      </c>
      <c r="J11" s="1" t="s">
        <v>15</v>
      </c>
      <c r="K11" s="1" t="s">
        <v>15</v>
      </c>
      <c r="L11" s="1" t="s">
        <v>15</v>
      </c>
      <c r="M11" s="5">
        <v>44034</v>
      </c>
      <c r="N11" s="1"/>
      <c r="O11" s="1"/>
      <c r="P11" s="1"/>
      <c r="Q11" s="1"/>
      <c r="R11" s="1" t="s">
        <v>162</v>
      </c>
      <c r="S11" s="4">
        <v>1</v>
      </c>
      <c r="T11" s="6">
        <v>2440</v>
      </c>
      <c r="U11" s="1" t="s">
        <v>111</v>
      </c>
      <c r="V11" s="4">
        <v>12</v>
      </c>
      <c r="W11" s="6">
        <v>203.33</v>
      </c>
      <c r="X11" s="1" t="s">
        <v>172</v>
      </c>
      <c r="Y11" s="1" t="s">
        <v>165</v>
      </c>
      <c r="Z11" s="1" t="s">
        <v>66</v>
      </c>
      <c r="AA11" s="1" t="s">
        <v>114</v>
      </c>
      <c r="AB11" s="1" t="s">
        <v>87</v>
      </c>
      <c r="AC11" s="1" t="s">
        <v>114</v>
      </c>
      <c r="AD11" s="6">
        <v>2440</v>
      </c>
      <c r="AE11" s="6">
        <v>203.33333333333334</v>
      </c>
      <c r="AF11" s="1"/>
      <c r="AG11" s="1"/>
      <c r="AH11" s="1"/>
      <c r="AI11" s="1" t="s">
        <v>89</v>
      </c>
      <c r="AJ11" s="1" t="s">
        <v>31</v>
      </c>
      <c r="AK11" s="1"/>
      <c r="AL11" s="1" t="s">
        <v>12</v>
      </c>
      <c r="AM11" s="1"/>
      <c r="AN11" s="1"/>
      <c r="AO11" s="2"/>
      <c r="AP11" s="1"/>
      <c r="AQ11" s="1"/>
      <c r="AR11" s="1"/>
      <c r="AS11" s="1" t="s">
        <v>164</v>
      </c>
      <c r="AT11" s="7">
        <v>44036.62648914133</v>
      </c>
      <c r="AU11" s="1" t="s">
        <v>17</v>
      </c>
      <c r="AV11" s="6">
        <v>2440</v>
      </c>
      <c r="AW11" s="1"/>
      <c r="AX11" s="5">
        <v>44034</v>
      </c>
      <c r="AY11" s="7">
        <v>44196</v>
      </c>
      <c r="AZ11" s="1" t="s">
        <v>169</v>
      </c>
      <c r="BA11" s="1" t="s">
        <v>14</v>
      </c>
    </row>
    <row r="12" spans="1:53" x14ac:dyDescent="0.25">
      <c r="A12" s="4">
        <v>7</v>
      </c>
      <c r="B12" s="2" t="str">
        <f>HYPERLINK("https://my.zakupki.prom.ua/remote/dispatcher/state_purchase_view/18101794", "UA-2020-07-24-004604-b")</f>
        <v>UA-2020-07-24-004604-b</v>
      </c>
      <c r="C12" s="2" t="s">
        <v>111</v>
      </c>
      <c r="D12" s="1" t="s">
        <v>109</v>
      </c>
      <c r="E12" s="1" t="s">
        <v>29</v>
      </c>
      <c r="F12" s="1" t="s">
        <v>101</v>
      </c>
      <c r="G12" s="1" t="s">
        <v>103</v>
      </c>
      <c r="H12" s="1" t="s">
        <v>57</v>
      </c>
      <c r="I12" s="1" t="s">
        <v>72</v>
      </c>
      <c r="J12" s="1" t="s">
        <v>15</v>
      </c>
      <c r="K12" s="1" t="s">
        <v>15</v>
      </c>
      <c r="L12" s="1" t="s">
        <v>15</v>
      </c>
      <c r="M12" s="5">
        <v>44036</v>
      </c>
      <c r="N12" s="1"/>
      <c r="O12" s="1"/>
      <c r="P12" s="1"/>
      <c r="Q12" s="1"/>
      <c r="R12" s="1" t="s">
        <v>162</v>
      </c>
      <c r="S12" s="4">
        <v>1</v>
      </c>
      <c r="T12" s="6">
        <v>2970</v>
      </c>
      <c r="U12" s="1" t="s">
        <v>111</v>
      </c>
      <c r="V12" s="4">
        <v>0</v>
      </c>
      <c r="W12" s="4">
        <v>0</v>
      </c>
      <c r="X12" s="1" t="s">
        <v>170</v>
      </c>
      <c r="Y12" s="1" t="s">
        <v>165</v>
      </c>
      <c r="Z12" s="1" t="s">
        <v>66</v>
      </c>
      <c r="AA12" s="1" t="s">
        <v>153</v>
      </c>
      <c r="AB12" s="1" t="s">
        <v>87</v>
      </c>
      <c r="AC12" s="1" t="s">
        <v>114</v>
      </c>
      <c r="AD12" s="6">
        <v>2967.78</v>
      </c>
      <c r="AE12" s="1"/>
      <c r="AF12" s="1"/>
      <c r="AG12" s="6">
        <v>2.2199999999997999</v>
      </c>
      <c r="AH12" s="6">
        <v>7.4747474747468006E-4</v>
      </c>
      <c r="AI12" s="1" t="s">
        <v>152</v>
      </c>
      <c r="AJ12" s="1" t="s">
        <v>43</v>
      </c>
      <c r="AK12" s="1"/>
      <c r="AL12" s="1" t="s">
        <v>13</v>
      </c>
      <c r="AM12" s="6">
        <v>2.2199999999997999</v>
      </c>
      <c r="AN12" s="6">
        <v>7.4747474747468006E-4</v>
      </c>
      <c r="AO12" s="2"/>
      <c r="AP12" s="1"/>
      <c r="AQ12" s="1"/>
      <c r="AR12" s="1"/>
      <c r="AS12" s="1" t="s">
        <v>164</v>
      </c>
      <c r="AT12" s="7">
        <v>44036.647414585321</v>
      </c>
      <c r="AU12" s="1" t="s">
        <v>30</v>
      </c>
      <c r="AV12" s="6">
        <v>2967.78</v>
      </c>
      <c r="AW12" s="1"/>
      <c r="AX12" s="5">
        <v>44036</v>
      </c>
      <c r="AY12" s="7">
        <v>44196</v>
      </c>
      <c r="AZ12" s="1" t="s">
        <v>169</v>
      </c>
      <c r="BA12" s="1" t="s">
        <v>14</v>
      </c>
    </row>
    <row r="13" spans="1:53" x14ac:dyDescent="0.25">
      <c r="A13" s="4">
        <v>8</v>
      </c>
      <c r="B13" s="2" t="str">
        <f>HYPERLINK("https://my.zakupki.prom.ua/remote/dispatcher/state_purchase_view/18189387", "UA-2020-07-29-003727-c")</f>
        <v>UA-2020-07-29-003727-c</v>
      </c>
      <c r="C13" s="2" t="s">
        <v>111</v>
      </c>
      <c r="D13" s="1" t="s">
        <v>98</v>
      </c>
      <c r="E13" s="1" t="s">
        <v>38</v>
      </c>
      <c r="F13" s="1" t="s">
        <v>97</v>
      </c>
      <c r="G13" s="1" t="s">
        <v>103</v>
      </c>
      <c r="H13" s="1" t="s">
        <v>57</v>
      </c>
      <c r="I13" s="1" t="s">
        <v>72</v>
      </c>
      <c r="J13" s="1" t="s">
        <v>15</v>
      </c>
      <c r="K13" s="1" t="s">
        <v>15</v>
      </c>
      <c r="L13" s="1" t="s">
        <v>15</v>
      </c>
      <c r="M13" s="5">
        <v>44041</v>
      </c>
      <c r="N13" s="5">
        <v>44041</v>
      </c>
      <c r="O13" s="5">
        <v>44047</v>
      </c>
      <c r="P13" s="5">
        <v>44047</v>
      </c>
      <c r="Q13" s="5">
        <v>44050</v>
      </c>
      <c r="R13" s="7">
        <v>44053.537523148145</v>
      </c>
      <c r="S13" s="4">
        <v>2</v>
      </c>
      <c r="T13" s="6">
        <v>14400</v>
      </c>
      <c r="U13" s="1" t="s">
        <v>111</v>
      </c>
      <c r="V13" s="4">
        <v>8</v>
      </c>
      <c r="W13" s="6">
        <v>1800</v>
      </c>
      <c r="X13" s="1" t="s">
        <v>172</v>
      </c>
      <c r="Y13" s="6">
        <v>144</v>
      </c>
      <c r="Z13" s="1" t="s">
        <v>66</v>
      </c>
      <c r="AA13" s="1" t="s">
        <v>153</v>
      </c>
      <c r="AB13" s="1" t="s">
        <v>87</v>
      </c>
      <c r="AC13" s="1" t="s">
        <v>114</v>
      </c>
      <c r="AD13" s="6">
        <v>10400</v>
      </c>
      <c r="AE13" s="6">
        <v>1300</v>
      </c>
      <c r="AF13" s="1" t="s">
        <v>159</v>
      </c>
      <c r="AG13" s="6">
        <v>4000</v>
      </c>
      <c r="AH13" s="6">
        <v>0.27777777777777779</v>
      </c>
      <c r="AI13" s="1" t="s">
        <v>159</v>
      </c>
      <c r="AJ13" s="1" t="s">
        <v>41</v>
      </c>
      <c r="AK13" s="1" t="s">
        <v>49</v>
      </c>
      <c r="AL13" s="1" t="s">
        <v>7</v>
      </c>
      <c r="AM13" s="6">
        <v>4000</v>
      </c>
      <c r="AN13" s="6">
        <v>0.27777777777777779</v>
      </c>
      <c r="AO13" s="2" t="str">
        <f>HYPERLINK("https://auction.openprocurement.org/tenders/3b12d63fe4f74e799a8e3ff3f075fdf8")</f>
        <v>https://auction.openprocurement.org/tenders/3b12d63fe4f74e799a8e3ff3f075fdf8</v>
      </c>
      <c r="AP13" s="7">
        <v>44055.478273148125</v>
      </c>
      <c r="AQ13" s="5">
        <v>44057</v>
      </c>
      <c r="AR13" s="5">
        <v>44077</v>
      </c>
      <c r="AS13" s="1" t="s">
        <v>164</v>
      </c>
      <c r="AT13" s="7">
        <v>44082.68981436178</v>
      </c>
      <c r="AU13" s="1" t="s">
        <v>24</v>
      </c>
      <c r="AV13" s="6">
        <v>10400</v>
      </c>
      <c r="AW13" s="5">
        <v>44057</v>
      </c>
      <c r="AX13" s="5">
        <v>44062</v>
      </c>
      <c r="AY13" s="7">
        <v>44074</v>
      </c>
      <c r="AZ13" s="1" t="s">
        <v>169</v>
      </c>
      <c r="BA13" s="1" t="s">
        <v>42</v>
      </c>
    </row>
    <row r="14" spans="1:53" x14ac:dyDescent="0.25">
      <c r="A14" s="4">
        <v>9</v>
      </c>
      <c r="B14" s="2" t="str">
        <f>HYPERLINK("https://my.zakupki.prom.ua/remote/dispatcher/state_purchase_view/16841732", "UA-2020-05-25-005755-b")</f>
        <v>UA-2020-05-25-005755-b</v>
      </c>
      <c r="C14" s="2" t="s">
        <v>111</v>
      </c>
      <c r="D14" s="1" t="s">
        <v>128</v>
      </c>
      <c r="E14" s="1" t="s">
        <v>63</v>
      </c>
      <c r="F14" s="1" t="s">
        <v>97</v>
      </c>
      <c r="G14" s="1" t="s">
        <v>103</v>
      </c>
      <c r="H14" s="1" t="s">
        <v>57</v>
      </c>
      <c r="I14" s="1" t="s">
        <v>72</v>
      </c>
      <c r="J14" s="1" t="s">
        <v>15</v>
      </c>
      <c r="K14" s="1" t="s">
        <v>15</v>
      </c>
      <c r="L14" s="1" t="s">
        <v>15</v>
      </c>
      <c r="M14" s="5">
        <v>43976</v>
      </c>
      <c r="N14" s="5">
        <v>43976</v>
      </c>
      <c r="O14" s="5">
        <v>43980</v>
      </c>
      <c r="P14" s="5">
        <v>43980</v>
      </c>
      <c r="Q14" s="5">
        <v>43985</v>
      </c>
      <c r="R14" s="7">
        <v>43986.631122685183</v>
      </c>
      <c r="S14" s="4">
        <v>3</v>
      </c>
      <c r="T14" s="6">
        <v>9000</v>
      </c>
      <c r="U14" s="1" t="s">
        <v>111</v>
      </c>
      <c r="V14" s="4">
        <v>1</v>
      </c>
      <c r="W14" s="6">
        <v>9000</v>
      </c>
      <c r="X14" s="1" t="s">
        <v>172</v>
      </c>
      <c r="Y14" s="6">
        <v>90</v>
      </c>
      <c r="Z14" s="1" t="s">
        <v>66</v>
      </c>
      <c r="AA14" s="1" t="s">
        <v>114</v>
      </c>
      <c r="AB14" s="1" t="s">
        <v>87</v>
      </c>
      <c r="AC14" s="1" t="s">
        <v>114</v>
      </c>
      <c r="AD14" s="6">
        <v>6666</v>
      </c>
      <c r="AE14" s="6">
        <v>6666</v>
      </c>
      <c r="AF14" s="1" t="s">
        <v>158</v>
      </c>
      <c r="AG14" s="6">
        <v>2334</v>
      </c>
      <c r="AH14" s="6">
        <v>0.25933333333333336</v>
      </c>
      <c r="AI14" s="1" t="s">
        <v>146</v>
      </c>
      <c r="AJ14" s="1" t="s">
        <v>53</v>
      </c>
      <c r="AK14" s="1" t="s">
        <v>74</v>
      </c>
      <c r="AL14" s="1" t="s">
        <v>4</v>
      </c>
      <c r="AM14" s="6">
        <v>600</v>
      </c>
      <c r="AN14" s="6">
        <v>6.6666666666666666E-2</v>
      </c>
      <c r="AO14" s="2" t="str">
        <f>HYPERLINK("https://auction.openprocurement.org/tenders/fc14fb6b9fd748a99a118551cc6f2307")</f>
        <v>https://auction.openprocurement.org/tenders/fc14fb6b9fd748a99a118551cc6f2307</v>
      </c>
      <c r="AP14" s="7">
        <v>43993.774702616414</v>
      </c>
      <c r="AQ14" s="5">
        <v>43997</v>
      </c>
      <c r="AR14" s="5">
        <v>44010</v>
      </c>
      <c r="AS14" s="1" t="s">
        <v>164</v>
      </c>
      <c r="AT14" s="7">
        <v>44025.689553063967</v>
      </c>
      <c r="AU14" s="1" t="s">
        <v>26</v>
      </c>
      <c r="AV14" s="6">
        <v>8400</v>
      </c>
      <c r="AW14" s="5">
        <v>44004</v>
      </c>
      <c r="AX14" s="5">
        <v>44012</v>
      </c>
      <c r="AY14" s="7">
        <v>44561</v>
      </c>
      <c r="AZ14" s="1" t="s">
        <v>169</v>
      </c>
      <c r="BA14" s="1" t="s">
        <v>44</v>
      </c>
    </row>
    <row r="15" spans="1:53" x14ac:dyDescent="0.25">
      <c r="A15" s="4">
        <v>10</v>
      </c>
      <c r="B15" s="2" t="str">
        <f>HYPERLINK("https://my.zakupki.prom.ua/remote/dispatcher/state_purchase_view/18046119", "UA-2020-07-22-005424-b")</f>
        <v>UA-2020-07-22-005424-b</v>
      </c>
      <c r="C15" s="2" t="s">
        <v>111</v>
      </c>
      <c r="D15" s="1" t="s">
        <v>124</v>
      </c>
      <c r="E15" s="1" t="s">
        <v>65</v>
      </c>
      <c r="F15" s="1" t="s">
        <v>101</v>
      </c>
      <c r="G15" s="1" t="s">
        <v>103</v>
      </c>
      <c r="H15" s="1" t="s">
        <v>57</v>
      </c>
      <c r="I15" s="1" t="s">
        <v>72</v>
      </c>
      <c r="J15" s="1" t="s">
        <v>15</v>
      </c>
      <c r="K15" s="1" t="s">
        <v>15</v>
      </c>
      <c r="L15" s="1" t="s">
        <v>15</v>
      </c>
      <c r="M15" s="5">
        <v>44034</v>
      </c>
      <c r="N15" s="1"/>
      <c r="O15" s="1"/>
      <c r="P15" s="1"/>
      <c r="Q15" s="1"/>
      <c r="R15" s="1" t="s">
        <v>162</v>
      </c>
      <c r="S15" s="4">
        <v>1</v>
      </c>
      <c r="T15" s="6">
        <v>1270</v>
      </c>
      <c r="U15" s="1" t="s">
        <v>111</v>
      </c>
      <c r="V15" s="4">
        <v>292</v>
      </c>
      <c r="W15" s="6">
        <v>4.3499999999999996</v>
      </c>
      <c r="X15" s="1" t="s">
        <v>167</v>
      </c>
      <c r="Y15" s="1" t="s">
        <v>165</v>
      </c>
      <c r="Z15" s="1" t="s">
        <v>66</v>
      </c>
      <c r="AA15" s="1" t="s">
        <v>114</v>
      </c>
      <c r="AB15" s="1" t="s">
        <v>87</v>
      </c>
      <c r="AC15" s="1" t="s">
        <v>114</v>
      </c>
      <c r="AD15" s="6">
        <v>1270</v>
      </c>
      <c r="AE15" s="6">
        <v>4.3493150684931505</v>
      </c>
      <c r="AF15" s="1"/>
      <c r="AG15" s="1"/>
      <c r="AH15" s="1"/>
      <c r="AI15" s="1" t="s">
        <v>115</v>
      </c>
      <c r="AJ15" s="1" t="s">
        <v>34</v>
      </c>
      <c r="AK15" s="1"/>
      <c r="AL15" s="1" t="s">
        <v>9</v>
      </c>
      <c r="AM15" s="1"/>
      <c r="AN15" s="1"/>
      <c r="AO15" s="2"/>
      <c r="AP15" s="1"/>
      <c r="AQ15" s="1"/>
      <c r="AR15" s="1"/>
      <c r="AS15" s="1" t="s">
        <v>164</v>
      </c>
      <c r="AT15" s="7">
        <v>44036.62516100215</v>
      </c>
      <c r="AU15" s="1" t="s">
        <v>16</v>
      </c>
      <c r="AV15" s="6">
        <v>1270</v>
      </c>
      <c r="AW15" s="1"/>
      <c r="AX15" s="5">
        <v>44034</v>
      </c>
      <c r="AY15" s="7">
        <v>44196</v>
      </c>
      <c r="AZ15" s="1" t="s">
        <v>169</v>
      </c>
      <c r="BA15" s="1" t="s">
        <v>14</v>
      </c>
    </row>
    <row r="16" spans="1:53" x14ac:dyDescent="0.25">
      <c r="A16" s="4">
        <v>11</v>
      </c>
      <c r="B16" s="2" t="str">
        <f>HYPERLINK("https://my.zakupki.prom.ua/remote/dispatcher/state_purchase_view/19578208", "UA-2020-09-24-009747-a")</f>
        <v>UA-2020-09-24-009747-a</v>
      </c>
      <c r="C16" s="2" t="s">
        <v>111</v>
      </c>
      <c r="D16" s="1" t="s">
        <v>129</v>
      </c>
      <c r="E16" s="1" t="s">
        <v>62</v>
      </c>
      <c r="F16" s="1" t="s">
        <v>97</v>
      </c>
      <c r="G16" s="1" t="s">
        <v>103</v>
      </c>
      <c r="H16" s="1" t="s">
        <v>57</v>
      </c>
      <c r="I16" s="1" t="s">
        <v>72</v>
      </c>
      <c r="J16" s="1" t="s">
        <v>15</v>
      </c>
      <c r="K16" s="1" t="s">
        <v>15</v>
      </c>
      <c r="L16" s="1" t="s">
        <v>15</v>
      </c>
      <c r="M16" s="5">
        <v>44098</v>
      </c>
      <c r="N16" s="5">
        <v>44098</v>
      </c>
      <c r="O16" s="5">
        <v>44104</v>
      </c>
      <c r="P16" s="5">
        <v>44104</v>
      </c>
      <c r="Q16" s="5">
        <v>44109</v>
      </c>
      <c r="R16" s="7">
        <v>44110.51834490741</v>
      </c>
      <c r="S16" s="4">
        <v>3</v>
      </c>
      <c r="T16" s="6">
        <v>32000</v>
      </c>
      <c r="U16" s="1" t="s">
        <v>111</v>
      </c>
      <c r="V16" s="4">
        <v>4</v>
      </c>
      <c r="W16" s="6">
        <v>8000</v>
      </c>
      <c r="X16" s="1" t="s">
        <v>172</v>
      </c>
      <c r="Y16" s="6">
        <v>160</v>
      </c>
      <c r="Z16" s="1" t="s">
        <v>66</v>
      </c>
      <c r="AA16" s="1" t="s">
        <v>114</v>
      </c>
      <c r="AB16" s="1" t="s">
        <v>87</v>
      </c>
      <c r="AC16" s="1" t="s">
        <v>114</v>
      </c>
      <c r="AD16" s="6">
        <v>24999</v>
      </c>
      <c r="AE16" s="6">
        <v>6249.75</v>
      </c>
      <c r="AF16" s="1" t="s">
        <v>146</v>
      </c>
      <c r="AG16" s="6">
        <v>7001</v>
      </c>
      <c r="AH16" s="6">
        <v>0.21878125000000001</v>
      </c>
      <c r="AI16" s="1" t="s">
        <v>146</v>
      </c>
      <c r="AJ16" s="1" t="s">
        <v>53</v>
      </c>
      <c r="AK16" s="1" t="s">
        <v>74</v>
      </c>
      <c r="AL16" s="1" t="s">
        <v>4</v>
      </c>
      <c r="AM16" s="6">
        <v>7001</v>
      </c>
      <c r="AN16" s="6">
        <v>0.21878125000000001</v>
      </c>
      <c r="AO16" s="2" t="str">
        <f>HYPERLINK("https://auction.openprocurement.org/tenders/dcc71dcc48a14a78825a0de9f67f732f")</f>
        <v>https://auction.openprocurement.org/tenders/dcc71dcc48a14a78825a0de9f67f732f</v>
      </c>
      <c r="AP16" s="7">
        <v>44116.645930363607</v>
      </c>
      <c r="AQ16" s="5">
        <v>44120</v>
      </c>
      <c r="AR16" s="5">
        <v>44134</v>
      </c>
      <c r="AS16" s="1" t="s">
        <v>164</v>
      </c>
      <c r="AT16" s="7">
        <v>44277.447223974676</v>
      </c>
      <c r="AU16" s="1" t="s">
        <v>21</v>
      </c>
      <c r="AV16" s="6">
        <v>24999</v>
      </c>
      <c r="AW16" s="5">
        <v>44116</v>
      </c>
      <c r="AX16" s="5">
        <v>44119</v>
      </c>
      <c r="AY16" s="7">
        <v>44196</v>
      </c>
      <c r="AZ16" s="1" t="s">
        <v>169</v>
      </c>
      <c r="BA16" s="1" t="s">
        <v>54</v>
      </c>
    </row>
    <row r="17" spans="1:53" x14ac:dyDescent="0.25">
      <c r="A17" s="4">
        <v>12</v>
      </c>
      <c r="B17" s="2" t="str">
        <f>HYPERLINK("https://my.zakupki.prom.ua/remote/dispatcher/state_purchase_view/17934624", "UA-2020-07-16-006997-c")</f>
        <v>UA-2020-07-16-006997-c</v>
      </c>
      <c r="C17" s="2" t="s">
        <v>111</v>
      </c>
      <c r="D17" s="1" t="s">
        <v>168</v>
      </c>
      <c r="E17" s="1" t="s">
        <v>61</v>
      </c>
      <c r="F17" s="1" t="s">
        <v>97</v>
      </c>
      <c r="G17" s="1" t="s">
        <v>103</v>
      </c>
      <c r="H17" s="1" t="s">
        <v>57</v>
      </c>
      <c r="I17" s="1" t="s">
        <v>72</v>
      </c>
      <c r="J17" s="1" t="s">
        <v>15</v>
      </c>
      <c r="K17" s="1" t="s">
        <v>15</v>
      </c>
      <c r="L17" s="1" t="s">
        <v>15</v>
      </c>
      <c r="M17" s="5">
        <v>44028</v>
      </c>
      <c r="N17" s="5">
        <v>44028</v>
      </c>
      <c r="O17" s="5">
        <v>44034</v>
      </c>
      <c r="P17" s="5">
        <v>44034</v>
      </c>
      <c r="Q17" s="5">
        <v>44039</v>
      </c>
      <c r="R17" s="1" t="s">
        <v>163</v>
      </c>
      <c r="S17" s="4">
        <v>1</v>
      </c>
      <c r="T17" s="6">
        <v>6000</v>
      </c>
      <c r="U17" s="1" t="s">
        <v>111</v>
      </c>
      <c r="V17" s="4">
        <v>2</v>
      </c>
      <c r="W17" s="6">
        <v>3000</v>
      </c>
      <c r="X17" s="1" t="s">
        <v>172</v>
      </c>
      <c r="Y17" s="6">
        <v>60</v>
      </c>
      <c r="Z17" s="1" t="s">
        <v>66</v>
      </c>
      <c r="AA17" s="1" t="s">
        <v>153</v>
      </c>
      <c r="AB17" s="1" t="s">
        <v>87</v>
      </c>
      <c r="AC17" s="1" t="s">
        <v>114</v>
      </c>
      <c r="AD17" s="6">
        <v>5500</v>
      </c>
      <c r="AE17" s="6">
        <v>2750</v>
      </c>
      <c r="AF17" s="1" t="s">
        <v>147</v>
      </c>
      <c r="AG17" s="6">
        <v>500</v>
      </c>
      <c r="AH17" s="6">
        <v>8.3333333333333329E-2</v>
      </c>
      <c r="AI17" s="1" t="s">
        <v>147</v>
      </c>
      <c r="AJ17" s="1" t="s">
        <v>55</v>
      </c>
      <c r="AK17" s="1" t="s">
        <v>73</v>
      </c>
      <c r="AL17" s="1" t="s">
        <v>11</v>
      </c>
      <c r="AM17" s="6">
        <v>500</v>
      </c>
      <c r="AN17" s="6">
        <v>8.3333333333333329E-2</v>
      </c>
      <c r="AO17" s="2"/>
      <c r="AP17" s="7">
        <v>44039.570982868427</v>
      </c>
      <c r="AQ17" s="5">
        <v>44041</v>
      </c>
      <c r="AR17" s="5">
        <v>44064</v>
      </c>
      <c r="AS17" s="1" t="s">
        <v>164</v>
      </c>
      <c r="AT17" s="7">
        <v>44082.686972041054</v>
      </c>
      <c r="AU17" s="1" t="s">
        <v>23</v>
      </c>
      <c r="AV17" s="6">
        <v>5499.98</v>
      </c>
      <c r="AW17" s="5">
        <v>44043</v>
      </c>
      <c r="AX17" s="5">
        <v>44046</v>
      </c>
      <c r="AY17" s="7">
        <v>44196</v>
      </c>
      <c r="AZ17" s="1" t="s">
        <v>169</v>
      </c>
      <c r="BA17" s="1" t="s">
        <v>56</v>
      </c>
    </row>
    <row r="18" spans="1:53" x14ac:dyDescent="0.25">
      <c r="A18" s="4">
        <v>13</v>
      </c>
      <c r="B18" s="2" t="str">
        <f>HYPERLINK("https://my.zakupki.prom.ua/remote/dispatcher/state_purchase_view/18023723", "UA-2020-07-21-007931-b")</f>
        <v>UA-2020-07-21-007931-b</v>
      </c>
      <c r="C18" s="2" t="s">
        <v>111</v>
      </c>
      <c r="D18" s="1" t="s">
        <v>119</v>
      </c>
      <c r="E18" s="1" t="s">
        <v>39</v>
      </c>
      <c r="F18" s="1" t="s">
        <v>101</v>
      </c>
      <c r="G18" s="1" t="s">
        <v>103</v>
      </c>
      <c r="H18" s="1" t="s">
        <v>57</v>
      </c>
      <c r="I18" s="1" t="s">
        <v>72</v>
      </c>
      <c r="J18" s="1" t="s">
        <v>15</v>
      </c>
      <c r="K18" s="1" t="s">
        <v>15</v>
      </c>
      <c r="L18" s="1" t="s">
        <v>15</v>
      </c>
      <c r="M18" s="5">
        <v>44033</v>
      </c>
      <c r="N18" s="1"/>
      <c r="O18" s="1"/>
      <c r="P18" s="1"/>
      <c r="Q18" s="1"/>
      <c r="R18" s="1" t="s">
        <v>162</v>
      </c>
      <c r="S18" s="4">
        <v>1</v>
      </c>
      <c r="T18" s="6">
        <v>2025</v>
      </c>
      <c r="U18" s="1" t="s">
        <v>111</v>
      </c>
      <c r="V18" s="4">
        <v>25</v>
      </c>
      <c r="W18" s="6">
        <v>81</v>
      </c>
      <c r="X18" s="1" t="s">
        <v>166</v>
      </c>
      <c r="Y18" s="1" t="s">
        <v>165</v>
      </c>
      <c r="Z18" s="1" t="s">
        <v>66</v>
      </c>
      <c r="AA18" s="1" t="s">
        <v>153</v>
      </c>
      <c r="AB18" s="1" t="s">
        <v>87</v>
      </c>
      <c r="AC18" s="1" t="s">
        <v>114</v>
      </c>
      <c r="AD18" s="6">
        <v>2025</v>
      </c>
      <c r="AE18" s="6">
        <v>81</v>
      </c>
      <c r="AF18" s="1"/>
      <c r="AG18" s="1"/>
      <c r="AH18" s="1"/>
      <c r="AI18" s="1" t="s">
        <v>149</v>
      </c>
      <c r="AJ18" s="1" t="s">
        <v>35</v>
      </c>
      <c r="AK18" s="1"/>
      <c r="AL18" s="1" t="s">
        <v>1</v>
      </c>
      <c r="AM18" s="1"/>
      <c r="AN18" s="1"/>
      <c r="AO18" s="2"/>
      <c r="AP18" s="1"/>
      <c r="AQ18" s="1"/>
      <c r="AR18" s="1"/>
      <c r="AS18" s="1" t="s">
        <v>164</v>
      </c>
      <c r="AT18" s="7">
        <v>44034.484832846087</v>
      </c>
      <c r="AU18" s="1" t="s">
        <v>27</v>
      </c>
      <c r="AV18" s="6">
        <v>2025</v>
      </c>
      <c r="AW18" s="1"/>
      <c r="AX18" s="5">
        <v>44034</v>
      </c>
      <c r="AY18" s="7">
        <v>44196</v>
      </c>
      <c r="AZ18" s="1" t="s">
        <v>169</v>
      </c>
      <c r="BA18" s="1" t="s">
        <v>14</v>
      </c>
    </row>
    <row r="19" spans="1:53" x14ac:dyDescent="0.25">
      <c r="A19" s="4">
        <v>14</v>
      </c>
      <c r="B19" s="2" t="str">
        <f>HYPERLINK("https://my.zakupki.prom.ua/remote/dispatcher/state_purchase_view/18201980", "UA-2020-07-29-008192-c")</f>
        <v>UA-2020-07-29-008192-c</v>
      </c>
      <c r="C19" s="2" t="s">
        <v>111</v>
      </c>
      <c r="D19" s="1" t="s">
        <v>132</v>
      </c>
      <c r="E19" s="1" t="s">
        <v>52</v>
      </c>
      <c r="F19" s="1" t="s">
        <v>97</v>
      </c>
      <c r="G19" s="1" t="s">
        <v>103</v>
      </c>
      <c r="H19" s="1" t="s">
        <v>57</v>
      </c>
      <c r="I19" s="1" t="s">
        <v>72</v>
      </c>
      <c r="J19" s="1" t="s">
        <v>15</v>
      </c>
      <c r="K19" s="1" t="s">
        <v>15</v>
      </c>
      <c r="L19" s="1" t="s">
        <v>15</v>
      </c>
      <c r="M19" s="5">
        <v>44041</v>
      </c>
      <c r="N19" s="5">
        <v>44041</v>
      </c>
      <c r="O19" s="5">
        <v>44047</v>
      </c>
      <c r="P19" s="5">
        <v>44047</v>
      </c>
      <c r="Q19" s="5">
        <v>44050</v>
      </c>
      <c r="R19" s="1" t="s">
        <v>163</v>
      </c>
      <c r="S19" s="4">
        <v>1</v>
      </c>
      <c r="T19" s="6">
        <v>4700</v>
      </c>
      <c r="U19" s="1" t="s">
        <v>111</v>
      </c>
      <c r="V19" s="4">
        <v>1</v>
      </c>
      <c r="W19" s="6">
        <v>4700</v>
      </c>
      <c r="X19" s="1" t="s">
        <v>172</v>
      </c>
      <c r="Y19" s="6">
        <v>47</v>
      </c>
      <c r="Z19" s="1" t="s">
        <v>66</v>
      </c>
      <c r="AA19" s="1" t="s">
        <v>153</v>
      </c>
      <c r="AB19" s="1" t="s">
        <v>87</v>
      </c>
      <c r="AC19" s="1" t="s">
        <v>114</v>
      </c>
      <c r="AD19" s="6">
        <v>4340</v>
      </c>
      <c r="AE19" s="6">
        <v>4340</v>
      </c>
      <c r="AF19" s="1" t="s">
        <v>150</v>
      </c>
      <c r="AG19" s="6">
        <v>360</v>
      </c>
      <c r="AH19" s="6">
        <v>7.6595744680851063E-2</v>
      </c>
      <c r="AI19" s="1" t="s">
        <v>150</v>
      </c>
      <c r="AJ19" s="1" t="s">
        <v>47</v>
      </c>
      <c r="AK19" s="1" t="s">
        <v>67</v>
      </c>
      <c r="AL19" s="1" t="s">
        <v>5</v>
      </c>
      <c r="AM19" s="6">
        <v>360</v>
      </c>
      <c r="AN19" s="6">
        <v>7.6595744680851063E-2</v>
      </c>
      <c r="AO19" s="2"/>
      <c r="AP19" s="7">
        <v>44055.479971255663</v>
      </c>
      <c r="AQ19" s="5">
        <v>44057</v>
      </c>
      <c r="AR19" s="5">
        <v>44077</v>
      </c>
      <c r="AS19" s="1" t="s">
        <v>164</v>
      </c>
      <c r="AT19" s="7">
        <v>44109.374497269513</v>
      </c>
      <c r="AU19" s="1" t="s">
        <v>20</v>
      </c>
      <c r="AV19" s="6">
        <v>4340</v>
      </c>
      <c r="AW19" s="5">
        <v>44060</v>
      </c>
      <c r="AX19" s="5">
        <v>44063</v>
      </c>
      <c r="AY19" s="7">
        <v>44196</v>
      </c>
      <c r="AZ19" s="1" t="s">
        <v>169</v>
      </c>
      <c r="BA19" s="1" t="s">
        <v>48</v>
      </c>
    </row>
    <row r="20" spans="1:53" x14ac:dyDescent="0.25">
      <c r="A20" s="1" t="s">
        <v>102</v>
      </c>
    </row>
  </sheetData>
  <autoFilter ref="A5:BA19"/>
  <hyperlinks>
    <hyperlink ref="A2" r:id="rId1" display="mailto:report.zakupki@prom.ua"/>
    <hyperlink ref="B6" r:id="rId2" display="https://my.zakupki.prom.ua/remote/dispatcher/state_purchase_view/18051842"/>
    <hyperlink ref="B7" r:id="rId3" display="https://my.zakupki.prom.ua/remote/dispatcher/state_purchase_view/16877262"/>
    <hyperlink ref="B8" r:id="rId4" display="https://my.zakupki.prom.ua/remote/dispatcher/state_purchase_view/17653789"/>
    <hyperlink ref="AO8" r:id="rId5" display="https://auction.openprocurement.org/tenders/5cbe28a050df47c7b1d7b1c79630f298"/>
    <hyperlink ref="B9" r:id="rId6" display="https://my.zakupki.prom.ua/remote/dispatcher/state_purchase_view/16893820"/>
    <hyperlink ref="AO9" r:id="rId7" display="https://auction.openprocurement.org/tenders/136224cf8c1e4160a6b275620fc1a1e1"/>
    <hyperlink ref="B10" r:id="rId8" display="https://my.zakupki.prom.ua/remote/dispatcher/state_purchase_view/18306463"/>
    <hyperlink ref="B11" r:id="rId9" display="https://my.zakupki.prom.ua/remote/dispatcher/state_purchase_view/18044038"/>
    <hyperlink ref="B12" r:id="rId10" display="https://my.zakupki.prom.ua/remote/dispatcher/state_purchase_view/18101794"/>
    <hyperlink ref="B13" r:id="rId11" display="https://my.zakupki.prom.ua/remote/dispatcher/state_purchase_view/18189387"/>
    <hyperlink ref="AO13" r:id="rId12" display="https://auction.openprocurement.org/tenders/3b12d63fe4f74e799a8e3ff3f075fdf8"/>
    <hyperlink ref="B14" r:id="rId13" display="https://my.zakupki.prom.ua/remote/dispatcher/state_purchase_view/16841732"/>
    <hyperlink ref="AO14" r:id="rId14" display="https://auction.openprocurement.org/tenders/fc14fb6b9fd748a99a118551cc6f2307"/>
    <hyperlink ref="B15" r:id="rId15" display="https://my.zakupki.prom.ua/remote/dispatcher/state_purchase_view/18046119"/>
    <hyperlink ref="B16" r:id="rId16" display="https://my.zakupki.prom.ua/remote/dispatcher/state_purchase_view/19578208"/>
    <hyperlink ref="AO16" r:id="rId17" display="https://auction.openprocurement.org/tenders/dcc71dcc48a14a78825a0de9f67f732f"/>
    <hyperlink ref="B17" r:id="rId18" display="https://my.zakupki.prom.ua/remote/dispatcher/state_purchase_view/17934624"/>
    <hyperlink ref="B18" r:id="rId19" display="https://my.zakupki.prom.ua/remote/dispatcher/state_purchase_view/18023723"/>
    <hyperlink ref="B19" r:id="rId20" display="https://my.zakupki.prom.ua/remote/dispatcher/state_purchase_view/18201980"/>
  </hyperlinks>
  <pageMargins left="0.75" right="0.75" top="1" bottom="1" header="0.5" footer="0.5"/>
  <pageSetup paperSize="9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cp:lastPrinted>2021-10-30T07:27:20Z</cp:lastPrinted>
  <dcterms:created xsi:type="dcterms:W3CDTF">2021-10-30T10:08:50Z</dcterms:created>
  <dcterms:modified xsi:type="dcterms:W3CDTF">2021-10-30T07:28:41Z</dcterms:modified>
  <cp:category/>
</cp:coreProperties>
</file>