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20" yWindow="-120" windowWidth="24240" windowHeight="13140"/>
  </bookViews>
  <sheets>
    <sheet name="Sheet" sheetId="1" r:id="rId1"/>
  </sheets>
  <definedNames>
    <definedName name="_xlnm._FilterDatabase" localSheetId="0" hidden="1">Sheet!$A$4:$P$27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1"/>
  <c r="D5"/>
  <c r="B6"/>
  <c r="D6"/>
  <c r="B7"/>
  <c r="C7"/>
  <c r="D7"/>
  <c r="B8"/>
  <c r="D8"/>
  <c r="B9"/>
  <c r="D9"/>
  <c r="B10"/>
  <c r="D10"/>
  <c r="B11"/>
  <c r="D11"/>
  <c r="B12"/>
  <c r="C12"/>
  <c r="D12"/>
  <c r="B13"/>
  <c r="D13"/>
  <c r="B14"/>
  <c r="D14"/>
  <c r="B15"/>
  <c r="D15"/>
  <c r="B16"/>
  <c r="D16"/>
  <c r="B17"/>
  <c r="D17"/>
  <c r="B18"/>
  <c r="D18"/>
  <c r="B19"/>
  <c r="D19"/>
  <c r="B20"/>
  <c r="D20"/>
  <c r="B21"/>
  <c r="D21"/>
  <c r="B22"/>
  <c r="D22"/>
  <c r="B23"/>
  <c r="D23"/>
  <c r="B24"/>
  <c r="D24"/>
  <c r="B25"/>
  <c r="D25"/>
  <c r="B26"/>
  <c r="D26"/>
  <c r="B27"/>
  <c r="D27"/>
</calcChain>
</file>

<file path=xl/sharedStrings.xml><?xml version="1.0" encoding="utf-8"?>
<sst xmlns="http://schemas.openxmlformats.org/spreadsheetml/2006/main" count="247" uniqueCount="164">
  <si>
    <t>00191951</t>
  </si>
  <si>
    <t>00777</t>
  </si>
  <si>
    <t>01/01/22</t>
  </si>
  <si>
    <t>01/04/22</t>
  </si>
  <si>
    <t>01a2de8769ec41aab9bf48b4f3d544a8</t>
  </si>
  <si>
    <t>02/02/22</t>
  </si>
  <si>
    <t>02/04/22</t>
  </si>
  <si>
    <t>024</t>
  </si>
  <si>
    <t>025</t>
  </si>
  <si>
    <t>03341776</t>
  </si>
  <si>
    <t>08/10/22</t>
  </si>
  <si>
    <t>080426</t>
  </si>
  <si>
    <t>09/11/22</t>
  </si>
  <si>
    <t>09320000-8 Пара, гаряча вода та пов’язана продукція</t>
  </si>
  <si>
    <t>10/12/22</t>
  </si>
  <si>
    <t>11.229/22</t>
  </si>
  <si>
    <t>11/12</t>
  </si>
  <si>
    <t>11/12/22</t>
  </si>
  <si>
    <t>12/12/22</t>
  </si>
  <si>
    <t>12/22</t>
  </si>
  <si>
    <t>12483670bbb64c47a31a4d6459cb81bb</t>
  </si>
  <si>
    <t>13458/1606-2022/ОПЗ</t>
  </si>
  <si>
    <t>157</t>
  </si>
  <si>
    <t>19143995</t>
  </si>
  <si>
    <t>1c72706aa3ae44fcb052399e79f0a12a</t>
  </si>
  <si>
    <t>1cf4590cb231458ebd7066e08baa2014</t>
  </si>
  <si>
    <t>22 ДН</t>
  </si>
  <si>
    <t>24609680</t>
  </si>
  <si>
    <t>2878917176</t>
  </si>
  <si>
    <t>2d3fd7fa19c54d319b5992088bd4910d</t>
  </si>
  <si>
    <t>30192153-8 Штампи</t>
  </si>
  <si>
    <t>30197630-1 Папір для друку</t>
  </si>
  <si>
    <t>3148208078</t>
  </si>
  <si>
    <t>31530000-0 Частини до світильників та освітлювального обладнання</t>
  </si>
  <si>
    <t>32348248</t>
  </si>
  <si>
    <t>32448187</t>
  </si>
  <si>
    <t>32688148</t>
  </si>
  <si>
    <t>3319305177</t>
  </si>
  <si>
    <t>35323603</t>
  </si>
  <si>
    <t>36216548</t>
  </si>
  <si>
    <t>3689.22/LL</t>
  </si>
  <si>
    <t>37070981</t>
  </si>
  <si>
    <t>380a2ec65af7431ebae3fadf7bfb60a0</t>
  </si>
  <si>
    <t>39393590</t>
  </si>
  <si>
    <t>39787008</t>
  </si>
  <si>
    <t>3bd60ed651cb460a8ed0536e7f6627c2</t>
  </si>
  <si>
    <t>41833367</t>
  </si>
  <si>
    <t>44421300-0 Сейфи</t>
  </si>
  <si>
    <t>44640075</t>
  </si>
  <si>
    <t>48440000-4 Пакети програмного забезпечення для фінансового аналізу та бухгалтерського обліку</t>
  </si>
  <si>
    <t>48443000-5 Пакети програмного забезпечення для бухгалтерського обліку</t>
  </si>
  <si>
    <t>49d6c6b25db148c7b866cc8db867d183</t>
  </si>
  <si>
    <t>50313000-2 Технічне обслуговування і ремонт копіювально-розмножувальної техніки</t>
  </si>
  <si>
    <t>50410000-2 Послуги з ремонту і технічного обслуговування вимірювальних, випробувальних і контрольних приладів</t>
  </si>
  <si>
    <t>516f6ee3b41c441b837bfcc8550fc05d</t>
  </si>
  <si>
    <t>5b08ddf3a06549fcbd45bd0b9a3afbd1</t>
  </si>
  <si>
    <t>5cf3135e23c44bdb8553c936c0a98d65</t>
  </si>
  <si>
    <t>64210000-1 Послуги телефонного зв’язку та передачі даних</t>
  </si>
  <si>
    <t>71d9c0fdf7574f008829bda483f19563</t>
  </si>
  <si>
    <t>72200000-7 Послуги з програмування та консультаційні послуги з питань програмного забезпечення</t>
  </si>
  <si>
    <t>72211000-7 Послуги з розробки системного та користувацького програмного забезпечення</t>
  </si>
  <si>
    <t>72220000-3 Консультаційні послуги з питань систем та з технічних питань</t>
  </si>
  <si>
    <t>72250000-2 Послуги, пов’язані із системами та підтримкою</t>
  </si>
  <si>
    <t>72260000-5 Послуги, пов’язані з програмним забезпеченням</t>
  </si>
  <si>
    <t>72310000-1 Послуги з обробки даних</t>
  </si>
  <si>
    <t>72411000-4 Постачальники Інтернет-послуг</t>
  </si>
  <si>
    <t>79990000-0 Різні послуги, пов’язані з діловою сферою</t>
  </si>
  <si>
    <t>7e2f2a53802b4310b39d55f42c35bce8</t>
  </si>
  <si>
    <t>9b20beeec4d74c16a1b6d26dc6cdba0d</t>
  </si>
  <si>
    <t>ID контракту</t>
  </si>
  <si>
    <t>a25e13fcd34147fdbd84cbd46f890e99</t>
  </si>
  <si>
    <t>a8f39cf92a0f4d8182fd0f31740b4dfb</t>
  </si>
  <si>
    <t>c5b483ddcc264a759a51e04b0253ffc3</t>
  </si>
  <si>
    <t>c5bb914bfb514cc785bef0a741b8a88f</t>
  </si>
  <si>
    <t>c74447c4b6e04b8aaeb87256151faf43</t>
  </si>
  <si>
    <t>c87c7cfb676c4739b3608534e9e37545</t>
  </si>
  <si>
    <t>c8ddd0bd625849d096e631a426ce7e96</t>
  </si>
  <si>
    <t>e1afd6de398345f1a23fc3eac0766226</t>
  </si>
  <si>
    <t>eaf322a5c6cc496383135de293380e32</t>
  </si>
  <si>
    <t>report-feedback@zakupivli.pro</t>
  </si>
  <si>
    <t>ЄДРПОУ переможця</t>
  </si>
  <si>
    <t>Ідентифікатор договору (Використовується при звітуванні у E-data)</t>
  </si>
  <si>
    <t>Ідентифікатор закупівлі</t>
  </si>
  <si>
    <t>Ідентифікатор лота</t>
  </si>
  <si>
    <t>Інформаційно-консультативні послуги з навчанння роботі з Єдиними та Державними реєстрами</t>
  </si>
  <si>
    <t>АСТ-СВІТЛОТЕХНІКА</t>
  </si>
  <si>
    <t>Відкриті торги</t>
  </si>
  <si>
    <t>Відкриті торги з особливостями</t>
  </si>
  <si>
    <t>ДЕРЖАВНЕ ПІДПРИЄМСТВО "НАЦІОНАЛЬНІ ІНФОРМАЦІЙНІ СИСТЕМИ"</t>
  </si>
  <si>
    <t>ДЕРЖАВНЕ ПІДПРИЄМСТВО "УКРАЇНСЬКІ СПЕЦІАЛЬНІ СИСТЕМИ"</t>
  </si>
  <si>
    <t>ДН-40392181/ДП/183566</t>
  </si>
  <si>
    <t>ДН-40392181/ДП/183567</t>
  </si>
  <si>
    <t>Дата закінчення договору:</t>
  </si>
  <si>
    <t>Дата підписання договору:</t>
  </si>
  <si>
    <t>Державне підприємство "Промспецзв'язок"</t>
  </si>
  <si>
    <t>Закупівля без використання електронної системи</t>
  </si>
  <si>
    <t>Заправка картриджів БФП Canon i-SENSYS MF 411 dw ; Заправка картриджів БФП HP LJ M1132 MFP  ; Заправка картриджів БФП Canon MF 3010 ; Заправка картриджів БФП HP LJ M127 fn ; Заправка картриджів БФП HP LJ Pro MFP M428dwл; Заправка картриджів БФП HP LJ Pro MFP M428fdn; Заправка картриджів БФП Xerox WC 3025 BI; Відновлення картриджів БФП Canon i-SENSYS MF 411 dw ; Відновлення картриджів БФП Canon MF 3010 ; Відновлення картриджів БФП HP LJ Pro MFP M428dw; Відновлення картриджів БФП HP LJ M1132 MFP  ; Відновлення картриджів БФП HP LJ M127 fn ; Відновлення картриджів БФП HP LJ Pro MFP M428fdn; Відновлення картриджів БФП Xerox WC 3025 BI; Поточний ремонт БФП HP LJ Pro MFP M 428dw (відновлення повної працездатності пристрою); Поточний ремонт БФП HP LJ M127 fn   (відновлення повної працездатності пристрою); Поточний ремонт БФП Canon i-SENSYS MF 411dw (відновлення повної працездатності пристрою); Поточний ремонт БФП Canon MF 3010 (відновлення повної працездатності пристрою); Поточний ремонт БФП HP LJ M1132 MFP (відновлення повної працездатності пристрою); Поточний ремонт БФП Xerox WC 3025 BI (відновлення повної працездатності пристрою); Поточний ремонт БФП HP LJ Pro MFP M 428fdn (відновлення повної працездатності пристрою)</t>
  </si>
  <si>
    <t>Заправка картриджів БФП HP LJ Pro MFP M428dw; Заправка картриджів БФП HP LJ Pro MFP M428fdn; Відновлення картриджів БФП HP LJ Pro MFP M428dw; Відновлення картриджів БФП HP LJ Pro MFP M428fdn; Поточний ремонт БФП HP LJ Pro MFP M 428dw (відновлення повної працездатності пристрою)</t>
  </si>
  <si>
    <t xml:space="preserve">Заправка, відновлення картриджів та поточний ремонт копіювально-розмножувальної техніки </t>
  </si>
  <si>
    <t>Звіт створено 8 лютого о 15:30 з використанням http://zakupivli.pro</t>
  </si>
  <si>
    <t>КОМУНАЛЬНЕ ПІДПРИЄМСТВО "ДНІПРОВСЬКЕ МІСЬКЕ БЮРО ТЕХНІЧНОЇ ІНВЕНТАРИЗАЦІЇ" ДНІПРОВСЬКОЇ МІСЬКОЇ РАДИ</t>
  </si>
  <si>
    <t>КОМУНАЛЬНЕ ПІДПРИЄМСТВО "ТЕПЛОЕНЕРГО" ДНІПРОВСЬКОЇ МІСЬКОЇ РАДИ</t>
  </si>
  <si>
    <t>КП "Дніпровське міське бюро технічної інвентаризації" Дніпровської міської ради</t>
  </si>
  <si>
    <t>КЮСОЛЮШНС</t>
  </si>
  <si>
    <t>Канцелярські товари (папір для друку формату А4)</t>
  </si>
  <si>
    <t>Канцелярські товари (штамп на автоматичній оснастці 60мм*40мм); Канцелярські товари (кліше R 45мм)</t>
  </si>
  <si>
    <t>Канцелярські товари (штамп на автоматичній оснастці, кліше)</t>
  </si>
  <si>
    <t>Код CPV</t>
  </si>
  <si>
    <t>Лампа світлодіодна Osram LS 10W (1055lm) 2700К 220V Е27 (4058075480001); Лампа світлодіодіодна Osram LS CLB 7W (550lm) 6500К E14 3 шт./уп. (4058075623637); Лампа люмінесцентна PHILIPS TL-D18 W/54-765; Стартер Philips S-2 4-22</t>
  </si>
  <si>
    <t>Лампа світлодіодна Osram LS 10W (1055lm) 2700К 220V Е27 (4058075480001); лампа світлодіодіодна Osram LS CLB 7W (550lm) 6500К E14 3 шт./уп. (4058075623637); лампа люмінесцентна PHILIPS TL-D18 W/54-765; стартер Philips S-2 4-22</t>
  </si>
  <si>
    <t>МІЩУК ВАЛЕРІЙ СЕРГІЙОВИЧ</t>
  </si>
  <si>
    <t>НАУКОВО-ВИРОБНИЧЕ ПІДПРИЄМСТВО "ТРАЙФЛ</t>
  </si>
  <si>
    <t>Немає лотів</t>
  </si>
  <si>
    <t>Номер договору</t>
  </si>
  <si>
    <t xml:space="preserve">Офісні сейфи </t>
  </si>
  <si>
    <t xml:space="preserve">Офісні сейфи ; Офісні сейфи </t>
  </si>
  <si>
    <t>Переговорна процедура</t>
  </si>
  <si>
    <t>Переможець (назва)</t>
  </si>
  <si>
    <t>Послуга з передавання даних і повідомлень, а саме: користування захищеним цифровим каналом з пропускною спроможністю 15 Мб/с між департаментом адміністративних послуг та дозвільних процедур Дніпровської міської ради та центром обробки даних Державної міграційної служби України з використанням мережі Національної системи конфіденційного зв’язку</t>
  </si>
  <si>
    <t>Послуга з передавання даних і повідомлень, а саме: користування захищеним цифровим каналом з пропускною спроможністю 15 Мб/с між департаментом адміністративних послуг та дозвільних процедур Дніпровської міської ради та центром обробки даних Державної міграційної служби України з використанням мережі Національної системи конфіденційного зв’язку; Послуга з передавання даних і повідомлень, а саме: користування захищеним цифровим каналом з пропускною спроможністю 15 Мб/с між департаментом адміністративних послуг та дозвільних процедур Дніпровської міської ради та центром обробки даних Державної міграційної служби України з використанням мережі Національної системи конфіденційного зв’язку; Послуга з передавання даних і повідомлень, а саме: користування захищеним цифровим каналом з пропускною спроможністю 15 Мб/с між департаментом адміністративних послуг та дозвільних процедур Дніпровської міської ради та центром обробки даних Державної міграційної служби України з використанням мережі Національної системи конфіденційного зв’язку; Послуга з передавання даних і повідомлень, а саме: користування захищеним цифровим каналом з пропускною спроможністю 15 Мб/с між департаментом адміністративних послуг та дозвільних процедур Дніпровської міської ради та центром обробки даних Державної міграційної служби України з використанням мережі Національної системи конфіденційного зв’язку</t>
  </si>
  <si>
    <t>Послуга з постачання примірника та пакетів оновлення (компоненти) комп’ютерної програми «М.Е.Dос» мережева версія з правом використання (модуль «Звітність»); Послуга з постачання примірника та пакетів оновлення (компоненти) комп’ютерної програми «М.Е.Dос» мережева версія з правом використання (модуль «Облік ПДВ»)</t>
  </si>
  <si>
    <t>Послуга з постачання теплової енергії</t>
  </si>
  <si>
    <t>Послуга з постачання теплової єнергії</t>
  </si>
  <si>
    <t xml:space="preserve">Послуга з програмного супроводу та консультаційні послуги з питань програмного забезпечення електронної системи розподілу відвідувачів ; Послуга з програмного супроводу та консультаційні послуги з питань програмного забезпечення електронної системи розподілу відвідувачів ; Послуга з програмного супроводу та консультаційні послуги з питань програмного забезпечення електронної системи розподілу відвідувачів ; Послуга з програмного супроводу та консультаційні послуги з питань програмного забезпечення електронної системи розподілу відвідувачів ; Послуга з програмного супроводу та консультаційні послуги з питань програмного забезпечення електронної системи розподілу відвідувачів ; Послуга з програмного супроводу та консультаційні послуги з питань програмного забезпечення електронної системи розподілу відвідувачів ; Послуга з програмного супроводу та консультаційні послуги з питань програмного забезпечення електронної системи розподілу відвідувачів ; Послуга з програмного супроводу та консультаційні послуги з питань програмного забезпечення електронної системи розподілу відвідувачів ; Послуга з програмного супроводу та консультаційні послуги з питань програмного забезпечення електронної системи розподілу відвідувачів ; Послуга з програмного супроводу та консультаційні послуги з питань програмного забезпечення електронної системи розподілу відвідувачів </t>
  </si>
  <si>
    <t>Послуга з програмного супроводу та консультаційні послуги з питань програмного забезпечення електронної системи розподілу відвідувачів.</t>
  </si>
  <si>
    <t>Послуга з технічної інвентаризації об’єктів нерухомого майна, що перебувають у комунальній власності, з виготовленням технічних паспортів  (у складі 107 об’єктів нерухомого майна)</t>
  </si>
  <si>
    <t>Послуга з технічної інвентаризації об’єктів нерухомого майна, що перебувають у комунальній власності, з виготовленням технічних паспортів (у складі 107 об’єктів нерухомого майна)</t>
  </si>
  <si>
    <t>Послуга з інвентаризації об’єктів нерухомого майна, що перебувають у комунальній власності, з виготовленням технічних паспортів 
(у складі 107 об’єктів нерухомого майна)</t>
  </si>
  <si>
    <t>Послуга з інвентаризації об’єктів нерухомого майна, що перебувають у комунальній власності, з виготовленням технічних паспортів  (у складі 107 об’єктів нерухомого майна)</t>
  </si>
  <si>
    <t>Послуга із забезпечення доступу департаменту адміністративних послуг та дозвільних процедур Дніпровської міської ради до мережі Інтернет</t>
  </si>
  <si>
    <t>Послуга із забезпечення доступу департаменту адміністративних послуг та дозвільних процедур Дніпровської міської ради до мережі Інтернет; Послуга із забезпечення доступу департаменту адміністративних послуг та дозвільних процедур Дніпровської міської ради до мережі Інтернет; Послуга із забезпечення доступу департаменту адміністративних послуг та дозвільних процедур Дніпровської міської ради до мережі Інтернет; Послуга із забезпечення доступу департаменту адміністративних послуг та дозвільних процедур Дніпровської міської ради до мережі Інтернет; Послуга із забезпечення доступу департаменту адміністративних послуг та дозвільних процедур Дніпровської міської ради до мережі Інтернет; Послуга із забезпечення доступу департаменту адміністративних послуг та дозвільних процедур Дніпровської міської ради до мережі Інтернет; Послуга із забезпечення доступу департаменту адміністративних послуг та дозвільних процедур Дніпровської міської ради до мережі Інтернет; Послуга із забезпечення доступу департаменту адміністративних послуг та дозвільних процедур Дніпровської міської ради до мережі Інтернет</t>
  </si>
  <si>
    <t xml:space="preserve">Послуги з заправки, відновлення картриджів та поточний ремонт копіювально-розмножувальної техніки </t>
  </si>
  <si>
    <t xml:space="preserve">Послуги з ліцензійного системного супроводу комплексної програми  (постачання пакетів оновлення системи програмного забезпечення комплексу «IS-pro»)  </t>
  </si>
  <si>
    <t xml:space="preserve">Послуги з обробки даних, пов’язаних з базами даних </t>
  </si>
  <si>
    <t xml:space="preserve">Послуги з обробки даних, пов’язаних з базами даних ; Послуги з обробки даних, пов’язаних з базами даних ; Послуги з обробки даних, пов’язаних з базами даних </t>
  </si>
  <si>
    <t xml:space="preserve">Послуги з поставки модулів «Реєстр активів комунальної власності», «Оренда об’єктів комунальної власності» та «Приватизація об’єктів комунальної власності» комп’ютерної програми «Електронне самоврядування 3.0» з видачею невиключної ліцензії </t>
  </si>
  <si>
    <t xml:space="preserve">Послуги з поставки модулів «Реєстр активів комунальної власності», «Оренда об’єктів комунальної власності» та «Приватизація об’єктів комунальної власності» комп’ютерної програми «Електронне самоврядування 3.0» з видачею невиключної ліцензії. </t>
  </si>
  <si>
    <t>Послуги з постачання примірника та пакетів оновлення (компоненти) комп’ютерної програми «М.Е.Dос» (модуль «Звітність», модуль «Облік ПДВ») мережева версія з правом використання</t>
  </si>
  <si>
    <t xml:space="preserve">Послуги з супроводу, консультування з питань інформатизації систем бухгалтерського обліку (комплексу «ІS-рrо»). </t>
  </si>
  <si>
    <t>Послуги з технічного обслуговування  автоматизованого робочого місця, у тому числі виконання робіт, пов'язаних з поновленням роботи Єдиних та Державних реєстрів, атоматизованих систем, баз даних та інших інформаційних систем</t>
  </si>
  <si>
    <t>Послуги з технічного обслуговування та перезарядки вогнегасників</t>
  </si>
  <si>
    <t>Послуги телефонного зв’язку та передачі даних</t>
  </si>
  <si>
    <t xml:space="preserve">Послуги із супроводу, консультуванню з питань інформатизації, систем бухгалтерського обліку (комплексу «IS-pro») </t>
  </si>
  <si>
    <t>Предмет закупівлі</t>
  </si>
  <si>
    <t>СОТНІКОВ ОЛЕКСАНДР ГЕННАДІЙОВИЧ</t>
  </si>
  <si>
    <t>Спрощена закупівля</t>
  </si>
  <si>
    <t>Статус договору</t>
  </si>
  <si>
    <t>Сума договору</t>
  </si>
  <si>
    <t>ТЕЛЕМІСТ 2012</t>
  </si>
  <si>
    <t>ТОВ "МІАЦ"</t>
  </si>
  <si>
    <t>ТОВ НОРФОЛД</t>
  </si>
  <si>
    <t>ТОВАРИСТВО З ОБМЕЖЕНОЮ ВІДПОВІДАЛЬНІСТЮ "ТЕРМІНАЛ СКВ"</t>
  </si>
  <si>
    <t>ТОВАРИСТВО З ОБМЕЖЕНОЮ ВІДПОВІДАЛЬНІСТЮ "ЦЕНТР ІНФОРМАЦІЙНИХ І АНАЛІТИЧНИХ ТЕХНОЛОГІЙ"</t>
  </si>
  <si>
    <t>ТОВАРИСТВО З ОБМЕЖЕНОЮ ВІДПОВІДАЛЬНІСТЮ ТОРГОВЕЛЬНО-ВИРОБНИЧА ГРУПА "КУНІЦА"</t>
  </si>
  <si>
    <t>Технічна діагностика вогнегасників ВВК-1,4; Технічна діагностика вогнегасників ВВК-2; Технічна діагностика вогнегасників ВП-5; Перезарядка вогнегасників ВВК-1,4; Перезарядка вогнегасників ВВК-2; Заміна розтруба до ВВК-1,4-3,5; Заміна запірно-пускового пристрою ВВК; Заміна шлангу діам 16 до ВП-5,6,9; Ремонт запірно-пускового пристрою ВВК</t>
  </si>
  <si>
    <t>Технічний супровід комп'ютерної програми "Єдина інформаційна система управління міським бюджетом"</t>
  </si>
  <si>
    <t>Тип процедури</t>
  </si>
  <si>
    <t>Узагальнена назва закупівлі</t>
  </si>
  <si>
    <t>ФОП СОТНІКОВ ОЛЕКСАНДР ГЕННАДІЙОВИЧ</t>
  </si>
  <si>
    <t>ФОП Тарасенко Сергій Сергійович</t>
  </si>
  <si>
    <t>Якщо ви маєте пропозицію чи побажання щодо покращення цього звіту, напишіть нам, будь ласка:</t>
  </si>
  <si>
    <t>активний</t>
  </si>
  <si>
    <t>закритий</t>
  </si>
  <si>
    <t>№</t>
  </si>
</sst>
</file>

<file path=xl/styles.xml><?xml version="1.0" encoding="utf-8"?>
<styleSheet xmlns="http://schemas.openxmlformats.org/spreadsheetml/2006/main">
  <numFmts count="1">
    <numFmt numFmtId="164" formatCode="dd\.mm\.yyyy"/>
  </numFmts>
  <fonts count="4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0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</patternFill>
    </fill>
  </fills>
  <borders count="2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1" fontId="1" fillId="0" borderId="0" xfId="0" applyNumberFormat="1" applyFont="1"/>
    <xf numFmtId="4" fontId="1" fillId="0" borderId="0" xfId="0" applyNumberFormat="1" applyFont="1"/>
    <xf numFmtId="164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y.zakupivli.pro/remote/dispatcher/state_purchase_lot_view/780924" TargetMode="External"/><Relationship Id="rId2" Type="http://schemas.openxmlformats.org/officeDocument/2006/relationships/hyperlink" Target="https://my.zakupivli.pro/remote/dispatcher/state_purchase_lot_view/787657" TargetMode="External"/><Relationship Id="rId1" Type="http://schemas.openxmlformats.org/officeDocument/2006/relationships/hyperlink" Target="mailto:report-feedback@zakupivli.pr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workbookViewId="0">
      <pane ySplit="4" topLeftCell="A5" activePane="bottomLeft" state="frozen"/>
      <selection pane="bottomLeft" activeCell="A5" sqref="A5"/>
    </sheetView>
  </sheetViews>
  <sheetFormatPr defaultColWidth="11.42578125" defaultRowHeight="15"/>
  <cols>
    <col min="1" max="1" width="5"/>
    <col min="2" max="4" width="25"/>
    <col min="5" max="5" width="60"/>
    <col min="6" max="8" width="35"/>
    <col min="9" max="10" width="30"/>
    <col min="11" max="13" width="15"/>
    <col min="14" max="16" width="10"/>
  </cols>
  <sheetData>
    <row r="1" spans="1:16">
      <c r="A1" s="1" t="s">
        <v>160</v>
      </c>
    </row>
    <row r="2" spans="1:16">
      <c r="A2" s="2" t="s">
        <v>79</v>
      </c>
    </row>
    <row r="4" spans="1:16" ht="39">
      <c r="A4" s="3" t="s">
        <v>163</v>
      </c>
      <c r="B4" s="3" t="s">
        <v>82</v>
      </c>
      <c r="C4" s="3" t="s">
        <v>83</v>
      </c>
      <c r="D4" s="3" t="s">
        <v>69</v>
      </c>
      <c r="E4" s="3" t="s">
        <v>81</v>
      </c>
      <c r="F4" s="3" t="s">
        <v>157</v>
      </c>
      <c r="G4" s="3" t="s">
        <v>143</v>
      </c>
      <c r="H4" s="3" t="s">
        <v>107</v>
      </c>
      <c r="I4" s="3" t="s">
        <v>156</v>
      </c>
      <c r="J4" s="3" t="s">
        <v>117</v>
      </c>
      <c r="K4" s="3" t="s">
        <v>80</v>
      </c>
      <c r="L4" s="3" t="s">
        <v>113</v>
      </c>
      <c r="M4" s="3" t="s">
        <v>147</v>
      </c>
      <c r="N4" s="3" t="s">
        <v>93</v>
      </c>
      <c r="O4" s="3" t="s">
        <v>92</v>
      </c>
      <c r="P4" s="3" t="s">
        <v>146</v>
      </c>
    </row>
    <row r="5" spans="1:16" ht="15.75" customHeight="1">
      <c r="A5" s="4">
        <v>1</v>
      </c>
      <c r="B5" s="2" t="str">
        <f>HYPERLINK("https://my.zakupivli.pro/remote/dispatcher/state_purchase_view/34672605", "UA-2022-02-01-001637-b")</f>
        <v>UA-2022-02-01-001637-b</v>
      </c>
      <c r="C5" s="2" t="s">
        <v>112</v>
      </c>
      <c r="D5" s="2" t="str">
        <f>HYPERLINK("https://my.zakupivli.pro/remote/dispatcher/state_contracting_view/13050505", "UA-2022-02-01-001637-b-b1")</f>
        <v>UA-2022-02-01-001637-b-b1</v>
      </c>
      <c r="E5" s="1" t="s">
        <v>68</v>
      </c>
      <c r="F5" s="1" t="s">
        <v>132</v>
      </c>
      <c r="G5" s="1" t="s">
        <v>132</v>
      </c>
      <c r="H5" s="1" t="s">
        <v>50</v>
      </c>
      <c r="I5" s="1" t="s">
        <v>145</v>
      </c>
      <c r="J5" s="1" t="s">
        <v>158</v>
      </c>
      <c r="K5" s="1" t="s">
        <v>28</v>
      </c>
      <c r="L5" s="1" t="s">
        <v>7</v>
      </c>
      <c r="M5" s="5">
        <v>29200</v>
      </c>
      <c r="N5" s="6">
        <v>44616</v>
      </c>
      <c r="O5" s="6">
        <v>44926</v>
      </c>
      <c r="P5" s="1" t="s">
        <v>162</v>
      </c>
    </row>
    <row r="6" spans="1:16" ht="15.75" customHeight="1">
      <c r="A6" s="4">
        <v>2</v>
      </c>
      <c r="B6" s="2" t="str">
        <f>HYPERLINK("https://my.zakupivli.pro/remote/dispatcher/state_purchase_view/34257657", "UA-2022-01-20-010189-b")</f>
        <v>UA-2022-01-20-010189-b</v>
      </c>
      <c r="C6" s="2" t="s">
        <v>112</v>
      </c>
      <c r="D6" s="2" t="str">
        <f>HYPERLINK("https://my.zakupivli.pro/remote/dispatcher/state_contracting_view/12979403", "UA-2022-01-20-010189-b-b1")</f>
        <v>UA-2022-01-20-010189-b-b1</v>
      </c>
      <c r="E6" s="1" t="s">
        <v>55</v>
      </c>
      <c r="F6" s="1" t="s">
        <v>109</v>
      </c>
      <c r="G6" s="1" t="s">
        <v>108</v>
      </c>
      <c r="H6" s="1" t="s">
        <v>33</v>
      </c>
      <c r="I6" s="1" t="s">
        <v>145</v>
      </c>
      <c r="J6" s="1" t="s">
        <v>85</v>
      </c>
      <c r="K6" s="1" t="s">
        <v>43</v>
      </c>
      <c r="L6" s="1" t="s">
        <v>5</v>
      </c>
      <c r="M6" s="5">
        <v>9258.7000000000007</v>
      </c>
      <c r="N6" s="6">
        <v>44610</v>
      </c>
      <c r="O6" s="6">
        <v>44926</v>
      </c>
      <c r="P6" s="1" t="s">
        <v>161</v>
      </c>
    </row>
    <row r="7" spans="1:16" ht="15.75" customHeight="1">
      <c r="A7" s="4">
        <v>3</v>
      </c>
      <c r="B7" s="2" t="str">
        <f>HYPERLINK("https://my.zakupivli.pro/remote/dispatcher/state_purchase_view/38585477", "UA-2022-11-15-013390-a")</f>
        <v>UA-2022-11-15-013390-a</v>
      </c>
      <c r="C7" s="2" t="str">
        <f>HYPERLINK("https://my.zakupivli.pro/remote/dispatcher/state_purchase_lot_view/787657", "UA-2022-11-15-013390-a-L787657")</f>
        <v>UA-2022-11-15-013390-a-L787657</v>
      </c>
      <c r="D7" s="2" t="str">
        <f>HYPERLINK("https://my.zakupivli.pro/remote/dispatcher/state_contracting_view/14808022", "UA-2022-11-15-013390-a-a1")</f>
        <v>UA-2022-11-15-013390-a-a1</v>
      </c>
      <c r="E7" s="1" t="s">
        <v>74</v>
      </c>
      <c r="F7" s="1" t="s">
        <v>127</v>
      </c>
      <c r="G7" s="1" t="s">
        <v>128</v>
      </c>
      <c r="H7" s="1" t="s">
        <v>66</v>
      </c>
      <c r="I7" s="1" t="s">
        <v>87</v>
      </c>
      <c r="J7" s="1" t="s">
        <v>102</v>
      </c>
      <c r="K7" s="1" t="s">
        <v>9</v>
      </c>
      <c r="L7" s="1" t="s">
        <v>17</v>
      </c>
      <c r="M7" s="5">
        <v>1600000</v>
      </c>
      <c r="N7" s="6">
        <v>44900</v>
      </c>
      <c r="O7" s="6">
        <v>44926</v>
      </c>
      <c r="P7" s="1" t="s">
        <v>162</v>
      </c>
    </row>
    <row r="8" spans="1:16" ht="15.75" customHeight="1">
      <c r="A8" s="4">
        <v>4</v>
      </c>
      <c r="B8" s="2" t="str">
        <f>HYPERLINK("https://my.zakupivli.pro/remote/dispatcher/state_purchase_view/33557151", "UA-2021-12-22-011865-c")</f>
        <v>UA-2021-12-22-011865-c</v>
      </c>
      <c r="C8" s="2" t="s">
        <v>112</v>
      </c>
      <c r="D8" s="2" t="str">
        <f>HYPERLINK("https://my.zakupivli.pro/remote/dispatcher/state_contracting_view/12392002", "UA-2021-12-22-011865-c-c1")</f>
        <v>UA-2021-12-22-011865-c-c1</v>
      </c>
      <c r="E8" s="1" t="s">
        <v>76</v>
      </c>
      <c r="F8" s="1" t="s">
        <v>141</v>
      </c>
      <c r="G8" s="1" t="s">
        <v>141</v>
      </c>
      <c r="H8" s="1" t="s">
        <v>57</v>
      </c>
      <c r="I8" s="1" t="s">
        <v>145</v>
      </c>
      <c r="J8" s="1" t="s">
        <v>94</v>
      </c>
      <c r="K8" s="1" t="s">
        <v>0</v>
      </c>
      <c r="L8" s="1" t="s">
        <v>1</v>
      </c>
      <c r="M8" s="5">
        <v>18281.52</v>
      </c>
      <c r="N8" s="6">
        <v>44575</v>
      </c>
      <c r="O8" s="6">
        <v>44926</v>
      </c>
      <c r="P8" s="1" t="s">
        <v>161</v>
      </c>
    </row>
    <row r="9" spans="1:16" ht="15.75" customHeight="1">
      <c r="A9" s="4">
        <v>5</v>
      </c>
      <c r="B9" s="2" t="str">
        <f>HYPERLINK("https://my.zakupivli.pro/remote/dispatcher/state_purchase_view/35290817", "UA-2022-02-17-011492-b")</f>
        <v>UA-2022-02-17-011492-b</v>
      </c>
      <c r="C9" s="2" t="s">
        <v>112</v>
      </c>
      <c r="D9" s="2" t="str">
        <f>HYPERLINK("https://my.zakupivli.pro/remote/dispatcher/state_contracting_view/12944341", "UA-2022-02-17-011492-b-b1")</f>
        <v>UA-2022-02-17-011492-b-b1</v>
      </c>
      <c r="E9" s="1" t="s">
        <v>20</v>
      </c>
      <c r="F9" s="1" t="s">
        <v>121</v>
      </c>
      <c r="G9" s="1" t="s">
        <v>122</v>
      </c>
      <c r="H9" s="1" t="s">
        <v>13</v>
      </c>
      <c r="I9" s="1" t="s">
        <v>95</v>
      </c>
      <c r="J9" s="1" t="s">
        <v>101</v>
      </c>
      <c r="K9" s="1" t="s">
        <v>36</v>
      </c>
      <c r="L9" s="1" t="s">
        <v>11</v>
      </c>
      <c r="M9" s="5">
        <v>70262.64</v>
      </c>
      <c r="N9" s="6">
        <v>44608</v>
      </c>
      <c r="O9" s="6">
        <v>44926</v>
      </c>
      <c r="P9" s="1" t="s">
        <v>162</v>
      </c>
    </row>
    <row r="10" spans="1:16" ht="15.75" customHeight="1">
      <c r="A10" s="4">
        <v>6</v>
      </c>
      <c r="B10" s="2" t="str">
        <f>HYPERLINK("https://my.zakupivli.pro/remote/dispatcher/state_purchase_view/37479651", "UA-2022-09-13-004593-a")</f>
        <v>UA-2022-09-13-004593-a</v>
      </c>
      <c r="C10" s="2" t="s">
        <v>112</v>
      </c>
      <c r="D10" s="2" t="str">
        <f>HYPERLINK("https://my.zakupivli.pro/remote/dispatcher/state_contracting_view/14184776", "UA-2022-09-13-004593-a-c1")</f>
        <v>UA-2022-09-13-004593-a-c1</v>
      </c>
      <c r="E10" s="1" t="s">
        <v>71</v>
      </c>
      <c r="F10" s="1" t="s">
        <v>136</v>
      </c>
      <c r="G10" s="1" t="s">
        <v>135</v>
      </c>
      <c r="H10" s="1" t="s">
        <v>60</v>
      </c>
      <c r="I10" s="1" t="s">
        <v>145</v>
      </c>
      <c r="J10" s="1" t="s">
        <v>149</v>
      </c>
      <c r="K10" s="1" t="s">
        <v>27</v>
      </c>
      <c r="L10" s="1" t="s">
        <v>16</v>
      </c>
      <c r="M10" s="5">
        <v>28716</v>
      </c>
      <c r="N10" s="6">
        <v>44837</v>
      </c>
      <c r="O10" s="6">
        <v>44926</v>
      </c>
      <c r="P10" s="1" t="s">
        <v>162</v>
      </c>
    </row>
    <row r="11" spans="1:16" ht="15.75" customHeight="1">
      <c r="A11" s="4">
        <v>7</v>
      </c>
      <c r="B11" s="2" t="str">
        <f>HYPERLINK("https://my.zakupivli.pro/remote/dispatcher/state_purchase_view/34958773", "UA-2022-02-08-013299-b")</f>
        <v>UA-2022-02-08-013299-b</v>
      </c>
      <c r="C11" s="2" t="s">
        <v>112</v>
      </c>
      <c r="D11" s="2" t="str">
        <f>HYPERLINK("https://my.zakupivli.pro/remote/dispatcher/state_contracting_view/13220504", "UA-2022-02-08-013299-b-b1")</f>
        <v>UA-2022-02-08-013299-b-b1</v>
      </c>
      <c r="E11" s="1" t="s">
        <v>73</v>
      </c>
      <c r="F11" s="1" t="s">
        <v>114</v>
      </c>
      <c r="G11" s="1" t="s">
        <v>115</v>
      </c>
      <c r="H11" s="1" t="s">
        <v>47</v>
      </c>
      <c r="I11" s="1" t="s">
        <v>145</v>
      </c>
      <c r="J11" s="1" t="s">
        <v>110</v>
      </c>
      <c r="K11" s="1" t="s">
        <v>37</v>
      </c>
      <c r="L11" s="1" t="s">
        <v>3</v>
      </c>
      <c r="M11" s="5">
        <v>19200</v>
      </c>
      <c r="N11" s="6">
        <v>44652</v>
      </c>
      <c r="O11" s="6">
        <v>44926</v>
      </c>
      <c r="P11" s="1" t="s">
        <v>162</v>
      </c>
    </row>
    <row r="12" spans="1:16" ht="15.75" customHeight="1">
      <c r="A12" s="4">
        <v>8</v>
      </c>
      <c r="B12" s="2" t="str">
        <f>HYPERLINK("https://my.zakupivli.pro/remote/dispatcher/state_purchase_view/38418195", "UA-2022-11-08-010106-a")</f>
        <v>UA-2022-11-08-010106-a</v>
      </c>
      <c r="C12" s="2" t="str">
        <f>HYPERLINK("https://my.zakupivli.pro/remote/dispatcher/state_purchase_lot_view/780924", "UA-2022-11-08-010106-a-L780924")</f>
        <v>UA-2022-11-08-010106-a-L780924</v>
      </c>
      <c r="D12" s="2" t="str">
        <f>HYPERLINK("https://my.zakupivli.pro/remote/dispatcher/state_contracting_view/14739914", "UA-2022-11-08-010106-a-a1")</f>
        <v>UA-2022-11-08-010106-a-a1</v>
      </c>
      <c r="E12" s="1" t="s">
        <v>29</v>
      </c>
      <c r="F12" s="1" t="s">
        <v>104</v>
      </c>
      <c r="G12" s="1" t="s">
        <v>104</v>
      </c>
      <c r="H12" s="1" t="s">
        <v>31</v>
      </c>
      <c r="I12" s="1" t="s">
        <v>87</v>
      </c>
      <c r="J12" s="1" t="s">
        <v>150</v>
      </c>
      <c r="K12" s="1" t="s">
        <v>48</v>
      </c>
      <c r="L12" s="1" t="s">
        <v>14</v>
      </c>
      <c r="M12" s="5">
        <v>785700</v>
      </c>
      <c r="N12" s="6">
        <v>44896</v>
      </c>
      <c r="O12" s="6">
        <v>44926</v>
      </c>
      <c r="P12" s="1" t="s">
        <v>162</v>
      </c>
    </row>
    <row r="13" spans="1:16" ht="15.75" customHeight="1">
      <c r="A13" s="4">
        <v>9</v>
      </c>
      <c r="B13" s="2" t="str">
        <f>HYPERLINK("https://my.zakupivli.pro/remote/dispatcher/state_purchase_view/34000848", "UA-2022-01-11-002981-a")</f>
        <v>UA-2022-01-11-002981-a</v>
      </c>
      <c r="C13" s="2" t="s">
        <v>112</v>
      </c>
      <c r="D13" s="2" t="str">
        <f>HYPERLINK("https://my.zakupivli.pro/remote/dispatcher/state_contracting_view/12605486", "UA-2022-01-11-002981-a-b1")</f>
        <v>UA-2022-01-11-002981-a-b1</v>
      </c>
      <c r="E13" s="1" t="s">
        <v>58</v>
      </c>
      <c r="F13" s="1" t="s">
        <v>98</v>
      </c>
      <c r="G13" s="1" t="s">
        <v>96</v>
      </c>
      <c r="H13" s="1" t="s">
        <v>52</v>
      </c>
      <c r="I13" s="1" t="s">
        <v>145</v>
      </c>
      <c r="J13" s="1" t="s">
        <v>159</v>
      </c>
      <c r="K13" s="1" t="s">
        <v>32</v>
      </c>
      <c r="L13" s="1" t="s">
        <v>2</v>
      </c>
      <c r="M13" s="5">
        <v>181500</v>
      </c>
      <c r="N13" s="6">
        <v>44589</v>
      </c>
      <c r="O13" s="6">
        <v>44926</v>
      </c>
      <c r="P13" s="1" t="s">
        <v>162</v>
      </c>
    </row>
    <row r="14" spans="1:16" ht="15.75" customHeight="1">
      <c r="A14" s="4">
        <v>10</v>
      </c>
      <c r="B14" s="2" t="str">
        <f>HYPERLINK("https://my.zakupivli.pro/remote/dispatcher/state_purchase_view/38612104", "UA-2022-11-16-011681-a")</f>
        <v>UA-2022-11-16-011681-a</v>
      </c>
      <c r="C14" s="2" t="s">
        <v>112</v>
      </c>
      <c r="D14" s="2" t="str">
        <f>HYPERLINK("https://my.zakupivli.pro/remote/dispatcher/state_contracting_view/14582808", "UA-2022-11-16-011681-a-a1")</f>
        <v>UA-2022-11-16-011681-a-a1</v>
      </c>
      <c r="E14" s="1" t="s">
        <v>54</v>
      </c>
      <c r="F14" s="1" t="s">
        <v>106</v>
      </c>
      <c r="G14" s="1" t="s">
        <v>105</v>
      </c>
      <c r="H14" s="1" t="s">
        <v>30</v>
      </c>
      <c r="I14" s="1" t="s">
        <v>95</v>
      </c>
      <c r="J14" s="1" t="s">
        <v>153</v>
      </c>
      <c r="K14" s="1" t="s">
        <v>23</v>
      </c>
      <c r="L14" s="1" t="s">
        <v>12</v>
      </c>
      <c r="M14" s="5">
        <v>2584.44</v>
      </c>
      <c r="N14" s="6">
        <v>44881</v>
      </c>
      <c r="O14" s="6">
        <v>44926</v>
      </c>
      <c r="P14" s="1" t="s">
        <v>162</v>
      </c>
    </row>
    <row r="15" spans="1:16" ht="15.75" customHeight="1">
      <c r="A15" s="4">
        <v>11</v>
      </c>
      <c r="B15" s="2" t="str">
        <f>HYPERLINK("https://my.zakupivli.pro/remote/dispatcher/state_purchase_view/39161753", "UA-2022-12-08-015788-a")</f>
        <v>UA-2022-12-08-015788-a</v>
      </c>
      <c r="C15" s="2" t="s">
        <v>112</v>
      </c>
      <c r="D15" s="2" t="str">
        <f>HYPERLINK("https://my.zakupivli.pro/remote/dispatcher/state_contracting_view/14834933", "UA-2022-12-08-015788-a-c1")</f>
        <v>UA-2022-12-08-015788-a-c1</v>
      </c>
      <c r="E15" s="1" t="s">
        <v>78</v>
      </c>
      <c r="F15" s="1" t="s">
        <v>126</v>
      </c>
      <c r="G15" s="1" t="s">
        <v>125</v>
      </c>
      <c r="H15" s="1" t="s">
        <v>66</v>
      </c>
      <c r="I15" s="1" t="s">
        <v>95</v>
      </c>
      <c r="J15" s="1" t="s">
        <v>100</v>
      </c>
      <c r="K15" s="1" t="s">
        <v>9</v>
      </c>
      <c r="L15" s="1" t="s">
        <v>18</v>
      </c>
      <c r="M15" s="5">
        <v>1600000</v>
      </c>
      <c r="N15" s="6">
        <v>44903</v>
      </c>
      <c r="O15" s="6">
        <v>44926</v>
      </c>
      <c r="P15" s="1" t="s">
        <v>162</v>
      </c>
    </row>
    <row r="16" spans="1:16" ht="15.75" customHeight="1">
      <c r="A16" s="4">
        <v>12</v>
      </c>
      <c r="B16" s="2" t="str">
        <f>HYPERLINK("https://my.zakupivli.pro/remote/dispatcher/state_purchase_view/33541211", "UA-2021-12-22-007210-c")</f>
        <v>UA-2021-12-22-007210-c</v>
      </c>
      <c r="C16" s="2" t="s">
        <v>112</v>
      </c>
      <c r="D16" s="2" t="str">
        <f>HYPERLINK("https://my.zakupivli.pro/remote/dispatcher/state_contracting_view/12409968", "UA-2021-12-22-007210-c-c1")</f>
        <v>UA-2021-12-22-007210-c-c1</v>
      </c>
      <c r="E16" s="1" t="s">
        <v>42</v>
      </c>
      <c r="F16" s="1" t="s">
        <v>129</v>
      </c>
      <c r="G16" s="1" t="s">
        <v>129</v>
      </c>
      <c r="H16" s="1" t="s">
        <v>65</v>
      </c>
      <c r="I16" s="1" t="s">
        <v>145</v>
      </c>
      <c r="J16" s="1" t="s">
        <v>111</v>
      </c>
      <c r="K16" s="1" t="s">
        <v>35</v>
      </c>
      <c r="L16" s="1" t="s">
        <v>40</v>
      </c>
      <c r="M16" s="5">
        <v>27000</v>
      </c>
      <c r="N16" s="6">
        <v>44578</v>
      </c>
      <c r="O16" s="6">
        <v>44926</v>
      </c>
      <c r="P16" s="1" t="s">
        <v>162</v>
      </c>
    </row>
    <row r="17" spans="1:16" ht="15.75" customHeight="1">
      <c r="A17" s="4">
        <v>13</v>
      </c>
      <c r="B17" s="2" t="str">
        <f>HYPERLINK("https://my.zakupivli.pro/remote/dispatcher/state_purchase_view/37828991", "UA-2022-10-05-003334-a")</f>
        <v>UA-2022-10-05-003334-a</v>
      </c>
      <c r="C17" s="2" t="s">
        <v>112</v>
      </c>
      <c r="D17" s="2" t="str">
        <f>HYPERLINK("https://my.zakupivli.pro/remote/dispatcher/state_contracting_view/14391818", "UA-2022-10-05-003334-a-b1")</f>
        <v>UA-2022-10-05-003334-a-b1</v>
      </c>
      <c r="E17" s="1" t="s">
        <v>72</v>
      </c>
      <c r="F17" s="1" t="s">
        <v>131</v>
      </c>
      <c r="G17" s="1" t="s">
        <v>97</v>
      </c>
      <c r="H17" s="1" t="s">
        <v>52</v>
      </c>
      <c r="I17" s="1" t="s">
        <v>145</v>
      </c>
      <c r="J17" s="1" t="s">
        <v>159</v>
      </c>
      <c r="K17" s="1" t="s">
        <v>32</v>
      </c>
      <c r="L17" s="1" t="s">
        <v>10</v>
      </c>
      <c r="M17" s="5">
        <v>17840</v>
      </c>
      <c r="N17" s="6">
        <v>44861</v>
      </c>
      <c r="O17" s="6">
        <v>44926</v>
      </c>
      <c r="P17" s="1" t="s">
        <v>162</v>
      </c>
    </row>
    <row r="18" spans="1:16" ht="15.75" customHeight="1">
      <c r="A18" s="4">
        <v>14</v>
      </c>
      <c r="B18" s="2" t="str">
        <f>HYPERLINK("https://my.zakupivli.pro/remote/dispatcher/state_purchase_view/38026331", "UA-2022-10-18-005972-a")</f>
        <v>UA-2022-10-18-005972-a</v>
      </c>
      <c r="C18" s="2" t="s">
        <v>112</v>
      </c>
      <c r="D18" s="2" t="str">
        <f>HYPERLINK("https://my.zakupivli.pro/remote/dispatcher/state_contracting_view/14300961", "UA-2022-10-18-005972-a-b1")</f>
        <v>UA-2022-10-18-005972-a-b1</v>
      </c>
      <c r="E18" s="1" t="s">
        <v>67</v>
      </c>
      <c r="F18" s="1" t="s">
        <v>137</v>
      </c>
      <c r="G18" s="1" t="s">
        <v>120</v>
      </c>
      <c r="H18" s="1" t="s">
        <v>49</v>
      </c>
      <c r="I18" s="1" t="s">
        <v>95</v>
      </c>
      <c r="J18" s="1" t="s">
        <v>144</v>
      </c>
      <c r="K18" s="1" t="s">
        <v>28</v>
      </c>
      <c r="L18" s="1" t="s">
        <v>22</v>
      </c>
      <c r="M18" s="5">
        <v>4100</v>
      </c>
      <c r="N18" s="6">
        <v>44852</v>
      </c>
      <c r="O18" s="6">
        <v>44926</v>
      </c>
      <c r="P18" s="1" t="s">
        <v>162</v>
      </c>
    </row>
    <row r="19" spans="1:16" ht="15.75" customHeight="1">
      <c r="A19" s="4">
        <v>15</v>
      </c>
      <c r="B19" s="2" t="str">
        <f>HYPERLINK("https://my.zakupivli.pro/remote/dispatcher/state_purchase_view/34850090", "UA-2022-02-04-010153-b")</f>
        <v>UA-2022-02-04-010153-b</v>
      </c>
      <c r="C19" s="2" t="s">
        <v>112</v>
      </c>
      <c r="D19" s="2" t="str">
        <f>HYPERLINK("https://my.zakupivli.pro/remote/dispatcher/state_contracting_view/12737722", "UA-2022-02-04-010153-b-b1")</f>
        <v>UA-2022-02-04-010153-b-b1</v>
      </c>
      <c r="E19" s="1" t="s">
        <v>24</v>
      </c>
      <c r="F19" s="1" t="s">
        <v>155</v>
      </c>
      <c r="G19" s="1" t="s">
        <v>155</v>
      </c>
      <c r="H19" s="1" t="s">
        <v>62</v>
      </c>
      <c r="I19" s="1" t="s">
        <v>95</v>
      </c>
      <c r="J19" s="1" t="s">
        <v>152</v>
      </c>
      <c r="K19" s="1" t="s">
        <v>39</v>
      </c>
      <c r="L19" s="1" t="s">
        <v>26</v>
      </c>
      <c r="M19" s="5">
        <v>11520</v>
      </c>
      <c r="N19" s="6">
        <v>44596</v>
      </c>
      <c r="O19" s="6">
        <v>44926</v>
      </c>
      <c r="P19" s="1" t="s">
        <v>162</v>
      </c>
    </row>
    <row r="20" spans="1:16" ht="15.75" customHeight="1">
      <c r="A20" s="4">
        <v>16</v>
      </c>
      <c r="B20" s="2" t="str">
        <f>HYPERLINK("https://my.zakupivli.pro/remote/dispatcher/state_purchase_view/34546074", "UA-2022-01-27-011623-b")</f>
        <v>UA-2022-01-27-011623-b</v>
      </c>
      <c r="C20" s="2" t="s">
        <v>112</v>
      </c>
      <c r="D20" s="2" t="str">
        <f>HYPERLINK("https://my.zakupivli.pro/remote/dispatcher/state_contracting_view/13050767", "UA-2022-01-27-011623-b-b1")</f>
        <v>UA-2022-01-27-011623-b-b1</v>
      </c>
      <c r="E20" s="1" t="s">
        <v>51</v>
      </c>
      <c r="F20" s="1" t="s">
        <v>138</v>
      </c>
      <c r="G20" s="1" t="s">
        <v>142</v>
      </c>
      <c r="H20" s="1" t="s">
        <v>63</v>
      </c>
      <c r="I20" s="1" t="s">
        <v>145</v>
      </c>
      <c r="J20" s="1" t="s">
        <v>158</v>
      </c>
      <c r="K20" s="1" t="s">
        <v>28</v>
      </c>
      <c r="L20" s="1" t="s">
        <v>8</v>
      </c>
      <c r="M20" s="5">
        <v>43200</v>
      </c>
      <c r="N20" s="6">
        <v>44616</v>
      </c>
      <c r="O20" s="6">
        <v>44926</v>
      </c>
      <c r="P20" s="1" t="s">
        <v>162</v>
      </c>
    </row>
    <row r="21" spans="1:16" ht="15.75" customHeight="1">
      <c r="A21" s="4">
        <v>17</v>
      </c>
      <c r="B21" s="2" t="str">
        <f>HYPERLINK("https://my.zakupivli.pro/remote/dispatcher/state_purchase_view/34527812", "UA-2022-01-27-007731-b")</f>
        <v>UA-2022-01-27-007731-b</v>
      </c>
      <c r="C21" s="2" t="s">
        <v>112</v>
      </c>
      <c r="D21" s="2" t="str">
        <f>HYPERLINK("https://my.zakupivli.pro/remote/dispatcher/state_contracting_view/13272028", "UA-2022-01-27-007731-b-b1")</f>
        <v>UA-2022-01-27-007731-b-b1</v>
      </c>
      <c r="E21" s="1" t="s">
        <v>4</v>
      </c>
      <c r="F21" s="1" t="s">
        <v>124</v>
      </c>
      <c r="G21" s="1" t="s">
        <v>123</v>
      </c>
      <c r="H21" s="1" t="s">
        <v>59</v>
      </c>
      <c r="I21" s="1" t="s">
        <v>86</v>
      </c>
      <c r="J21" s="1" t="s">
        <v>103</v>
      </c>
      <c r="K21" s="1" t="s">
        <v>46</v>
      </c>
      <c r="L21" s="1" t="s">
        <v>6</v>
      </c>
      <c r="M21" s="5">
        <v>337700</v>
      </c>
      <c r="N21" s="6">
        <v>44665</v>
      </c>
      <c r="O21" s="6">
        <v>44926</v>
      </c>
      <c r="P21" s="1" t="s">
        <v>162</v>
      </c>
    </row>
    <row r="22" spans="1:16" ht="15.75" customHeight="1">
      <c r="A22" s="4">
        <v>18</v>
      </c>
      <c r="B22" s="2" t="str">
        <f>HYPERLINK("https://my.zakupivli.pro/remote/dispatcher/state_purchase_view/35835276", "UA-2022-04-05-002158-b")</f>
        <v>UA-2022-04-05-002158-b</v>
      </c>
      <c r="C22" s="2" t="s">
        <v>112</v>
      </c>
      <c r="D22" s="2" t="str">
        <f>HYPERLINK("https://my.zakupivli.pro/remote/dispatcher/state_contracting_view/13279713", "UA-2022-04-05-002158-b-b1")</f>
        <v>UA-2022-04-05-002158-b-b1</v>
      </c>
      <c r="E22" s="1" t="s">
        <v>77</v>
      </c>
      <c r="F22" s="1" t="s">
        <v>118</v>
      </c>
      <c r="G22" s="1" t="s">
        <v>119</v>
      </c>
      <c r="H22" s="1" t="s">
        <v>57</v>
      </c>
      <c r="I22" s="1" t="s">
        <v>116</v>
      </c>
      <c r="J22" s="1" t="s">
        <v>89</v>
      </c>
      <c r="K22" s="1" t="s">
        <v>34</v>
      </c>
      <c r="L22" s="1" t="s">
        <v>15</v>
      </c>
      <c r="M22" s="5">
        <v>200103.13</v>
      </c>
      <c r="N22" s="6">
        <v>44669</v>
      </c>
      <c r="O22" s="6">
        <v>44926</v>
      </c>
      <c r="P22" s="1" t="s">
        <v>162</v>
      </c>
    </row>
    <row r="23" spans="1:16" ht="15.75" customHeight="1">
      <c r="A23" s="4">
        <v>19</v>
      </c>
      <c r="B23" s="2" t="str">
        <f>HYPERLINK("https://my.zakupivli.pro/remote/dispatcher/state_purchase_view/33546216", "UA-2021-12-22-008681-c")</f>
        <v>UA-2021-12-22-008681-c</v>
      </c>
      <c r="C23" s="2" t="s">
        <v>112</v>
      </c>
      <c r="D23" s="2" t="str">
        <f>HYPERLINK("https://my.zakupivli.pro/remote/dispatcher/state_contracting_view/12371081", "UA-2021-12-22-008681-c-c1")</f>
        <v>UA-2021-12-22-008681-c-c1</v>
      </c>
      <c r="E23" s="1" t="s">
        <v>56</v>
      </c>
      <c r="F23" s="1" t="s">
        <v>129</v>
      </c>
      <c r="G23" s="1" t="s">
        <v>130</v>
      </c>
      <c r="H23" s="1" t="s">
        <v>65</v>
      </c>
      <c r="I23" s="1" t="s">
        <v>145</v>
      </c>
      <c r="J23" s="1" t="s">
        <v>148</v>
      </c>
      <c r="K23" s="1" t="s">
        <v>38</v>
      </c>
      <c r="L23" s="1" t="s">
        <v>2</v>
      </c>
      <c r="M23" s="5">
        <v>141984</v>
      </c>
      <c r="N23" s="6">
        <v>44572</v>
      </c>
      <c r="O23" s="6">
        <v>44926</v>
      </c>
      <c r="P23" s="1" t="s">
        <v>162</v>
      </c>
    </row>
    <row r="24" spans="1:16" ht="15.75" customHeight="1">
      <c r="A24" s="4">
        <v>20</v>
      </c>
      <c r="B24" s="2" t="str">
        <f>HYPERLINK("https://my.zakupivli.pro/remote/dispatcher/state_purchase_view/37729592", "UA-2022-09-28-004510-a")</f>
        <v>UA-2022-09-28-004510-a</v>
      </c>
      <c r="C24" s="2" t="s">
        <v>112</v>
      </c>
      <c r="D24" s="2" t="str">
        <f>HYPERLINK("https://my.zakupivli.pro/remote/dispatcher/state_contracting_view/14301398", "UA-2022-09-28-004510-a-a1")</f>
        <v>UA-2022-09-28-004510-a-a1</v>
      </c>
      <c r="E24" s="1" t="s">
        <v>25</v>
      </c>
      <c r="F24" s="1" t="s">
        <v>133</v>
      </c>
      <c r="G24" s="1" t="s">
        <v>134</v>
      </c>
      <c r="H24" s="1" t="s">
        <v>64</v>
      </c>
      <c r="I24" s="1" t="s">
        <v>145</v>
      </c>
      <c r="J24" s="1" t="s">
        <v>149</v>
      </c>
      <c r="K24" s="1" t="s">
        <v>27</v>
      </c>
      <c r="L24" s="1" t="s">
        <v>19</v>
      </c>
      <c r="M24" s="5">
        <v>18399</v>
      </c>
      <c r="N24" s="6">
        <v>44851</v>
      </c>
      <c r="O24" s="6">
        <v>44926</v>
      </c>
      <c r="P24" s="1" t="s">
        <v>162</v>
      </c>
    </row>
    <row r="25" spans="1:16" ht="15.75" customHeight="1">
      <c r="A25" s="4">
        <v>21</v>
      </c>
      <c r="B25" s="2" t="str">
        <f>HYPERLINK("https://my.zakupivli.pro/remote/dispatcher/state_purchase_view/36745991", "UA-2022-07-20-005435-a")</f>
        <v>UA-2022-07-20-005435-a</v>
      </c>
      <c r="C25" s="2" t="s">
        <v>112</v>
      </c>
      <c r="D25" s="2" t="str">
        <f>HYPERLINK("https://my.zakupivli.pro/remote/dispatcher/state_contracting_view/13679753", "UA-2022-07-20-005435-a-b1")</f>
        <v>UA-2022-07-20-005435-a-b1</v>
      </c>
      <c r="E25" s="1" t="s">
        <v>70</v>
      </c>
      <c r="F25" s="1" t="s">
        <v>140</v>
      </c>
      <c r="G25" s="1" t="s">
        <v>154</v>
      </c>
      <c r="H25" s="1" t="s">
        <v>53</v>
      </c>
      <c r="I25" s="1" t="s">
        <v>95</v>
      </c>
      <c r="J25" s="1" t="s">
        <v>151</v>
      </c>
      <c r="K25" s="1" t="s">
        <v>41</v>
      </c>
      <c r="L25" s="1" t="s">
        <v>21</v>
      </c>
      <c r="M25" s="5">
        <v>2828.63</v>
      </c>
      <c r="N25" s="6">
        <v>44762</v>
      </c>
      <c r="O25" s="6">
        <v>44926</v>
      </c>
      <c r="P25" s="1" t="s">
        <v>162</v>
      </c>
    </row>
    <row r="26" spans="1:16" ht="15.75" customHeight="1">
      <c r="A26" s="4">
        <v>22</v>
      </c>
      <c r="B26" s="2" t="str">
        <f>HYPERLINK("https://my.zakupivli.pro/remote/dispatcher/state_purchase_view/34406008", "UA-2022-01-25-005942-b")</f>
        <v>UA-2022-01-25-005942-b</v>
      </c>
      <c r="C26" s="2" t="s">
        <v>112</v>
      </c>
      <c r="D26" s="2" t="str">
        <f>HYPERLINK("https://my.zakupivli.pro/remote/dispatcher/state_contracting_view/12530156", "UA-2022-01-25-005942-b-b1")</f>
        <v>UA-2022-01-25-005942-b-b1</v>
      </c>
      <c r="E26" s="1" t="s">
        <v>45</v>
      </c>
      <c r="F26" s="1" t="s">
        <v>84</v>
      </c>
      <c r="G26" s="1" t="s">
        <v>84</v>
      </c>
      <c r="H26" s="1" t="s">
        <v>61</v>
      </c>
      <c r="I26" s="1" t="s">
        <v>95</v>
      </c>
      <c r="J26" s="1" t="s">
        <v>88</v>
      </c>
      <c r="K26" s="1" t="s">
        <v>44</v>
      </c>
      <c r="L26" s="1" t="s">
        <v>90</v>
      </c>
      <c r="M26" s="5">
        <v>72900</v>
      </c>
      <c r="N26" s="6">
        <v>44585</v>
      </c>
      <c r="O26" s="6">
        <v>44922</v>
      </c>
      <c r="P26" s="1" t="s">
        <v>162</v>
      </c>
    </row>
    <row r="27" spans="1:16" ht="15.75" customHeight="1">
      <c r="A27" s="4">
        <v>23</v>
      </c>
      <c r="B27" s="2" t="str">
        <f>HYPERLINK("https://my.zakupivli.pro/remote/dispatcher/state_purchase_view/34409371", "UA-2022-01-25-006614-b")</f>
        <v>UA-2022-01-25-006614-b</v>
      </c>
      <c r="C27" s="2" t="s">
        <v>112</v>
      </c>
      <c r="D27" s="2" t="str">
        <f>HYPERLINK("https://my.zakupivli.pro/remote/dispatcher/state_contracting_view/12531199", "UA-2022-01-25-006614-b-b1")</f>
        <v>UA-2022-01-25-006614-b-b1</v>
      </c>
      <c r="E27" s="1" t="s">
        <v>75</v>
      </c>
      <c r="F27" s="1" t="s">
        <v>139</v>
      </c>
      <c r="G27" s="1" t="s">
        <v>139</v>
      </c>
      <c r="H27" s="1" t="s">
        <v>62</v>
      </c>
      <c r="I27" s="1" t="s">
        <v>95</v>
      </c>
      <c r="J27" s="1" t="s">
        <v>88</v>
      </c>
      <c r="K27" s="1" t="s">
        <v>44</v>
      </c>
      <c r="L27" s="1" t="s">
        <v>91</v>
      </c>
      <c r="M27" s="5">
        <v>10800</v>
      </c>
      <c r="N27" s="6">
        <v>44585</v>
      </c>
      <c r="O27" s="6">
        <v>44922</v>
      </c>
      <c r="P27" s="1" t="s">
        <v>162</v>
      </c>
    </row>
    <row r="28" spans="1:16">
      <c r="A28" s="1" t="s">
        <v>99</v>
      </c>
    </row>
  </sheetData>
  <autoFilter ref="A4:P27"/>
  <hyperlinks>
    <hyperlink ref="A2" r:id="rId1" display="mailto:report-feedback@zakupivli.pro"/>
    <hyperlink ref="C7" r:id="rId2" display="https://my.zakupivli.pro/remote/dispatcher/state_purchase_lot_view/787657"/>
    <hyperlink ref="C12" r:id="rId3" display="https://my.zakupivli.pro/remote/dispatcher/state_purchase_lot_view/780924"/>
  </hyperlink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Unknown</dc:creator>
  <cp:lastModifiedBy>Vlad</cp:lastModifiedBy>
  <dcterms:created xsi:type="dcterms:W3CDTF">2024-02-08T15:30:27Z</dcterms:created>
  <dcterms:modified xsi:type="dcterms:W3CDTF">2024-02-09T11:49:37Z</dcterms:modified>
</cp:coreProperties>
</file>