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20" yWindow="-120" windowWidth="24240" windowHeight="13140"/>
  </bookViews>
  <sheets>
    <sheet name="Sheet" sheetId="1" r:id="rId1"/>
  </sheets>
  <definedNames>
    <definedName name="_xlnm._FilterDatabase" localSheetId="0" hidden="1">Sheet!$A$4:$P$49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/>
  <c r="D5"/>
  <c r="B6"/>
  <c r="D6"/>
  <c r="B7"/>
  <c r="D7"/>
  <c r="B8"/>
  <c r="D8"/>
  <c r="B9"/>
  <c r="D9"/>
  <c r="B10"/>
  <c r="D10"/>
  <c r="B11"/>
  <c r="D11"/>
  <c r="B12"/>
  <c r="D12"/>
  <c r="B13"/>
  <c r="D13"/>
  <c r="B14"/>
  <c r="D14"/>
  <c r="B15"/>
  <c r="D15"/>
  <c r="B16"/>
  <c r="D16"/>
  <c r="B17"/>
  <c r="D17"/>
  <c r="B18"/>
  <c r="D18"/>
  <c r="B19"/>
  <c r="D19"/>
  <c r="B20"/>
  <c r="D20"/>
  <c r="B21"/>
  <c r="D21"/>
  <c r="B22"/>
  <c r="D22"/>
  <c r="B23"/>
  <c r="D23"/>
  <c r="B24"/>
  <c r="D24"/>
  <c r="B25"/>
  <c r="D25"/>
  <c r="B26"/>
  <c r="D26"/>
  <c r="B27"/>
  <c r="D27"/>
  <c r="B28"/>
  <c r="D28"/>
  <c r="B29"/>
  <c r="D29"/>
  <c r="B30"/>
  <c r="D30"/>
  <c r="B31"/>
  <c r="D31"/>
  <c r="B32"/>
  <c r="D32"/>
  <c r="B33"/>
  <c r="D33"/>
  <c r="B34"/>
  <c r="D34"/>
  <c r="B35"/>
  <c r="D35"/>
  <c r="B36"/>
  <c r="D36"/>
  <c r="B37"/>
  <c r="D37"/>
  <c r="B38"/>
  <c r="D38"/>
  <c r="B39"/>
  <c r="D39"/>
  <c r="B40"/>
  <c r="D40"/>
  <c r="B41"/>
  <c r="D41"/>
  <c r="B42"/>
  <c r="D42"/>
  <c r="B43"/>
  <c r="D43"/>
  <c r="B44"/>
  <c r="D44"/>
  <c r="B45"/>
  <c r="D45"/>
  <c r="B46"/>
  <c r="D46"/>
  <c r="B47"/>
  <c r="D47"/>
  <c r="B48"/>
  <c r="D48"/>
  <c r="B49"/>
  <c r="D49"/>
</calcChain>
</file>

<file path=xl/sharedStrings.xml><?xml version="1.0" encoding="utf-8"?>
<sst xmlns="http://schemas.openxmlformats.org/spreadsheetml/2006/main" count="469" uniqueCount="262">
  <si>
    <t xml:space="preserve">
Послуги зі створення комплексної системи захисту інформації</t>
  </si>
  <si>
    <t xml:space="preserve"> Біндери №32;  Біндери №41;  Біндери №51;  Гумка біло - сіра;  Клей-олівець;  Клей ПВА;  Коректор стрічковий ;  Коректор -ручка; Маркер текстовий рожевий;  Маркер текстовий жовтий;  Маркер текстовий синій;  Маркер перманентний чорний;  Оливець графітний;  Файл А-4;  Ручка кулькова ;  Ручка гелева ;  Ручка гелева ;  Ручка кулькова на пружине; Скотч пакувальний; Скотч канцелярський; Скріпки ; Антистеплер ; Степлер 24//6-26/6; Степлер №10; Папка на підпис А4; Фарба штемпельна; Закладки стрілки прапорці; Лінійка  ; Роздільник картонний 240*105 мм; Міні-датер; Набір канцелярський настільний; Конгривки із засвідчувальним написом; Ножиці канцелярські ; Ніж канцелярський; Планінг; Бокс архівний ; Чинка з боксом; Роздільник пластиковий; Скоби №24/6; Скоби №10; Нитка прошивальна для документів; Шпагат поліпропіленовий; Шпагат банківський; Книга канцелярська А-4; Книга канцелярська А-4; Щоденник недатований А-5; Лоток для паперів; Лоток для паперів вертикальний; Коректор з пензликом; Папір для нотаток; Папір для нотаток з липким шаром; Папір самоклеючий; Папка на  зав'язках картонна А-4; Папка на  зав'язках архівна А-4; Папка на  зав'язках архівна А-4; Папка швидкозшивач А-4; Папка для зберігання особових справ; Папка - куток А-4; Папка швидкозшивач пластик А-4; Папка на гумці А-4; Реєстратор А-4; Файл А-3; Ручка кулькова</t>
  </si>
  <si>
    <t>00191951</t>
  </si>
  <si>
    <t>00777</t>
  </si>
  <si>
    <t>016</t>
  </si>
  <si>
    <t>017</t>
  </si>
  <si>
    <t>02/02/20</t>
  </si>
  <si>
    <t>04/03/20</t>
  </si>
  <si>
    <t>05/03/20</t>
  </si>
  <si>
    <t>06/03/20</t>
  </si>
  <si>
    <t>07/03/20</t>
  </si>
  <si>
    <t>08/03/20</t>
  </si>
  <si>
    <t>09/03/20</t>
  </si>
  <si>
    <t>10/04/20</t>
  </si>
  <si>
    <t>11/07/20</t>
  </si>
  <si>
    <t>11/149|20</t>
  </si>
  <si>
    <t>11/164</t>
  </si>
  <si>
    <t>12/07/20</t>
  </si>
  <si>
    <t>13/07/201</t>
  </si>
  <si>
    <t>13715373</t>
  </si>
  <si>
    <t>14/07/20</t>
  </si>
  <si>
    <t>146</t>
  </si>
  <si>
    <t>15/08/20</t>
  </si>
  <si>
    <t>152</t>
  </si>
  <si>
    <t>16/08/20</t>
  </si>
  <si>
    <t>17/08/20</t>
  </si>
  <si>
    <t>18/09/20</t>
  </si>
  <si>
    <t>1815cda7543c4166b1ae535d96c45682</t>
  </si>
  <si>
    <t>19/09/20</t>
  </si>
  <si>
    <t>19143995</t>
  </si>
  <si>
    <t>20/09/20</t>
  </si>
  <si>
    <t>21/09/20</t>
  </si>
  <si>
    <t>21f54999971846dd861a525a48119190</t>
  </si>
  <si>
    <t>22/10/20</t>
  </si>
  <si>
    <t>23/10/20</t>
  </si>
  <si>
    <t>24/11/20</t>
  </si>
  <si>
    <t>25/11/20</t>
  </si>
  <si>
    <t>25021641</t>
  </si>
  <si>
    <t>26/11/20</t>
  </si>
  <si>
    <t>27/12/20</t>
  </si>
  <si>
    <t>2769300290</t>
  </si>
  <si>
    <t>28/12/20</t>
  </si>
  <si>
    <t>2878917176</t>
  </si>
  <si>
    <t>29/12/20</t>
  </si>
  <si>
    <t>2a6641997a504adb8f318a33151d7845</t>
  </si>
  <si>
    <t>2abda5cc2661499ead2e49c5524ca9c2</t>
  </si>
  <si>
    <t>2ae0ae249cda4e778f5caa1a89dd292f</t>
  </si>
  <si>
    <t>30/12/20</t>
  </si>
  <si>
    <t>30125100-2 Картриджі з тонером</t>
  </si>
  <si>
    <t>30140000-2 Лічильна та обчислювальна техніка</t>
  </si>
  <si>
    <t>30192153-8 Штампи</t>
  </si>
  <si>
    <t>30192700-8 Канцелярські товари</t>
  </si>
  <si>
    <t>30197630-1 Папір для друку</t>
  </si>
  <si>
    <t>30199230-1 Конверти</t>
  </si>
  <si>
    <t>30200000-1 Комп’ютерне обладнання та приладдя</t>
  </si>
  <si>
    <t>30230000-0 Комп’ютерне обладнання</t>
  </si>
  <si>
    <t>30972388</t>
  </si>
  <si>
    <t>30b2990be2f94bab89c60e419f9446d8</t>
  </si>
  <si>
    <t>31400000-0 Акумулятори, гальванічні елементи та гальванічні батареї</t>
  </si>
  <si>
    <t>3148208078</t>
  </si>
  <si>
    <t>3150017593</t>
  </si>
  <si>
    <t>31521100-5 Настільні світильники</t>
  </si>
  <si>
    <t>31531000-7 Лампи</t>
  </si>
  <si>
    <t>31682000-0 Електричне приладдя</t>
  </si>
  <si>
    <t>31710000-6 Електронне обладнання</t>
  </si>
  <si>
    <t>32250000-0 Мобільні телефони</t>
  </si>
  <si>
    <t>32348248</t>
  </si>
  <si>
    <t>32420000-3 Мережеве обладнання</t>
  </si>
  <si>
    <t>327</t>
  </si>
  <si>
    <t>32701799</t>
  </si>
  <si>
    <t>328</t>
  </si>
  <si>
    <t>32983765</t>
  </si>
  <si>
    <t>33564552</t>
  </si>
  <si>
    <t>343052bf4e3f49048b2770dc232ea775</t>
  </si>
  <si>
    <t>344</t>
  </si>
  <si>
    <t>35121200-0 Детектори банкнот</t>
  </si>
  <si>
    <t>35323603</t>
  </si>
  <si>
    <t>3656104831</t>
  </si>
  <si>
    <t>37070981</t>
  </si>
  <si>
    <t>37105383</t>
  </si>
  <si>
    <t>383</t>
  </si>
  <si>
    <t>38895994</t>
  </si>
  <si>
    <t>38А</t>
  </si>
  <si>
    <t>39110000-6 Сидіння, стільці та супутні вироби і частини до них</t>
  </si>
  <si>
    <t>39682689</t>
  </si>
  <si>
    <t>39787008</t>
  </si>
  <si>
    <t>3d3247b8ac9242459352564866c3cb82</t>
  </si>
  <si>
    <t>4056082efc1945e88cd5cf8c7e27b170</t>
  </si>
  <si>
    <t>40753616</t>
  </si>
  <si>
    <t>41860186</t>
  </si>
  <si>
    <t>42999483</t>
  </si>
  <si>
    <t>43198507</t>
  </si>
  <si>
    <t>433</t>
  </si>
  <si>
    <t>43481787</t>
  </si>
  <si>
    <t>436391587390498d8772127ac3dfcb46</t>
  </si>
  <si>
    <t>45320000-6 Ізоляційні роботи</t>
  </si>
  <si>
    <t>48440000-4 Пакети програмного забезпечення для фінансового аналізу та бухгалтерського обліку</t>
  </si>
  <si>
    <t>48610000-7 Системи баз даних</t>
  </si>
  <si>
    <t>48761000-0 Пакети антивірусного програмного забезпечення</t>
  </si>
  <si>
    <t>492</t>
  </si>
  <si>
    <t>4c25697a2e2d4e90bf1a6227a635b8d4</t>
  </si>
  <si>
    <t>4e23eea37b974fef90baf16a11075332</t>
  </si>
  <si>
    <t>50300000-8 Ремонт, технічне обслуговування персональних комп’ютерів, офісного, телекомунікаційного та аудіовізуального обладнання, а також супутні послуги</t>
  </si>
  <si>
    <t>50313000-2 Технічне обслуговування і ремонт копіювально-розмножувальної техніки</t>
  </si>
  <si>
    <t>50730000-1 Послуги з ремонту і технічного обслуговування охолоджувальних установок</t>
  </si>
  <si>
    <t>50ec83bb160c4a8f9479b068f55b1c57</t>
  </si>
  <si>
    <t>51cded0d93944b5786ade8b94b7aeca6</t>
  </si>
  <si>
    <t>56399f01de7d491e99b978587299438d</t>
  </si>
  <si>
    <t>5a6c760e8de04de5b6f20cdfbc29c3cc</t>
  </si>
  <si>
    <t>5fe2e7bdaa5a4563bb7e40ee61a12733</t>
  </si>
  <si>
    <t>612ccb932801435c87d7698d94ce94d6</t>
  </si>
  <si>
    <t>6136f4c6b15b4822bbd9b296c77c29b1</t>
  </si>
  <si>
    <t>64210000-1 Послуги телефонного зв’язку та передачі даних</t>
  </si>
  <si>
    <t>64220000-4 Телекомунікаційні послуги, крім послуг телефонного зв’язку і передачі даних</t>
  </si>
  <si>
    <t>6775486a78034f87ace0dd8b708c1317</t>
  </si>
  <si>
    <t>68cb78d686994ddea5939a830cc25158</t>
  </si>
  <si>
    <t>6b309d6fd3c04c189ab7aba4428fa2f2</t>
  </si>
  <si>
    <t>6cf9e109ab364294981847466964a707</t>
  </si>
  <si>
    <t>71310000-4 Консультаційні послуги у галузях інженерії та будівництва</t>
  </si>
  <si>
    <t>72200000-7 Послуги з програмування та консультаційні послуги з питань програмного забезпечення</t>
  </si>
  <si>
    <t>72212000-4 Послуги з розробки прикладного програмного забезпечення</t>
  </si>
  <si>
    <t>72250000-2 Послуги, пов’язані із системами та підтримкою</t>
  </si>
  <si>
    <t>72260000-5 Послуги, пов’язані з програмним забезпеченням</t>
  </si>
  <si>
    <t>72310000-1 Послуги з обробки даних</t>
  </si>
  <si>
    <t>72400000-4 Інтернет-послуги</t>
  </si>
  <si>
    <t>756ddf365f97470f990eab17cdcfd399</t>
  </si>
  <si>
    <t>80570000-0 Послуги з професійної підготовки у сфері підвищення кваліфікації</t>
  </si>
  <si>
    <t>80ea080f4cf140f0af1a476d5b9fefaf</t>
  </si>
  <si>
    <t>8142519a50894598a9e1fda3902b4059</t>
  </si>
  <si>
    <t>8c6c0aad993e40cb870cd38e8b4d37e1</t>
  </si>
  <si>
    <t>8f6dcdbb2d974ef882bda021debb4580</t>
  </si>
  <si>
    <t>915e5ad60dc04b2d9b848ddb5756d594</t>
  </si>
  <si>
    <t>9341</t>
  </si>
  <si>
    <t>93d525eaa7fc46ea8a2c5c22a742f3e1</t>
  </si>
  <si>
    <t>99460fcfe58047bcae32a474d22804c2</t>
  </si>
  <si>
    <t>9d9b004a57a2476bb1b6e50f8827399e</t>
  </si>
  <si>
    <t>ID контракту</t>
  </si>
  <si>
    <t>b91947a0dab748c6ad73a6aacc7d0f2e</t>
  </si>
  <si>
    <t>bd1a832a487f4a5091246e5177acc419</t>
  </si>
  <si>
    <t>c3caddcb1f2e4056a358a4703a308c7b</t>
  </si>
  <si>
    <t>c98d739eb94940f19ad2573bc9ed59d3</t>
  </si>
  <si>
    <t>ce24df004c3b4da0baa44cb37c0ea234</t>
  </si>
  <si>
    <t>ce684bbd286741d89a7bef8f289993fe</t>
  </si>
  <si>
    <t>d4dc7f64f5064eca899e7e3cad89b87a</t>
  </si>
  <si>
    <t>e683d5077621494a86987d8cc08bd225</t>
  </si>
  <si>
    <t>ecb0391bfcaa4f7f85192da2cc077365</t>
  </si>
  <si>
    <t>ed2ccd8893724011b11c3fdbe93523d3</t>
  </si>
  <si>
    <t>f3ce6ef4563c4b86a1f7ee314ba29a48</t>
  </si>
  <si>
    <t>f945857d46cb4387a75d2ba58f8cff80</t>
  </si>
  <si>
    <t>fde7a03d1e0648f0b3f08b9278ab11a1</t>
  </si>
  <si>
    <t>report-feedback@zakupivli.pro</t>
  </si>
  <si>
    <t>ЄДРПОУ переможця</t>
  </si>
  <si>
    <t>ІНСТИТУТ РОЗРОБКИ ІНФОРМАЦІЙНИХ СИСТЕМ</t>
  </si>
  <si>
    <t>Ідентифікатор договору (Використовується при звітуванні у E-data)</t>
  </si>
  <si>
    <t>Ідентифікатор закупівлі</t>
  </si>
  <si>
    <t>Ідентифікатор лота</t>
  </si>
  <si>
    <t>Відкриті торги</t>
  </si>
  <si>
    <t>ГРЕКОВ ДМИТРО ОЛЕКСАНДРОВИЧ</t>
  </si>
  <si>
    <t>ДІДЖИТЕЛ</t>
  </si>
  <si>
    <t>ДЕРЖАВНЕ ПІДПРИЄМСТВО "НАЦІОНАЛЬНІ ІНФОРМАЦІЙНІ СИСТЕМИ"</t>
  </si>
  <si>
    <t>ДЕРЖАВНЕ ПІДПРИЄМСТВО "УКРАЇНСЬКІ СПЕЦІАЛЬНІ СИСТЕМИ"</t>
  </si>
  <si>
    <t>ДН-40392181</t>
  </si>
  <si>
    <t>ДН-40392181/ДП/163384</t>
  </si>
  <si>
    <t>Дата закінчення договору:</t>
  </si>
  <si>
    <t>Дата підписання договору:</t>
  </si>
  <si>
    <t>Демонтаж та монтаж автоматичного приймально-контрольного приладу пожежної сигналізації</t>
  </si>
  <si>
    <t>Державне підприємство "Промспецзв'язок"</t>
  </si>
  <si>
    <t>Детектори банкнот Pro Intellect PRO 16LPM (00174)</t>
  </si>
  <si>
    <t xml:space="preserve">Детектори банкнот Pro Intellect PRO 16LPM (00174) </t>
  </si>
  <si>
    <t>Додаткові послуги з супроводження роботи з Єдиними та Державними реєстрами</t>
  </si>
  <si>
    <t xml:space="preserve">Додаткові послуги з супроводження роботи з Єдиними та Державними реєстрами </t>
  </si>
  <si>
    <t>Електронна система розподілу відвідувачів з монтажем</t>
  </si>
  <si>
    <t>Елемент живлення</t>
  </si>
  <si>
    <t>Закупівля без використання електронної системи</t>
  </si>
  <si>
    <t>Заправка БФП Canon MF 411 (Canon 719H); Заправка БФП HP LJ Pro M426dw (HP CF226A)  ; Заправка БФП Canon MF 3010 (Canon 725); Заправка БФП HP LJ M127 fn (HP CF283A); Відновлення картриджів БФП Canon MF 411 (Canon 719H); Відновлення картриджів БФП HP LJ Pro M426dw (HP CF226A)  ; Відновлення картриджів БФП Canon MF 3010 (Canon 725); Відновлення картриджів БФП HP LJ M127 fn (HP CF283A); Поточний ремонт БФП HP LJ Pro M 426dw (заміна термоузла в зборі RM2-5425-000CN, відновлення повної працездатності пристрою); Поточний ремонт БФП HP LJ Pro M 426dw (заміна вала гумового CET3107, заміна шестерні гумового валу RU7-0139 CET, відновлення повної працездатності пристрою); Поточний ремонт БФП HP LJ Pro M 127 (заміна термоплівки CET2706 і мастила термоплівки CK-0551-020, відновлення повної працездатності пристрою); Поточний ремонт БФП Canon i-SENSYS MF 411dw (заміна вузла термозакріплення в зборі FM1-D112-000000, відновлення повної працездатності пристрою); Поточний ремонт БФП Canon i-SENSYS MF 411dw (відновлення повної працездатності модуля DADF); Поточний ремонт БФП Canon i-SENSYS MF 411dw (ремонт/заміна приводу протяжного механізму (шестернi: GEAR 145T RU6-0674-000000, GEAR 17T RU6-0693-000000,  GEAR 19T RU6-0692-000000, GEAR 21T RU6-0688-000000, GEAR 27T RU6-0690-000000 ), відновлення повної працездатності пристрою)</t>
  </si>
  <si>
    <t>Заправка та регенерація картриджів</t>
  </si>
  <si>
    <t xml:space="preserve">Заправка, відновлення картриджів та поточний ремонт копіювально-розмножувальної техніки </t>
  </si>
  <si>
    <t>Засіб криптографічного захисту інформації «Ключ електронний «Алмаз-1К»</t>
  </si>
  <si>
    <t>Звіт створено 8 лютого о 15:30 з використанням http://zakupivli.pro</t>
  </si>
  <si>
    <t>КОМПАНІЯ ТВМ</t>
  </si>
  <si>
    <t>КЮСОЛЮШНС СЕРВІС</t>
  </si>
  <si>
    <t xml:space="preserve">Калькулятор </t>
  </si>
  <si>
    <t>Калькулятор SDC 444 S Citizen</t>
  </si>
  <si>
    <t>Канцелярські товари</t>
  </si>
  <si>
    <t xml:space="preserve">Картриджі з тонером </t>
  </si>
  <si>
    <t>Кваліфіковані електронні довірчі послуги</t>
  </si>
  <si>
    <t>Код CPV</t>
  </si>
  <si>
    <t xml:space="preserve">Комп’ютерне обладнання та приладдя (персональний комп’ютер у комплекті, багатофункціональний пристрій, системний блок) </t>
  </si>
  <si>
    <t>Комп’ютерне обладнання та приладдя (персональний комп’ютер у комплекті, багатофункціональний пристрій, системний блок, багатофункціональний пристрій)</t>
  </si>
  <si>
    <t>Конверти</t>
  </si>
  <si>
    <t>Лампа світлодіодна</t>
  </si>
  <si>
    <t>Лампи світлодіодні</t>
  </si>
  <si>
    <t>Ліцензійне програмне забезпечення</t>
  </si>
  <si>
    <t>Ліцензійне програмне забезпечення; Ліцензійне програмне забезпечення; Ліцензійне програмне забезпечення; Ліцензійне програмне забезпечення</t>
  </si>
  <si>
    <t xml:space="preserve">Мережевий фільтр-подовжувач </t>
  </si>
  <si>
    <t>Мобільний телефон</t>
  </si>
  <si>
    <t>Настільна лампа Horoz Electric EBRU 049-010-0010</t>
  </si>
  <si>
    <t>Настільні лампи</t>
  </si>
  <si>
    <t>Немає лотів</t>
  </si>
  <si>
    <t>Новий Сервіс</t>
  </si>
  <si>
    <t>Номер договору</t>
  </si>
  <si>
    <t>ОНИЩЕНКО ВЛАДИСЛАВ ВЯЧЕСЛАВОВИЧ</t>
  </si>
  <si>
    <t>Очікує підписання</t>
  </si>
  <si>
    <t>Папір для друку формату А 4</t>
  </si>
  <si>
    <t>Папір офісний формату А4</t>
  </si>
  <si>
    <t>Переможець (назва)</t>
  </si>
  <si>
    <t>Персональний комп’ютер у комплекті ; Багатофункціональний пристрій ; Системний блок; Багатофункціональний пристрій</t>
  </si>
  <si>
    <t>Послуга з програмного супроводу та консультаційні послуги з питань програмного забезпечення електронної системи розподілу відвідувачів.</t>
  </si>
  <si>
    <t>Послуга з розробки в  єдиній інформаційній системі міської ради "Реєстру територіальної громади міста Дніпра на основі програмного модулю «Електронна картотека обліку зареєстрованих у житловому приміщенні/будинку осіб» з наявними даними обліку зареєстрованих у житловому приміщенні/будинку осіб і даними родинних стосунків. (код ДК 021:2015 72212000-4 Послуги з розробки прикладного програмного забезпечення ).</t>
  </si>
  <si>
    <t xml:space="preserve">Послуга з розробки в єдиній інформаційній системі міської ради «Реєстру територіальної громади міста Дніпра» на основі програмного модулю «Електронна картотека обліку зареєстрованих у житловому приміщенні/будинку осіб» з наявними даними обліку зареєстрованих у житловому приміщенні/будинку осіб і даними родинних стосунків
 (код ДК 021:2015 72212000-4 Послуги з розробки прикладного програмного забезпечення )
</t>
  </si>
  <si>
    <t xml:space="preserve">Послуга щодо технічного обслуговування електронної системи розподілу відвідувачів </t>
  </si>
  <si>
    <t xml:space="preserve">Послуга із забезпечення доступу департаменту адміністративних послуг та дозвільних процедур Дніпровської міської ради до мережі Інтернет </t>
  </si>
  <si>
    <t xml:space="preserve">Послуга із забезпечення технічного супроводу програмного модулю «Електронна картотека обліку зареєстрованих у житловому приміщенні/будинку осіб» та програмного модулю «Реєстр матеріалів технічної інвентаризації об’єктів нерухомого майна, що розташовані на території м. Дніпро», </t>
  </si>
  <si>
    <t xml:space="preserve">Послуги з видання ліцензії на право користування програмним забезпеченням систем бухгалтерського обліку (комплексу «IS-pro») </t>
  </si>
  <si>
    <t xml:space="preserve">Послуги з постачання програмної продукції Eset Endpoint Security. Поновлення на 1 рік. Для захисту 8 об'єктів </t>
  </si>
  <si>
    <t>Послуги з технічного обслуговування систем кондиціонування та побутових кондиціонерів</t>
  </si>
  <si>
    <t>Послуги супроводу, організації та проведення первинної державної експертизи комплексної системи захисту інформації</t>
  </si>
  <si>
    <t>Послуги телефонного зв'язку та передачі даних</t>
  </si>
  <si>
    <t xml:space="preserve">Послуги телефонного зв'язку та передачі даних
</t>
  </si>
  <si>
    <t xml:space="preserve">Послуги щодо технічного обслуговування електронної системи розподілу відвідувачів </t>
  </si>
  <si>
    <t xml:space="preserve">Послуги щодо технічного обслуговування електронної системи розподілу відвідувачів ; Послуги щодо технічного обслуговування електронної системи розподілу відвідувачів </t>
  </si>
  <si>
    <t>Послуги із супроводу, консультуванню з питань інформатизації, систем бухгалтерського обліку (комплексу «IS-pro»)</t>
  </si>
  <si>
    <t>Постачання примірників та пакетів оновлень (компонент) комп’ютерної  програми "М.Е.Doc IS</t>
  </si>
  <si>
    <t>Постачання примірників та пакетів оновлень (компонент) комп’ютерної програми "М.Е.Doc IS</t>
  </si>
  <si>
    <t>Постачання примірників та пакетів оновлень компютерної програми "М.Е.Doc IS</t>
  </si>
  <si>
    <t>Предмет закупівлі</t>
  </si>
  <si>
    <t>Роутер</t>
  </si>
  <si>
    <t>СОТНІКОВ ОЛЕКСАНДР ГЕННАДІЙОВИЧ</t>
  </si>
  <si>
    <t>СУМИ ТРАНС ЛОДЖИСТІК</t>
  </si>
  <si>
    <t>Система розподілу відвідувачів з монтажем</t>
  </si>
  <si>
    <t>Система розподілу відвідувачів з монтажем ( код ДК 021:2015 31710000-6 Електронне обладнання)</t>
  </si>
  <si>
    <t>Спрощена закупівля</t>
  </si>
  <si>
    <t>Статус договору</t>
  </si>
  <si>
    <t xml:space="preserve">Стілець офісний Ізо; Крісло Прімтекс Плюс Ultra Chrome M-35 </t>
  </si>
  <si>
    <t>Стільці офісні, крісло</t>
  </si>
  <si>
    <t>Сума договору</t>
  </si>
  <si>
    <t>ТЕЛЕМІСТ 2012</t>
  </si>
  <si>
    <t>ТОВ "АНТЕК ПРО"</t>
  </si>
  <si>
    <t>ТОВ "САЙНТІС"</t>
  </si>
  <si>
    <t>ТОВ "Штемпельно-граверна майстерня "Лазер Лайн"</t>
  </si>
  <si>
    <t>ТОВАРИСТВО З ОБМЕЖЕНОЮ ВІДПОВІДАЛЬНІСТЮ "АВС Д"</t>
  </si>
  <si>
    <t>ТОВАРИСТВО З ОБМЕЖЕНОЮ ВІДПОВІДАЛЬНІСТЮ "ТЕРМІНАЛ СКВ"</t>
  </si>
  <si>
    <t>ТОВАРИСТВО З ОБМЕЖЕНОЮ ВІДПОВІДАЛЬНІСТЮ ВИРОБНИЧА ФІРМА "СЕРВІС"</t>
  </si>
  <si>
    <t>ТОВАРИСТВО З ОБМЕЖЕНОЮ ВІДПОВІДАЛЬНІСТЮ ТОРГОВЕЛЬНО-ВИРОБНИЧА ГРУПА "КУНІЦА"</t>
  </si>
  <si>
    <t>ТОВАРИСТВО З ОБМЕЖЕНОЮ ВІДПОВІДАЛЬНІСТЮ ФІРМА "НОРД"</t>
  </si>
  <si>
    <t>Тип процедури</t>
  </si>
  <si>
    <t>Товариство з обмеженою відповідальністю «ПРОТЕХ-ІТ-УКРАЇНА»</t>
  </si>
  <si>
    <t>Товариство з обмеженою відповідальністю «Світловодська меблева фабрика «Престиж»</t>
  </si>
  <si>
    <t>Товариство з обмеженою відповідальністю ВИРОБНИЧА ФІРМА «СЕРВІС»</t>
  </si>
  <si>
    <t>Узагальнена назва закупівлі</t>
  </si>
  <si>
    <t>ФОП Гудков Олексій Михайлович</t>
  </si>
  <si>
    <t>ФОП СОТНІКОВ ОЛЕКСАНДР ГЕННАДІЙОВИЧ</t>
  </si>
  <si>
    <t>ФОП Тарасенко Сергій Сергійович</t>
  </si>
  <si>
    <t>Штамп на автоматичній оснастці 15 мм*35 мм; Штамп на автоматичній оснастці 20 мм*45 мм; Штамп на автоматичній оснастці 20 мм*70 мм; Печатка кругла на автоматичній оснастці 40 мм</t>
  </si>
  <si>
    <t>Штампи</t>
  </si>
  <si>
    <t>Штампи, печатки</t>
  </si>
  <si>
    <t>Якщо ви маєте пропозицію чи побажання щодо покращення цього звіту, напишіть нам, будь ласка:</t>
  </si>
  <si>
    <t>активний</t>
  </si>
  <si>
    <t>елемент живлення</t>
  </si>
  <si>
    <t>закритий</t>
  </si>
  <si>
    <t>лампи світлодіодні</t>
  </si>
  <si>
    <t>№</t>
  </si>
</sst>
</file>

<file path=xl/styles.xml><?xml version="1.0" encoding="utf-8"?>
<styleSheet xmlns="http://schemas.openxmlformats.org/spreadsheetml/2006/main">
  <numFmts count="1">
    <numFmt numFmtId="164" formatCode="dd\.mm\.yyyy"/>
  </numFmts>
  <fonts count="4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4" fontId="1" fillId="0" borderId="0" xfId="0" applyNumberFormat="1" applyFont="1"/>
    <xf numFmtId="16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y.zakupivli.pro/remote/dispatcher/state_contracting_view/5003562" TargetMode="External"/><Relationship Id="rId18" Type="http://schemas.openxmlformats.org/officeDocument/2006/relationships/hyperlink" Target="https://my.zakupivli.pro/remote/dispatcher/state_purchase_view/16020747" TargetMode="External"/><Relationship Id="rId26" Type="http://schemas.openxmlformats.org/officeDocument/2006/relationships/hyperlink" Target="https://my.zakupivli.pro/remote/dispatcher/state_purchase_view/20923870" TargetMode="External"/><Relationship Id="rId39" Type="http://schemas.openxmlformats.org/officeDocument/2006/relationships/hyperlink" Target="https://my.zakupivli.pro/remote/dispatcher/state_contracting_view/6721000" TargetMode="External"/><Relationship Id="rId21" Type="http://schemas.openxmlformats.org/officeDocument/2006/relationships/hyperlink" Target="https://my.zakupivli.pro/remote/dispatcher/state_contracting_view/3797794" TargetMode="External"/><Relationship Id="rId34" Type="http://schemas.openxmlformats.org/officeDocument/2006/relationships/hyperlink" Target="https://my.zakupivli.pro/remote/dispatcher/state_purchase_view/17864136" TargetMode="External"/><Relationship Id="rId42" Type="http://schemas.openxmlformats.org/officeDocument/2006/relationships/hyperlink" Target="https://my.zakupivli.pro/remote/dispatcher/state_purchase_view/14821315" TargetMode="External"/><Relationship Id="rId47" Type="http://schemas.openxmlformats.org/officeDocument/2006/relationships/hyperlink" Target="https://my.zakupivli.pro/remote/dispatcher/state_contracting_view/4747520" TargetMode="External"/><Relationship Id="rId50" Type="http://schemas.openxmlformats.org/officeDocument/2006/relationships/hyperlink" Target="https://my.zakupivli.pro/remote/dispatcher/state_purchase_view/15269685" TargetMode="External"/><Relationship Id="rId55" Type="http://schemas.openxmlformats.org/officeDocument/2006/relationships/hyperlink" Target="https://my.zakupivli.pro/remote/dispatcher/state_contracting_view/5254309" TargetMode="External"/><Relationship Id="rId63" Type="http://schemas.openxmlformats.org/officeDocument/2006/relationships/hyperlink" Target="https://my.zakupivli.pro/remote/dispatcher/state_contracting_view/6327538" TargetMode="External"/><Relationship Id="rId68" Type="http://schemas.openxmlformats.org/officeDocument/2006/relationships/hyperlink" Target="https://my.zakupivli.pro/remote/dispatcher/state_purchase_view/15267723" TargetMode="External"/><Relationship Id="rId76" Type="http://schemas.openxmlformats.org/officeDocument/2006/relationships/hyperlink" Target="https://my.zakupivli.pro/remote/dispatcher/state_purchase_view/20166946" TargetMode="External"/><Relationship Id="rId84" Type="http://schemas.openxmlformats.org/officeDocument/2006/relationships/hyperlink" Target="https://my.zakupivli.pro/remote/dispatcher/state_purchase_view/14410899" TargetMode="External"/><Relationship Id="rId89" Type="http://schemas.openxmlformats.org/officeDocument/2006/relationships/hyperlink" Target="https://my.zakupivli.pro/remote/dispatcher/state_contracting_view/4786051" TargetMode="External"/><Relationship Id="rId7" Type="http://schemas.openxmlformats.org/officeDocument/2006/relationships/hyperlink" Target="https://my.zakupivli.pro/remote/dispatcher/state_contracting_view/6722984" TargetMode="External"/><Relationship Id="rId71" Type="http://schemas.openxmlformats.org/officeDocument/2006/relationships/hyperlink" Target="https://my.zakupivli.pro/remote/dispatcher/state_contracting_view/3912551" TargetMode="External"/><Relationship Id="rId2" Type="http://schemas.openxmlformats.org/officeDocument/2006/relationships/hyperlink" Target="https://my.zakupivli.pro/remote/dispatcher/state_purchase_view/20222377" TargetMode="External"/><Relationship Id="rId16" Type="http://schemas.openxmlformats.org/officeDocument/2006/relationships/hyperlink" Target="https://my.zakupivli.pro/remote/dispatcher/state_purchase_view/18267270" TargetMode="External"/><Relationship Id="rId29" Type="http://schemas.openxmlformats.org/officeDocument/2006/relationships/hyperlink" Target="https://my.zakupivli.pro/remote/dispatcher/state_contracting_view/5435267" TargetMode="External"/><Relationship Id="rId11" Type="http://schemas.openxmlformats.org/officeDocument/2006/relationships/hyperlink" Target="https://my.zakupivli.pro/remote/dispatcher/state_contracting_view/6008878" TargetMode="External"/><Relationship Id="rId24" Type="http://schemas.openxmlformats.org/officeDocument/2006/relationships/hyperlink" Target="https://my.zakupivli.pro/remote/dispatcher/state_purchase_view/19206908" TargetMode="External"/><Relationship Id="rId32" Type="http://schemas.openxmlformats.org/officeDocument/2006/relationships/hyperlink" Target="https://my.zakupivli.pro/remote/dispatcher/state_purchase_view/17427534" TargetMode="External"/><Relationship Id="rId37" Type="http://schemas.openxmlformats.org/officeDocument/2006/relationships/hyperlink" Target="https://my.zakupivli.pro/remote/dispatcher/state_contracting_view/5958936" TargetMode="External"/><Relationship Id="rId40" Type="http://schemas.openxmlformats.org/officeDocument/2006/relationships/hyperlink" Target="https://my.zakupivli.pro/remote/dispatcher/state_purchase_view/15218779" TargetMode="External"/><Relationship Id="rId45" Type="http://schemas.openxmlformats.org/officeDocument/2006/relationships/hyperlink" Target="https://my.zakupivli.pro/remote/dispatcher/state_contracting_view/5346447" TargetMode="External"/><Relationship Id="rId53" Type="http://schemas.openxmlformats.org/officeDocument/2006/relationships/hyperlink" Target="https://my.zakupivli.pro/remote/dispatcher/state_contracting_view/5624083" TargetMode="External"/><Relationship Id="rId58" Type="http://schemas.openxmlformats.org/officeDocument/2006/relationships/hyperlink" Target="https://my.zakupivli.pro/remote/dispatcher/state_purchase_view/18576192" TargetMode="External"/><Relationship Id="rId66" Type="http://schemas.openxmlformats.org/officeDocument/2006/relationships/hyperlink" Target="https://my.zakupivli.pro/remote/dispatcher/state_purchase_view/14398573" TargetMode="External"/><Relationship Id="rId74" Type="http://schemas.openxmlformats.org/officeDocument/2006/relationships/hyperlink" Target="https://my.zakupivli.pro/remote/dispatcher/state_purchase_view/18798266" TargetMode="External"/><Relationship Id="rId79" Type="http://schemas.openxmlformats.org/officeDocument/2006/relationships/hyperlink" Target="https://my.zakupivli.pro/remote/dispatcher/state_contracting_view/5585861" TargetMode="External"/><Relationship Id="rId87" Type="http://schemas.openxmlformats.org/officeDocument/2006/relationships/hyperlink" Target="https://my.zakupivli.pro/remote/dispatcher/state_contracting_view/3935111" TargetMode="External"/><Relationship Id="rId5" Type="http://schemas.openxmlformats.org/officeDocument/2006/relationships/hyperlink" Target="https://my.zakupivli.pro/remote/dispatcher/state_contracting_view/6367001" TargetMode="External"/><Relationship Id="rId61" Type="http://schemas.openxmlformats.org/officeDocument/2006/relationships/hyperlink" Target="https://my.zakupivli.pro/remote/dispatcher/state_contracting_view/4952842" TargetMode="External"/><Relationship Id="rId82" Type="http://schemas.openxmlformats.org/officeDocument/2006/relationships/hyperlink" Target="https://my.zakupivli.pro/remote/dispatcher/state_purchase_view/19944404" TargetMode="External"/><Relationship Id="rId90" Type="http://schemas.openxmlformats.org/officeDocument/2006/relationships/hyperlink" Target="https://my.zakupivli.pro/remote/dispatcher/state_purchase_view/14424986" TargetMode="External"/><Relationship Id="rId19" Type="http://schemas.openxmlformats.org/officeDocument/2006/relationships/hyperlink" Target="https://my.zakupivli.pro/remote/dispatcher/state_contracting_view/4119044" TargetMode="External"/><Relationship Id="rId14" Type="http://schemas.openxmlformats.org/officeDocument/2006/relationships/hyperlink" Target="https://my.zakupivli.pro/remote/dispatcher/state_purchase_view/17703449" TargetMode="External"/><Relationship Id="rId22" Type="http://schemas.openxmlformats.org/officeDocument/2006/relationships/hyperlink" Target="https://my.zakupivli.pro/remote/dispatcher/state_purchase_view/14656287" TargetMode="External"/><Relationship Id="rId27" Type="http://schemas.openxmlformats.org/officeDocument/2006/relationships/hyperlink" Target="https://my.zakupivli.pro/remote/dispatcher/state_contracting_view/6722104" TargetMode="External"/><Relationship Id="rId30" Type="http://schemas.openxmlformats.org/officeDocument/2006/relationships/hyperlink" Target="https://my.zakupivli.pro/remote/dispatcher/state_purchase_view/15497556" TargetMode="External"/><Relationship Id="rId35" Type="http://schemas.openxmlformats.org/officeDocument/2006/relationships/hyperlink" Target="https://my.zakupivli.pro/remote/dispatcher/state_contracting_view/5128454" TargetMode="External"/><Relationship Id="rId43" Type="http://schemas.openxmlformats.org/officeDocument/2006/relationships/hyperlink" Target="https://my.zakupivli.pro/remote/dispatcher/state_contracting_view/3798953" TargetMode="External"/><Relationship Id="rId48" Type="http://schemas.openxmlformats.org/officeDocument/2006/relationships/hyperlink" Target="https://my.zakupivli.pro/remote/dispatcher/state_purchase_view/14821981" TargetMode="External"/><Relationship Id="rId56" Type="http://schemas.openxmlformats.org/officeDocument/2006/relationships/hyperlink" Target="https://my.zakupivli.pro/remote/dispatcher/state_purchase_view/17026648" TargetMode="External"/><Relationship Id="rId64" Type="http://schemas.openxmlformats.org/officeDocument/2006/relationships/hyperlink" Target="https://my.zakupivli.pro/remote/dispatcher/state_purchase_view/15275810" TargetMode="External"/><Relationship Id="rId69" Type="http://schemas.openxmlformats.org/officeDocument/2006/relationships/hyperlink" Target="https://my.zakupivli.pro/remote/dispatcher/state_contracting_view/3906233" TargetMode="External"/><Relationship Id="rId77" Type="http://schemas.openxmlformats.org/officeDocument/2006/relationships/hyperlink" Target="https://my.zakupivli.pro/remote/dispatcher/state_contracting_view/5906786" TargetMode="External"/><Relationship Id="rId8" Type="http://schemas.openxmlformats.org/officeDocument/2006/relationships/hyperlink" Target="https://my.zakupivli.pro/remote/dispatcher/state_purchase_view/20670175" TargetMode="External"/><Relationship Id="rId51" Type="http://schemas.openxmlformats.org/officeDocument/2006/relationships/hyperlink" Target="https://my.zakupivli.pro/remote/dispatcher/state_contracting_view/4023048" TargetMode="External"/><Relationship Id="rId72" Type="http://schemas.openxmlformats.org/officeDocument/2006/relationships/hyperlink" Target="https://my.zakupivli.pro/remote/dispatcher/state_purchase_view/18217085" TargetMode="External"/><Relationship Id="rId80" Type="http://schemas.openxmlformats.org/officeDocument/2006/relationships/hyperlink" Target="https://my.zakupivli.pro/remote/dispatcher/state_purchase_view/20580188" TargetMode="External"/><Relationship Id="rId85" Type="http://schemas.openxmlformats.org/officeDocument/2006/relationships/hyperlink" Target="https://my.zakupivli.pro/remote/dispatcher/state_contracting_view/3694769" TargetMode="External"/><Relationship Id="rId3" Type="http://schemas.openxmlformats.org/officeDocument/2006/relationships/hyperlink" Target="https://my.zakupivli.pro/remote/dispatcher/state_contracting_view/6504419" TargetMode="External"/><Relationship Id="rId12" Type="http://schemas.openxmlformats.org/officeDocument/2006/relationships/hyperlink" Target="https://my.zakupivli.pro/remote/dispatcher/state_purchase_view/17705780" TargetMode="External"/><Relationship Id="rId17" Type="http://schemas.openxmlformats.org/officeDocument/2006/relationships/hyperlink" Target="https://my.zakupivli.pro/remote/dispatcher/state_contracting_view/5194372" TargetMode="External"/><Relationship Id="rId25" Type="http://schemas.openxmlformats.org/officeDocument/2006/relationships/hyperlink" Target="https://my.zakupivli.pro/remote/dispatcher/state_contracting_view/5454024" TargetMode="External"/><Relationship Id="rId33" Type="http://schemas.openxmlformats.org/officeDocument/2006/relationships/hyperlink" Target="https://my.zakupivli.pro/remote/dispatcher/state_contracting_view/4619612" TargetMode="External"/><Relationship Id="rId38" Type="http://schemas.openxmlformats.org/officeDocument/2006/relationships/hyperlink" Target="https://my.zakupivli.pro/remote/dispatcher/state_purchase_view/20999114" TargetMode="External"/><Relationship Id="rId46" Type="http://schemas.openxmlformats.org/officeDocument/2006/relationships/hyperlink" Target="https://my.zakupivli.pro/remote/dispatcher/state_purchase_view/17703970" TargetMode="External"/><Relationship Id="rId59" Type="http://schemas.openxmlformats.org/officeDocument/2006/relationships/hyperlink" Target="https://my.zakupivli.pro/remote/dispatcher/state_contracting_view/5548279" TargetMode="External"/><Relationship Id="rId67" Type="http://schemas.openxmlformats.org/officeDocument/2006/relationships/hyperlink" Target="https://my.zakupivli.pro/remote/dispatcher/state_contracting_view/3684640" TargetMode="External"/><Relationship Id="rId20" Type="http://schemas.openxmlformats.org/officeDocument/2006/relationships/hyperlink" Target="https://my.zakupivli.pro/remote/dispatcher/state_purchase_view/15276711" TargetMode="External"/><Relationship Id="rId41" Type="http://schemas.openxmlformats.org/officeDocument/2006/relationships/hyperlink" Target="https://my.zakupivli.pro/remote/dispatcher/state_contracting_view/3900384" TargetMode="External"/><Relationship Id="rId54" Type="http://schemas.openxmlformats.org/officeDocument/2006/relationships/hyperlink" Target="https://my.zakupivli.pro/remote/dispatcher/state_purchase_view/17894996" TargetMode="External"/><Relationship Id="rId62" Type="http://schemas.openxmlformats.org/officeDocument/2006/relationships/hyperlink" Target="https://my.zakupivli.pro/remote/dispatcher/state_purchase_view/21040162" TargetMode="External"/><Relationship Id="rId70" Type="http://schemas.openxmlformats.org/officeDocument/2006/relationships/hyperlink" Target="https://my.zakupivli.pro/remote/dispatcher/state_purchase_view/14852495" TargetMode="External"/><Relationship Id="rId75" Type="http://schemas.openxmlformats.org/officeDocument/2006/relationships/hyperlink" Target="https://my.zakupivli.pro/remote/dispatcher/state_contracting_view/5866984" TargetMode="External"/><Relationship Id="rId83" Type="http://schemas.openxmlformats.org/officeDocument/2006/relationships/hyperlink" Target="https://my.zakupivli.pro/remote/dispatcher/state_contracting_view/6160626" TargetMode="External"/><Relationship Id="rId88" Type="http://schemas.openxmlformats.org/officeDocument/2006/relationships/hyperlink" Target="https://my.zakupivli.pro/remote/dispatcher/state_purchase_view/17785969" TargetMode="External"/><Relationship Id="rId91" Type="http://schemas.openxmlformats.org/officeDocument/2006/relationships/hyperlink" Target="https://my.zakupivli.pro/remote/dispatcher/state_contracting_view/3803250" TargetMode="External"/><Relationship Id="rId1" Type="http://schemas.openxmlformats.org/officeDocument/2006/relationships/hyperlink" Target="mailto:report-feedback@zakupivli.pro" TargetMode="External"/><Relationship Id="rId6" Type="http://schemas.openxmlformats.org/officeDocument/2006/relationships/hyperlink" Target="https://my.zakupivli.pro/remote/dispatcher/state_purchase_view/21891553" TargetMode="External"/><Relationship Id="rId15" Type="http://schemas.openxmlformats.org/officeDocument/2006/relationships/hyperlink" Target="https://my.zakupivli.pro/remote/dispatcher/state_contracting_view/4747246" TargetMode="External"/><Relationship Id="rId23" Type="http://schemas.openxmlformats.org/officeDocument/2006/relationships/hyperlink" Target="https://my.zakupivli.pro/remote/dispatcher/state_contracting_view/3851497" TargetMode="External"/><Relationship Id="rId28" Type="http://schemas.openxmlformats.org/officeDocument/2006/relationships/hyperlink" Target="https://my.zakupivli.pro/remote/dispatcher/state_purchase_view/19167972" TargetMode="External"/><Relationship Id="rId36" Type="http://schemas.openxmlformats.org/officeDocument/2006/relationships/hyperlink" Target="https://my.zakupivli.pro/remote/dispatcher/state_purchase_view/20275631" TargetMode="External"/><Relationship Id="rId49" Type="http://schemas.openxmlformats.org/officeDocument/2006/relationships/hyperlink" Target="https://my.zakupivli.pro/remote/dispatcher/state_contracting_view/3798902" TargetMode="External"/><Relationship Id="rId57" Type="http://schemas.openxmlformats.org/officeDocument/2006/relationships/hyperlink" Target="https://my.zakupivli.pro/remote/dispatcher/state_contracting_view/4742360" TargetMode="External"/><Relationship Id="rId10" Type="http://schemas.openxmlformats.org/officeDocument/2006/relationships/hyperlink" Target="https://my.zakupivli.pro/remote/dispatcher/state_purchase_view/19088904" TargetMode="External"/><Relationship Id="rId31" Type="http://schemas.openxmlformats.org/officeDocument/2006/relationships/hyperlink" Target="https://my.zakupivli.pro/remote/dispatcher/state_contracting_view/4005067" TargetMode="External"/><Relationship Id="rId44" Type="http://schemas.openxmlformats.org/officeDocument/2006/relationships/hyperlink" Target="https://my.zakupivli.pro/remote/dispatcher/state_purchase_view/18979599" TargetMode="External"/><Relationship Id="rId52" Type="http://schemas.openxmlformats.org/officeDocument/2006/relationships/hyperlink" Target="https://my.zakupivli.pro/remote/dispatcher/state_purchase_view/18529786" TargetMode="External"/><Relationship Id="rId60" Type="http://schemas.openxmlformats.org/officeDocument/2006/relationships/hyperlink" Target="https://my.zakupivli.pro/remote/dispatcher/state_purchase_view/17433758" TargetMode="External"/><Relationship Id="rId65" Type="http://schemas.openxmlformats.org/officeDocument/2006/relationships/hyperlink" Target="https://my.zakupivli.pro/remote/dispatcher/state_contracting_view/3797520" TargetMode="External"/><Relationship Id="rId73" Type="http://schemas.openxmlformats.org/officeDocument/2006/relationships/hyperlink" Target="https://my.zakupivli.pro/remote/dispatcher/state_contracting_view/4987793" TargetMode="External"/><Relationship Id="rId78" Type="http://schemas.openxmlformats.org/officeDocument/2006/relationships/hyperlink" Target="https://my.zakupivli.pro/remote/dispatcher/state_purchase_view/19485080" TargetMode="External"/><Relationship Id="rId81" Type="http://schemas.openxmlformats.org/officeDocument/2006/relationships/hyperlink" Target="https://my.zakupivli.pro/remote/dispatcher/state_contracting_view/6605214" TargetMode="External"/><Relationship Id="rId86" Type="http://schemas.openxmlformats.org/officeDocument/2006/relationships/hyperlink" Target="https://my.zakupivli.pro/remote/dispatcher/state_purchase_view/15093768" TargetMode="External"/><Relationship Id="rId4" Type="http://schemas.openxmlformats.org/officeDocument/2006/relationships/hyperlink" Target="https://my.zakupivli.pro/remote/dispatcher/state_purchase_view/20496454" TargetMode="External"/><Relationship Id="rId9" Type="http://schemas.openxmlformats.org/officeDocument/2006/relationships/hyperlink" Target="https://my.zakupivli.pro/remote/dispatcher/state_contracting_view/67341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>
      <pane ySplit="4" topLeftCell="A5" activePane="bottomLeft" state="frozen"/>
      <selection pane="bottomLeft" activeCell="A5" sqref="A5"/>
    </sheetView>
  </sheetViews>
  <sheetFormatPr defaultColWidth="11.42578125" defaultRowHeight="15"/>
  <cols>
    <col min="1" max="1" width="5"/>
    <col min="2" max="4" width="25"/>
    <col min="5" max="5" width="60"/>
    <col min="6" max="8" width="35"/>
    <col min="9" max="10" width="30"/>
    <col min="11" max="13" width="15"/>
    <col min="14" max="16" width="10"/>
  </cols>
  <sheetData>
    <row r="1" spans="1:16">
      <c r="A1" s="1" t="s">
        <v>256</v>
      </c>
    </row>
    <row r="2" spans="1:16">
      <c r="A2" s="2" t="s">
        <v>150</v>
      </c>
    </row>
    <row r="4" spans="1:16" ht="39">
      <c r="A4" s="3" t="s">
        <v>261</v>
      </c>
      <c r="B4" s="3" t="s">
        <v>154</v>
      </c>
      <c r="C4" s="3" t="s">
        <v>155</v>
      </c>
      <c r="D4" s="3" t="s">
        <v>136</v>
      </c>
      <c r="E4" s="3" t="s">
        <v>153</v>
      </c>
      <c r="F4" s="3" t="s">
        <v>249</v>
      </c>
      <c r="G4" s="3" t="s">
        <v>225</v>
      </c>
      <c r="H4" s="3" t="s">
        <v>186</v>
      </c>
      <c r="I4" s="3" t="s">
        <v>245</v>
      </c>
      <c r="J4" s="3" t="s">
        <v>205</v>
      </c>
      <c r="K4" s="3" t="s">
        <v>151</v>
      </c>
      <c r="L4" s="3" t="s">
        <v>200</v>
      </c>
      <c r="M4" s="3" t="s">
        <v>235</v>
      </c>
      <c r="N4" s="3" t="s">
        <v>164</v>
      </c>
      <c r="O4" s="3" t="s">
        <v>163</v>
      </c>
      <c r="P4" s="3" t="s">
        <v>232</v>
      </c>
    </row>
    <row r="5" spans="1:16">
      <c r="A5" s="4">
        <v>1</v>
      </c>
      <c r="B5" s="2" t="str">
        <f>HYPERLINK("https://my.zakupivli.pro/remote/dispatcher/state_purchase_view/20222377", "UA-2020-10-19-007916-c")</f>
        <v>UA-2020-10-19-007916-c</v>
      </c>
      <c r="C5" s="2" t="s">
        <v>198</v>
      </c>
      <c r="D5" s="2" t="str">
        <f>HYPERLINK("https://my.zakupivli.pro/remote/dispatcher/state_contracting_view/6504419", "UA-2020-10-19-007916-c-c1")</f>
        <v>UA-2020-10-19-007916-c-c1</v>
      </c>
      <c r="E5" s="1" t="s">
        <v>129</v>
      </c>
      <c r="F5" s="1" t="s">
        <v>188</v>
      </c>
      <c r="G5" s="1" t="s">
        <v>206</v>
      </c>
      <c r="H5" s="1" t="s">
        <v>54</v>
      </c>
      <c r="I5" s="1" t="s">
        <v>156</v>
      </c>
      <c r="J5" s="1" t="s">
        <v>248</v>
      </c>
      <c r="K5" s="1" t="s">
        <v>37</v>
      </c>
      <c r="L5" s="1" t="s">
        <v>38</v>
      </c>
      <c r="M5" s="5">
        <v>349200</v>
      </c>
      <c r="N5" s="6">
        <v>44159</v>
      </c>
      <c r="O5" s="6">
        <v>44196</v>
      </c>
      <c r="P5" s="1" t="s">
        <v>259</v>
      </c>
    </row>
    <row r="6" spans="1:16">
      <c r="A6" s="4">
        <v>2</v>
      </c>
      <c r="B6" s="2" t="str">
        <f>HYPERLINK("https://my.zakupivli.pro/remote/dispatcher/state_purchase_view/20496454", "UA-2020-10-27-002228-a")</f>
        <v>UA-2020-10-27-002228-a</v>
      </c>
      <c r="C6" s="2" t="s">
        <v>198</v>
      </c>
      <c r="D6" s="2" t="str">
        <f>HYPERLINK("https://my.zakupivli.pro/remote/dispatcher/state_contracting_view/6367001", "UA-2020-10-27-002228-a-c1")</f>
        <v>UA-2020-10-27-002228-a-c1</v>
      </c>
      <c r="E6" s="1" t="s">
        <v>134</v>
      </c>
      <c r="F6" s="1" t="s">
        <v>255</v>
      </c>
      <c r="G6" s="1" t="s">
        <v>253</v>
      </c>
      <c r="H6" s="1" t="s">
        <v>50</v>
      </c>
      <c r="I6" s="1" t="s">
        <v>231</v>
      </c>
      <c r="J6" s="1" t="s">
        <v>250</v>
      </c>
      <c r="K6" s="1" t="s">
        <v>60</v>
      </c>
      <c r="L6" s="1" t="s">
        <v>36</v>
      </c>
      <c r="M6" s="5">
        <v>1000</v>
      </c>
      <c r="N6" s="6">
        <v>44151</v>
      </c>
      <c r="O6" s="6">
        <v>44196</v>
      </c>
      <c r="P6" s="1" t="s">
        <v>259</v>
      </c>
    </row>
    <row r="7" spans="1:16">
      <c r="A7" s="4">
        <v>3</v>
      </c>
      <c r="B7" s="2" t="str">
        <f>HYPERLINK("https://my.zakupivli.pro/remote/dispatcher/state_purchase_view/21891553", "UA-2020-12-08-011431-c")</f>
        <v>UA-2020-12-08-011431-c</v>
      </c>
      <c r="C7" s="2" t="s">
        <v>198</v>
      </c>
      <c r="D7" s="2" t="str">
        <f>HYPERLINK("https://my.zakupivli.pro/remote/dispatcher/state_contracting_view/6722984", "UA-2020-12-08-011431-c-c1")</f>
        <v>UA-2020-12-08-011431-c-c1</v>
      </c>
      <c r="E7" s="1" t="s">
        <v>147</v>
      </c>
      <c r="F7" s="1" t="s">
        <v>190</v>
      </c>
      <c r="G7" s="1" t="s">
        <v>190</v>
      </c>
      <c r="H7" s="1" t="s">
        <v>62</v>
      </c>
      <c r="I7" s="1" t="s">
        <v>173</v>
      </c>
      <c r="J7" s="1" t="s">
        <v>157</v>
      </c>
      <c r="K7" s="1" t="s">
        <v>40</v>
      </c>
      <c r="L7" s="1" t="s">
        <v>47</v>
      </c>
      <c r="M7" s="5">
        <v>2418</v>
      </c>
      <c r="N7" s="6">
        <v>44173</v>
      </c>
      <c r="O7" s="6">
        <v>44196</v>
      </c>
      <c r="P7" s="1" t="s">
        <v>259</v>
      </c>
    </row>
    <row r="8" spans="1:16">
      <c r="A8" s="4">
        <v>4</v>
      </c>
      <c r="B8" s="2" t="str">
        <f>HYPERLINK("https://my.zakupivli.pro/remote/dispatcher/state_purchase_view/20670175", "UA-2020-11-02-008777-c")</f>
        <v>UA-2020-11-02-008777-c</v>
      </c>
      <c r="C8" s="2" t="s">
        <v>198</v>
      </c>
      <c r="D8" s="2" t="str">
        <f>HYPERLINK("https://my.zakupivli.pro/remote/dispatcher/state_contracting_view/6734139", "UA-2020-11-02-008777-c-b1")</f>
        <v>UA-2020-11-02-008777-c-b1</v>
      </c>
      <c r="E8" s="1" t="s">
        <v>107</v>
      </c>
      <c r="F8" s="1" t="s">
        <v>183</v>
      </c>
      <c r="G8" s="1" t="s">
        <v>1</v>
      </c>
      <c r="H8" s="1" t="s">
        <v>51</v>
      </c>
      <c r="I8" s="1" t="s">
        <v>156</v>
      </c>
      <c r="J8" s="1" t="s">
        <v>243</v>
      </c>
      <c r="K8" s="1" t="s">
        <v>29</v>
      </c>
      <c r="L8" s="1" t="s">
        <v>99</v>
      </c>
      <c r="M8" s="5">
        <v>978534.3</v>
      </c>
      <c r="N8" s="6">
        <v>44174</v>
      </c>
      <c r="O8" s="6">
        <v>44196</v>
      </c>
      <c r="P8" s="1" t="s">
        <v>259</v>
      </c>
    </row>
    <row r="9" spans="1:16">
      <c r="A9" s="4">
        <v>5</v>
      </c>
      <c r="B9" s="2" t="str">
        <f>HYPERLINK("https://my.zakupivli.pro/remote/dispatcher/state_purchase_view/19088904", "UA-2020-09-08-004130-b")</f>
        <v>UA-2020-09-08-004130-b</v>
      </c>
      <c r="C9" s="2" t="s">
        <v>198</v>
      </c>
      <c r="D9" s="2" t="str">
        <f>HYPERLINK("https://my.zakupivli.pro/remote/dispatcher/state_contracting_view/6008878", "UA-2020-09-08-004130-b-a1")</f>
        <v>UA-2020-09-08-004130-b-a1</v>
      </c>
      <c r="E9" s="1" t="s">
        <v>140</v>
      </c>
      <c r="F9" s="1" t="s">
        <v>192</v>
      </c>
      <c r="G9" s="1" t="s">
        <v>193</v>
      </c>
      <c r="H9" s="1" t="s">
        <v>97</v>
      </c>
      <c r="I9" s="1" t="s">
        <v>156</v>
      </c>
      <c r="J9" s="1" t="s">
        <v>237</v>
      </c>
      <c r="K9" s="1" t="s">
        <v>71</v>
      </c>
      <c r="L9" s="1" t="s">
        <v>34</v>
      </c>
      <c r="M9" s="5">
        <v>218100</v>
      </c>
      <c r="N9" s="6">
        <v>44126</v>
      </c>
      <c r="O9" s="6">
        <v>44196</v>
      </c>
      <c r="P9" s="1" t="s">
        <v>259</v>
      </c>
    </row>
    <row r="10" spans="1:16">
      <c r="A10" s="4">
        <v>6</v>
      </c>
      <c r="B10" s="2" t="str">
        <f>HYPERLINK("https://my.zakupivli.pro/remote/dispatcher/state_purchase_view/17705780", "UA-2020-07-07-002764-c")</f>
        <v>UA-2020-07-07-002764-c</v>
      </c>
      <c r="C10" s="2" t="s">
        <v>198</v>
      </c>
      <c r="D10" s="2" t="str">
        <f>HYPERLINK("https://my.zakupivli.pro/remote/dispatcher/state_contracting_view/5003562", "UA-2020-07-07-002764-c-b1")</f>
        <v>UA-2020-07-07-002764-c-b1</v>
      </c>
      <c r="E10" s="1" t="s">
        <v>133</v>
      </c>
      <c r="F10" s="1" t="s">
        <v>255</v>
      </c>
      <c r="G10" s="1" t="s">
        <v>255</v>
      </c>
      <c r="H10" s="1" t="s">
        <v>50</v>
      </c>
      <c r="I10" s="1" t="s">
        <v>231</v>
      </c>
      <c r="J10" s="1" t="s">
        <v>243</v>
      </c>
      <c r="K10" s="1" t="s">
        <v>29</v>
      </c>
      <c r="L10" s="1" t="s">
        <v>74</v>
      </c>
      <c r="M10" s="5">
        <v>3000</v>
      </c>
      <c r="N10" s="6">
        <v>44046</v>
      </c>
      <c r="O10" s="6">
        <v>44196</v>
      </c>
      <c r="P10" s="1" t="s">
        <v>259</v>
      </c>
    </row>
    <row r="11" spans="1:16">
      <c r="A11" s="4">
        <v>7</v>
      </c>
      <c r="B11" s="2" t="str">
        <f>HYPERLINK("https://my.zakupivli.pro/remote/dispatcher/state_purchase_view/17703449", "UA-2020-07-07-001970-c")</f>
        <v>UA-2020-07-07-001970-c</v>
      </c>
      <c r="C11" s="2" t="s">
        <v>198</v>
      </c>
      <c r="D11" s="2" t="str">
        <f>HYPERLINK("https://my.zakupivli.pro/remote/dispatcher/state_contracting_view/4747246", "UA-2020-07-07-001970-c-c1")</f>
        <v>UA-2020-07-07-001970-c-c1</v>
      </c>
      <c r="E11" s="1" t="s">
        <v>125</v>
      </c>
      <c r="F11" s="1" t="s">
        <v>191</v>
      </c>
      <c r="G11" s="1" t="s">
        <v>260</v>
      </c>
      <c r="H11" s="1" t="s">
        <v>62</v>
      </c>
      <c r="I11" s="1" t="s">
        <v>173</v>
      </c>
      <c r="J11" s="1" t="s">
        <v>243</v>
      </c>
      <c r="K11" s="1" t="s">
        <v>29</v>
      </c>
      <c r="L11" s="1" t="s">
        <v>70</v>
      </c>
      <c r="M11" s="5">
        <v>490.56</v>
      </c>
      <c r="N11" s="6">
        <v>44014</v>
      </c>
      <c r="O11" s="6">
        <v>44196</v>
      </c>
      <c r="P11" s="1" t="s">
        <v>259</v>
      </c>
    </row>
    <row r="12" spans="1:16">
      <c r="A12" s="4">
        <v>8</v>
      </c>
      <c r="B12" s="2" t="str">
        <f>HYPERLINK("https://my.zakupivli.pro/remote/dispatcher/state_purchase_view/18267270", "UA-2020-08-03-002535-a")</f>
        <v>UA-2020-08-03-002535-a</v>
      </c>
      <c r="C12" s="2" t="s">
        <v>198</v>
      </c>
      <c r="D12" s="2" t="str">
        <f>HYPERLINK("https://my.zakupivli.pro/remote/dispatcher/state_contracting_view/5194372", "UA-2020-08-03-002535-a-a1")</f>
        <v>UA-2020-08-03-002535-a-a1</v>
      </c>
      <c r="E12" s="1" t="s">
        <v>57</v>
      </c>
      <c r="F12" s="1" t="s">
        <v>254</v>
      </c>
      <c r="G12" s="1" t="s">
        <v>254</v>
      </c>
      <c r="H12" s="1" t="s">
        <v>50</v>
      </c>
      <c r="I12" s="1" t="s">
        <v>231</v>
      </c>
      <c r="J12" s="1" t="s">
        <v>239</v>
      </c>
      <c r="K12" s="1" t="s">
        <v>81</v>
      </c>
      <c r="L12" s="1" t="s">
        <v>24</v>
      </c>
      <c r="M12" s="5">
        <v>750</v>
      </c>
      <c r="N12" s="6">
        <v>44062</v>
      </c>
      <c r="O12" s="6">
        <v>44196</v>
      </c>
      <c r="P12" s="1" t="s">
        <v>259</v>
      </c>
    </row>
    <row r="13" spans="1:16">
      <c r="A13" s="4">
        <v>9</v>
      </c>
      <c r="B13" s="2" t="str">
        <f>HYPERLINK("https://my.zakupivli.pro/remote/dispatcher/state_purchase_view/16020747", "UA-2020-03-30-001365-b")</f>
        <v>UA-2020-03-30-001365-b</v>
      </c>
      <c r="C13" s="2" t="s">
        <v>198</v>
      </c>
      <c r="D13" s="2" t="str">
        <f>HYPERLINK("https://my.zakupivli.pro/remote/dispatcher/state_contracting_view/4119044", "UA-2020-03-30-001365-b-b1")</f>
        <v>UA-2020-03-30-001365-b-b1</v>
      </c>
      <c r="E13" s="1" t="s">
        <v>139</v>
      </c>
      <c r="F13" s="1" t="s">
        <v>189</v>
      </c>
      <c r="G13" s="1" t="s">
        <v>189</v>
      </c>
      <c r="H13" s="1" t="s">
        <v>53</v>
      </c>
      <c r="I13" s="1" t="s">
        <v>231</v>
      </c>
      <c r="J13" s="1" t="s">
        <v>179</v>
      </c>
      <c r="K13" s="1" t="s">
        <v>56</v>
      </c>
      <c r="L13" s="1" t="s">
        <v>13</v>
      </c>
      <c r="M13" s="5">
        <v>21300</v>
      </c>
      <c r="N13" s="6">
        <v>43936</v>
      </c>
      <c r="O13" s="6">
        <v>44196</v>
      </c>
      <c r="P13" s="1" t="s">
        <v>259</v>
      </c>
    </row>
    <row r="14" spans="1:16">
      <c r="A14" s="4">
        <v>10</v>
      </c>
      <c r="B14" s="2" t="str">
        <f>HYPERLINK("https://my.zakupivli.pro/remote/dispatcher/state_purchase_view/15276711", "UA-2020-02-13-001426-b")</f>
        <v>UA-2020-02-13-001426-b</v>
      </c>
      <c r="C14" s="2" t="s">
        <v>198</v>
      </c>
      <c r="D14" s="2" t="str">
        <f>HYPERLINK("https://my.zakupivli.pro/remote/dispatcher/state_contracting_view/3797794", "UA-2020-02-13-001426-b-b1")</f>
        <v>UA-2020-02-13-001426-b-b1</v>
      </c>
      <c r="E14" s="1" t="s">
        <v>86</v>
      </c>
      <c r="F14" s="1" t="s">
        <v>0</v>
      </c>
      <c r="G14" s="1" t="s">
        <v>0</v>
      </c>
      <c r="H14" s="1" t="s">
        <v>113</v>
      </c>
      <c r="I14" s="1" t="s">
        <v>173</v>
      </c>
      <c r="J14" s="1" t="s">
        <v>160</v>
      </c>
      <c r="K14" s="1" t="s">
        <v>66</v>
      </c>
      <c r="L14" s="1" t="s">
        <v>16</v>
      </c>
      <c r="M14" s="5">
        <v>69300</v>
      </c>
      <c r="N14" s="6">
        <v>43873</v>
      </c>
      <c r="O14" s="6">
        <v>44196</v>
      </c>
      <c r="P14" s="1" t="s">
        <v>202</v>
      </c>
    </row>
    <row r="15" spans="1:16">
      <c r="A15" s="4">
        <v>11</v>
      </c>
      <c r="B15" s="2" t="str">
        <f>HYPERLINK("https://my.zakupivli.pro/remote/dispatcher/state_purchase_view/14656287", "UA-2020-01-21-001734-c")</f>
        <v>UA-2020-01-21-001734-c</v>
      </c>
      <c r="C15" s="2" t="s">
        <v>198</v>
      </c>
      <c r="D15" s="2" t="str">
        <f>HYPERLINK("https://my.zakupivli.pro/remote/dispatcher/state_contracting_view/3851497", "UA-2020-01-21-001734-c-b1")</f>
        <v>UA-2020-01-21-001734-c-b1</v>
      </c>
      <c r="E15" s="1" t="s">
        <v>100</v>
      </c>
      <c r="F15" s="1" t="s">
        <v>212</v>
      </c>
      <c r="G15" s="1" t="s">
        <v>212</v>
      </c>
      <c r="H15" s="1" t="s">
        <v>121</v>
      </c>
      <c r="I15" s="1" t="s">
        <v>156</v>
      </c>
      <c r="J15" s="1" t="s">
        <v>152</v>
      </c>
      <c r="K15" s="1" t="s">
        <v>84</v>
      </c>
      <c r="L15" s="1" t="s">
        <v>6</v>
      </c>
      <c r="M15" s="5">
        <v>398880</v>
      </c>
      <c r="N15" s="6">
        <v>43886</v>
      </c>
      <c r="O15" s="6">
        <v>44196</v>
      </c>
      <c r="P15" s="1" t="s">
        <v>259</v>
      </c>
    </row>
    <row r="16" spans="1:16">
      <c r="A16" s="4">
        <v>12</v>
      </c>
      <c r="B16" s="2" t="str">
        <f>HYPERLINK("https://my.zakupivli.pro/remote/dispatcher/state_purchase_view/19206908", "UA-2020-09-11-006146-b")</f>
        <v>UA-2020-09-11-006146-b</v>
      </c>
      <c r="C16" s="2" t="s">
        <v>198</v>
      </c>
      <c r="D16" s="2" t="str">
        <f>HYPERLINK("https://my.zakupivli.pro/remote/dispatcher/state_contracting_view/5454024", "UA-2020-09-11-006146-b-b1")</f>
        <v>UA-2020-09-11-006146-b-b1</v>
      </c>
      <c r="E16" s="1" t="s">
        <v>148</v>
      </c>
      <c r="F16" s="1" t="s">
        <v>195</v>
      </c>
      <c r="G16" s="1" t="s">
        <v>195</v>
      </c>
      <c r="H16" s="1" t="s">
        <v>65</v>
      </c>
      <c r="I16" s="1" t="s">
        <v>173</v>
      </c>
      <c r="J16" s="1" t="s">
        <v>243</v>
      </c>
      <c r="K16" s="1" t="s">
        <v>29</v>
      </c>
      <c r="L16" s="1" t="s">
        <v>28</v>
      </c>
      <c r="M16" s="5">
        <v>2750.1</v>
      </c>
      <c r="N16" s="6">
        <v>44085</v>
      </c>
      <c r="O16" s="6">
        <v>44196</v>
      </c>
      <c r="P16" s="1" t="s">
        <v>259</v>
      </c>
    </row>
    <row r="17" spans="1:16">
      <c r="A17" s="4">
        <v>13</v>
      </c>
      <c r="B17" s="2" t="str">
        <f>HYPERLINK("https://my.zakupivli.pro/remote/dispatcher/state_purchase_view/20923870", "UA-2020-11-11-004334-a")</f>
        <v>UA-2020-11-11-004334-a</v>
      </c>
      <c r="C17" s="2" t="s">
        <v>198</v>
      </c>
      <c r="D17" s="2" t="str">
        <f>HYPERLINK("https://my.zakupivli.pro/remote/dispatcher/state_contracting_view/6722104", "UA-2020-11-11-004334-a-c1")</f>
        <v>UA-2020-11-11-004334-a-c1</v>
      </c>
      <c r="E17" s="1" t="s">
        <v>149</v>
      </c>
      <c r="F17" s="1" t="s">
        <v>234</v>
      </c>
      <c r="G17" s="1" t="s">
        <v>233</v>
      </c>
      <c r="H17" s="1" t="s">
        <v>83</v>
      </c>
      <c r="I17" s="1" t="s">
        <v>231</v>
      </c>
      <c r="J17" s="1" t="s">
        <v>247</v>
      </c>
      <c r="K17" s="1" t="s">
        <v>90</v>
      </c>
      <c r="L17" s="1" t="s">
        <v>41</v>
      </c>
      <c r="M17" s="5">
        <v>17970</v>
      </c>
      <c r="N17" s="6">
        <v>44173</v>
      </c>
      <c r="O17" s="6">
        <v>44196</v>
      </c>
      <c r="P17" s="1" t="s">
        <v>259</v>
      </c>
    </row>
    <row r="18" spans="1:16">
      <c r="A18" s="4">
        <v>14</v>
      </c>
      <c r="B18" s="2" t="str">
        <f>HYPERLINK("https://my.zakupivli.pro/remote/dispatcher/state_purchase_view/19167972", "UA-2020-09-10-004921-b")</f>
        <v>UA-2020-09-10-004921-b</v>
      </c>
      <c r="C18" s="2" t="s">
        <v>198</v>
      </c>
      <c r="D18" s="2" t="str">
        <f>HYPERLINK("https://my.zakupivli.pro/remote/dispatcher/state_contracting_view/5435267", "UA-2020-09-10-004921-b-b1")</f>
        <v>UA-2020-09-10-004921-b-b1</v>
      </c>
      <c r="E18" s="1" t="s">
        <v>46</v>
      </c>
      <c r="F18" s="1" t="s">
        <v>226</v>
      </c>
      <c r="G18" s="1" t="s">
        <v>226</v>
      </c>
      <c r="H18" s="1" t="s">
        <v>67</v>
      </c>
      <c r="I18" s="1" t="s">
        <v>173</v>
      </c>
      <c r="J18" s="1" t="s">
        <v>242</v>
      </c>
      <c r="K18" s="1" t="s">
        <v>37</v>
      </c>
      <c r="L18" s="1" t="s">
        <v>26</v>
      </c>
      <c r="M18" s="5">
        <v>2997.6</v>
      </c>
      <c r="N18" s="6">
        <v>44083</v>
      </c>
      <c r="O18" s="6">
        <v>44196</v>
      </c>
      <c r="P18" s="1" t="s">
        <v>259</v>
      </c>
    </row>
    <row r="19" spans="1:16">
      <c r="A19" s="4">
        <v>15</v>
      </c>
      <c r="B19" s="2" t="str">
        <f>HYPERLINK("https://my.zakupivli.pro/remote/dispatcher/state_purchase_view/15497556", "UA-2020-02-26-002914-a")</f>
        <v>UA-2020-02-26-002914-a</v>
      </c>
      <c r="C19" s="2" t="s">
        <v>198</v>
      </c>
      <c r="D19" s="2" t="str">
        <f>HYPERLINK("https://my.zakupivli.pro/remote/dispatcher/state_contracting_view/4005067", "UA-2020-02-26-002914-a-b2")</f>
        <v>UA-2020-02-26-002914-a-b2</v>
      </c>
      <c r="E19" s="1" t="s">
        <v>111</v>
      </c>
      <c r="F19" s="1" t="s">
        <v>194</v>
      </c>
      <c r="G19" s="1" t="s">
        <v>194</v>
      </c>
      <c r="H19" s="1" t="s">
        <v>63</v>
      </c>
      <c r="I19" s="1" t="s">
        <v>231</v>
      </c>
      <c r="J19" s="1" t="s">
        <v>201</v>
      </c>
      <c r="K19" s="1" t="s">
        <v>77</v>
      </c>
      <c r="L19" s="1" t="s">
        <v>11</v>
      </c>
      <c r="M19" s="5">
        <v>16000</v>
      </c>
      <c r="N19" s="6">
        <v>43916</v>
      </c>
      <c r="O19" s="6">
        <v>44196</v>
      </c>
      <c r="P19" s="1" t="s">
        <v>259</v>
      </c>
    </row>
    <row r="20" spans="1:16">
      <c r="A20" s="4">
        <v>16</v>
      </c>
      <c r="B20" s="2" t="str">
        <f>HYPERLINK("https://my.zakupivli.pro/remote/dispatcher/state_purchase_view/17427534", "UA-2020-06-23-001667-c")</f>
        <v>UA-2020-06-23-001667-c</v>
      </c>
      <c r="C20" s="2" t="s">
        <v>198</v>
      </c>
      <c r="D20" s="2" t="str">
        <f>HYPERLINK("https://my.zakupivli.pro/remote/dispatcher/state_contracting_view/4619612", "UA-2020-06-23-001667-c-c1")</f>
        <v>UA-2020-06-23-001667-c-c1</v>
      </c>
      <c r="E20" s="1" t="s">
        <v>131</v>
      </c>
      <c r="F20" s="1" t="s">
        <v>177</v>
      </c>
      <c r="G20" s="1" t="s">
        <v>177</v>
      </c>
      <c r="H20" s="1" t="s">
        <v>55</v>
      </c>
      <c r="I20" s="1" t="s">
        <v>173</v>
      </c>
      <c r="J20" s="1" t="s">
        <v>159</v>
      </c>
      <c r="K20" s="1" t="s">
        <v>85</v>
      </c>
      <c r="L20" s="1" t="s">
        <v>161</v>
      </c>
      <c r="M20" s="5">
        <v>2750</v>
      </c>
      <c r="N20" s="6">
        <v>44004</v>
      </c>
      <c r="O20" s="6">
        <v>44196</v>
      </c>
      <c r="P20" s="1" t="s">
        <v>259</v>
      </c>
    </row>
    <row r="21" spans="1:16">
      <c r="A21" s="4">
        <v>17</v>
      </c>
      <c r="B21" s="2" t="str">
        <f>HYPERLINK("https://my.zakupivli.pro/remote/dispatcher/state_purchase_view/17864136", "UA-2020-07-14-005484-c")</f>
        <v>UA-2020-07-14-005484-c</v>
      </c>
      <c r="C21" s="2" t="s">
        <v>198</v>
      </c>
      <c r="D21" s="2" t="str">
        <f>HYPERLINK("https://my.zakupivli.pro/remote/dispatcher/state_contracting_view/5128454", "UA-2020-07-14-005484-c-c1")</f>
        <v>UA-2020-07-14-005484-c-c1</v>
      </c>
      <c r="E21" s="1" t="s">
        <v>109</v>
      </c>
      <c r="F21" s="1" t="s">
        <v>184</v>
      </c>
      <c r="G21" s="1" t="s">
        <v>184</v>
      </c>
      <c r="H21" s="1" t="s">
        <v>48</v>
      </c>
      <c r="I21" s="1" t="s">
        <v>231</v>
      </c>
      <c r="J21" s="1" t="s">
        <v>228</v>
      </c>
      <c r="K21" s="1" t="s">
        <v>79</v>
      </c>
      <c r="L21" s="1" t="s">
        <v>22</v>
      </c>
      <c r="M21" s="5">
        <v>14058</v>
      </c>
      <c r="N21" s="6">
        <v>44056</v>
      </c>
      <c r="O21" s="6">
        <v>44196</v>
      </c>
      <c r="P21" s="1" t="s">
        <v>259</v>
      </c>
    </row>
    <row r="22" spans="1:16">
      <c r="A22" s="4">
        <v>18</v>
      </c>
      <c r="B22" s="2" t="str">
        <f>HYPERLINK("https://my.zakupivli.pro/remote/dispatcher/state_purchase_view/20275631", "UA-2020-10-20-005535-a")</f>
        <v>UA-2020-10-20-005535-a</v>
      </c>
      <c r="C22" s="2" t="s">
        <v>198</v>
      </c>
      <c r="D22" s="2" t="str">
        <f>HYPERLINK("https://my.zakupivli.pro/remote/dispatcher/state_contracting_view/5958936", "UA-2020-10-20-005535-a-a1")</f>
        <v>UA-2020-10-20-005535-a-a1</v>
      </c>
      <c r="E22" s="1" t="s">
        <v>130</v>
      </c>
      <c r="F22" s="1" t="s">
        <v>223</v>
      </c>
      <c r="G22" s="1" t="s">
        <v>222</v>
      </c>
      <c r="H22" s="1" t="s">
        <v>96</v>
      </c>
      <c r="I22" s="1" t="s">
        <v>173</v>
      </c>
      <c r="J22" s="1" t="s">
        <v>227</v>
      </c>
      <c r="K22" s="1" t="s">
        <v>42</v>
      </c>
      <c r="L22" s="1" t="s">
        <v>23</v>
      </c>
      <c r="M22" s="5">
        <v>2400</v>
      </c>
      <c r="N22" s="6">
        <v>44124</v>
      </c>
      <c r="O22" s="6">
        <v>44196</v>
      </c>
      <c r="P22" s="1" t="s">
        <v>259</v>
      </c>
    </row>
    <row r="23" spans="1:16">
      <c r="A23" s="4">
        <v>19</v>
      </c>
      <c r="B23" s="2" t="str">
        <f>HYPERLINK("https://my.zakupivli.pro/remote/dispatcher/state_purchase_view/20999114", "UA-2020-11-12-003650-c")</f>
        <v>UA-2020-11-12-003650-c</v>
      </c>
      <c r="C23" s="2" t="s">
        <v>198</v>
      </c>
      <c r="D23" s="2" t="str">
        <f>HYPERLINK("https://my.zakupivli.pro/remote/dispatcher/state_contracting_view/6721000", "UA-2020-11-12-003650-c-b1")</f>
        <v>UA-2020-11-12-003650-c-b1</v>
      </c>
      <c r="E23" s="1" t="s">
        <v>101</v>
      </c>
      <c r="F23" s="1" t="s">
        <v>197</v>
      </c>
      <c r="G23" s="1" t="s">
        <v>196</v>
      </c>
      <c r="H23" s="1" t="s">
        <v>61</v>
      </c>
      <c r="I23" s="1" t="s">
        <v>231</v>
      </c>
      <c r="J23" s="1" t="s">
        <v>157</v>
      </c>
      <c r="K23" s="1" t="s">
        <v>40</v>
      </c>
      <c r="L23" s="1" t="s">
        <v>43</v>
      </c>
      <c r="M23" s="5">
        <v>11310</v>
      </c>
      <c r="N23" s="6">
        <v>44173</v>
      </c>
      <c r="O23" s="6">
        <v>44196</v>
      </c>
      <c r="P23" s="1" t="s">
        <v>259</v>
      </c>
    </row>
    <row r="24" spans="1:16">
      <c r="A24" s="4">
        <v>20</v>
      </c>
      <c r="B24" s="2" t="str">
        <f>HYPERLINK("https://my.zakupivli.pro/remote/dispatcher/state_purchase_view/15218779", "UA-2020-02-11-002426-b")</f>
        <v>UA-2020-02-11-002426-b</v>
      </c>
      <c r="C24" s="2" t="s">
        <v>198</v>
      </c>
      <c r="D24" s="2" t="str">
        <f>HYPERLINK("https://my.zakupivli.pro/remote/dispatcher/state_contracting_view/3900384", "UA-2020-02-11-002426-b-c1")</f>
        <v>UA-2020-02-11-002426-b-c1</v>
      </c>
      <c r="E24" s="1" t="s">
        <v>137</v>
      </c>
      <c r="F24" s="1" t="s">
        <v>171</v>
      </c>
      <c r="G24" s="1" t="s">
        <v>171</v>
      </c>
      <c r="H24" s="1" t="s">
        <v>64</v>
      </c>
      <c r="I24" s="1" t="s">
        <v>231</v>
      </c>
      <c r="J24" s="1" t="s">
        <v>180</v>
      </c>
      <c r="K24" s="1" t="s">
        <v>91</v>
      </c>
      <c r="L24" s="1" t="s">
        <v>7</v>
      </c>
      <c r="M24" s="5">
        <v>94940</v>
      </c>
      <c r="N24" s="6">
        <v>43895</v>
      </c>
      <c r="O24" s="6">
        <v>44196</v>
      </c>
      <c r="P24" s="1" t="s">
        <v>259</v>
      </c>
    </row>
    <row r="25" spans="1:16">
      <c r="A25" s="4">
        <v>21</v>
      </c>
      <c r="B25" s="2" t="str">
        <f>HYPERLINK("https://my.zakupivli.pro/remote/dispatcher/state_purchase_view/14821315", "UA-2020-01-27-000922-b")</f>
        <v>UA-2020-01-27-000922-b</v>
      </c>
      <c r="C25" s="2" t="s">
        <v>198</v>
      </c>
      <c r="D25" s="2" t="str">
        <f>HYPERLINK("https://my.zakupivli.pro/remote/dispatcher/state_contracting_view/3798953", "UA-2020-01-27-000922-b-a1")</f>
        <v>UA-2020-01-27-000922-b-a1</v>
      </c>
      <c r="E25" s="1" t="s">
        <v>117</v>
      </c>
      <c r="F25" s="1" t="s">
        <v>213</v>
      </c>
      <c r="G25" s="1" t="s">
        <v>213</v>
      </c>
      <c r="H25" s="1" t="s">
        <v>122</v>
      </c>
      <c r="I25" s="1" t="s">
        <v>231</v>
      </c>
      <c r="J25" s="1" t="s">
        <v>251</v>
      </c>
      <c r="K25" s="1" t="s">
        <v>42</v>
      </c>
      <c r="L25" s="1" t="s">
        <v>4</v>
      </c>
      <c r="M25" s="5">
        <v>21450</v>
      </c>
      <c r="N25" s="6">
        <v>43874</v>
      </c>
      <c r="O25" s="6">
        <v>44196</v>
      </c>
      <c r="P25" s="1" t="s">
        <v>259</v>
      </c>
    </row>
    <row r="26" spans="1:16">
      <c r="A26" s="4">
        <v>22</v>
      </c>
      <c r="B26" s="2" t="str">
        <f>HYPERLINK("https://my.zakupivli.pro/remote/dispatcher/state_purchase_view/18979599", "UA-2020-09-03-004296-b")</f>
        <v>UA-2020-09-03-004296-b</v>
      </c>
      <c r="C26" s="2" t="s">
        <v>198</v>
      </c>
      <c r="D26" s="2" t="str">
        <f>HYPERLINK("https://my.zakupivli.pro/remote/dispatcher/state_contracting_view/5346447", "UA-2020-09-03-004296-b-b1")</f>
        <v>UA-2020-09-03-004296-b-b1</v>
      </c>
      <c r="E26" s="1" t="s">
        <v>106</v>
      </c>
      <c r="F26" s="1" t="s">
        <v>169</v>
      </c>
      <c r="G26" s="1" t="s">
        <v>170</v>
      </c>
      <c r="H26" s="1" t="s">
        <v>126</v>
      </c>
      <c r="I26" s="1" t="s">
        <v>173</v>
      </c>
      <c r="J26" s="1" t="s">
        <v>159</v>
      </c>
      <c r="K26" s="1" t="s">
        <v>85</v>
      </c>
      <c r="L26" s="1" t="s">
        <v>162</v>
      </c>
      <c r="M26" s="5">
        <v>92250</v>
      </c>
      <c r="N26" s="6">
        <v>44076</v>
      </c>
      <c r="O26" s="6">
        <v>44196</v>
      </c>
      <c r="P26" s="1" t="s">
        <v>259</v>
      </c>
    </row>
    <row r="27" spans="1:16">
      <c r="A27" s="4">
        <v>23</v>
      </c>
      <c r="B27" s="2" t="str">
        <f>HYPERLINK("https://my.zakupivli.pro/remote/dispatcher/state_purchase_view/17703970", "UA-2020-07-07-002137-c")</f>
        <v>UA-2020-07-07-002137-c</v>
      </c>
      <c r="C27" s="2" t="s">
        <v>198</v>
      </c>
      <c r="D27" s="2" t="str">
        <f>HYPERLINK("https://my.zakupivli.pro/remote/dispatcher/state_contracting_view/4747520", "UA-2020-07-07-002137-c-c1")</f>
        <v>UA-2020-07-07-002137-c-c1</v>
      </c>
      <c r="E27" s="1" t="s">
        <v>87</v>
      </c>
      <c r="F27" s="1" t="s">
        <v>172</v>
      </c>
      <c r="G27" s="1" t="s">
        <v>258</v>
      </c>
      <c r="H27" s="1" t="s">
        <v>58</v>
      </c>
      <c r="I27" s="1" t="s">
        <v>173</v>
      </c>
      <c r="J27" s="1" t="s">
        <v>243</v>
      </c>
      <c r="K27" s="1" t="s">
        <v>29</v>
      </c>
      <c r="L27" s="1" t="s">
        <v>68</v>
      </c>
      <c r="M27" s="5">
        <v>432.72</v>
      </c>
      <c r="N27" s="6">
        <v>44014</v>
      </c>
      <c r="O27" s="6">
        <v>44196</v>
      </c>
      <c r="P27" s="1" t="s">
        <v>259</v>
      </c>
    </row>
    <row r="28" spans="1:16">
      <c r="A28" s="4">
        <v>24</v>
      </c>
      <c r="B28" s="2" t="str">
        <f>HYPERLINK("https://my.zakupivli.pro/remote/dispatcher/state_purchase_view/14821981", "UA-2020-01-27-001067-b")</f>
        <v>UA-2020-01-27-001067-b</v>
      </c>
      <c r="C28" s="2" t="s">
        <v>198</v>
      </c>
      <c r="D28" s="2" t="str">
        <f>HYPERLINK("https://my.zakupivli.pro/remote/dispatcher/state_contracting_view/3798902", "UA-2020-01-27-001067-b-a1")</f>
        <v>UA-2020-01-27-001067-b-a1</v>
      </c>
      <c r="E28" s="1" t="s">
        <v>110</v>
      </c>
      <c r="F28" s="1" t="s">
        <v>221</v>
      </c>
      <c r="G28" s="1" t="s">
        <v>221</v>
      </c>
      <c r="H28" s="1" t="s">
        <v>122</v>
      </c>
      <c r="I28" s="1" t="s">
        <v>231</v>
      </c>
      <c r="J28" s="1" t="s">
        <v>251</v>
      </c>
      <c r="K28" s="1" t="s">
        <v>42</v>
      </c>
      <c r="L28" s="1" t="s">
        <v>5</v>
      </c>
      <c r="M28" s="5">
        <v>36000</v>
      </c>
      <c r="N28" s="6">
        <v>43874</v>
      </c>
      <c r="O28" s="6">
        <v>44196</v>
      </c>
      <c r="P28" s="1" t="s">
        <v>259</v>
      </c>
    </row>
    <row r="29" spans="1:16">
      <c r="A29" s="4">
        <v>25</v>
      </c>
      <c r="B29" s="2" t="str">
        <f>HYPERLINK("https://my.zakupivli.pro/remote/dispatcher/state_purchase_view/15269685", "UA-2020-02-13-001303-c")</f>
        <v>UA-2020-02-13-001303-c</v>
      </c>
      <c r="C29" s="2" t="s">
        <v>198</v>
      </c>
      <c r="D29" s="2" t="str">
        <f>HYPERLINK("https://my.zakupivli.pro/remote/dispatcher/state_contracting_view/4023048", "UA-2020-02-13-001303-c-a1")</f>
        <v>UA-2020-02-13-001303-c-a1</v>
      </c>
      <c r="E29" s="1" t="s">
        <v>141</v>
      </c>
      <c r="F29" s="1" t="s">
        <v>207</v>
      </c>
      <c r="G29" s="1" t="s">
        <v>207</v>
      </c>
      <c r="H29" s="1" t="s">
        <v>119</v>
      </c>
      <c r="I29" s="1" t="s">
        <v>156</v>
      </c>
      <c r="J29" s="1" t="s">
        <v>180</v>
      </c>
      <c r="K29" s="1" t="s">
        <v>91</v>
      </c>
      <c r="L29" s="1" t="s">
        <v>12</v>
      </c>
      <c r="M29" s="5">
        <v>261118</v>
      </c>
      <c r="N29" s="6">
        <v>43920</v>
      </c>
      <c r="O29" s="6">
        <v>44196</v>
      </c>
      <c r="P29" s="1" t="s">
        <v>259</v>
      </c>
    </row>
    <row r="30" spans="1:16">
      <c r="A30" s="4">
        <v>26</v>
      </c>
      <c r="B30" s="2" t="str">
        <f>HYPERLINK("https://my.zakupivli.pro/remote/dispatcher/state_purchase_view/18529786", "UA-2020-08-13-006232-a")</f>
        <v>UA-2020-08-13-006232-a</v>
      </c>
      <c r="C30" s="2" t="s">
        <v>198</v>
      </c>
      <c r="D30" s="2" t="str">
        <f>HYPERLINK("https://my.zakupivli.pro/remote/dispatcher/state_contracting_view/5624083", "UA-2020-08-13-006232-a-b1")</f>
        <v>UA-2020-08-13-006232-a-b1</v>
      </c>
      <c r="E30" s="1" t="s">
        <v>143</v>
      </c>
      <c r="F30" s="1" t="s">
        <v>187</v>
      </c>
      <c r="G30" s="1" t="s">
        <v>206</v>
      </c>
      <c r="H30" s="1" t="s">
        <v>54</v>
      </c>
      <c r="I30" s="1" t="s">
        <v>156</v>
      </c>
      <c r="J30" s="1" t="s">
        <v>246</v>
      </c>
      <c r="K30" s="1" t="s">
        <v>89</v>
      </c>
      <c r="L30" s="1" t="s">
        <v>31</v>
      </c>
      <c r="M30" s="5">
        <v>311498.88</v>
      </c>
      <c r="N30" s="6">
        <v>44098</v>
      </c>
      <c r="O30" s="6">
        <v>44196</v>
      </c>
      <c r="P30" s="1" t="s">
        <v>259</v>
      </c>
    </row>
    <row r="31" spans="1:16">
      <c r="A31" s="4">
        <v>27</v>
      </c>
      <c r="B31" s="2" t="str">
        <f>HYPERLINK("https://my.zakupivli.pro/remote/dispatcher/state_purchase_view/17894996", "UA-2020-07-15-005062-c")</f>
        <v>UA-2020-07-15-005062-c</v>
      </c>
      <c r="C31" s="2" t="s">
        <v>198</v>
      </c>
      <c r="D31" s="2" t="str">
        <f>HYPERLINK("https://my.zakupivli.pro/remote/dispatcher/state_contracting_view/5254309", "UA-2020-07-15-005062-c-a1")</f>
        <v>UA-2020-07-15-005062-c-a1</v>
      </c>
      <c r="E31" s="1" t="s">
        <v>127</v>
      </c>
      <c r="F31" s="1" t="s">
        <v>210</v>
      </c>
      <c r="G31" s="1" t="s">
        <v>210</v>
      </c>
      <c r="H31" s="1" t="s">
        <v>102</v>
      </c>
      <c r="I31" s="1" t="s">
        <v>156</v>
      </c>
      <c r="J31" s="1" t="s">
        <v>180</v>
      </c>
      <c r="K31" s="1" t="s">
        <v>91</v>
      </c>
      <c r="L31" s="1" t="s">
        <v>25</v>
      </c>
      <c r="M31" s="5">
        <v>220940</v>
      </c>
      <c r="N31" s="6">
        <v>44064</v>
      </c>
      <c r="O31" s="6">
        <v>44196</v>
      </c>
      <c r="P31" s="1" t="s">
        <v>259</v>
      </c>
    </row>
    <row r="32" spans="1:16">
      <c r="A32" s="4">
        <v>28</v>
      </c>
      <c r="B32" s="2" t="str">
        <f>HYPERLINK("https://my.zakupivli.pro/remote/dispatcher/state_purchase_view/17026648", "UA-2020-06-10-004011-b")</f>
        <v>UA-2020-06-10-004011-b</v>
      </c>
      <c r="C32" s="2" t="s">
        <v>198</v>
      </c>
      <c r="D32" s="2" t="str">
        <f>HYPERLINK("https://my.zakupivli.pro/remote/dispatcher/state_contracting_view/4742360", "UA-2020-06-10-004011-b-a1")</f>
        <v>UA-2020-06-10-004011-b-a1</v>
      </c>
      <c r="E32" s="1" t="s">
        <v>73</v>
      </c>
      <c r="F32" s="1" t="s">
        <v>214</v>
      </c>
      <c r="G32" s="1" t="s">
        <v>214</v>
      </c>
      <c r="H32" s="1" t="s">
        <v>98</v>
      </c>
      <c r="I32" s="1" t="s">
        <v>231</v>
      </c>
      <c r="J32" s="1" t="s">
        <v>238</v>
      </c>
      <c r="K32" s="1" t="s">
        <v>88</v>
      </c>
      <c r="L32" s="1" t="s">
        <v>14</v>
      </c>
      <c r="M32" s="5">
        <v>3421.44</v>
      </c>
      <c r="N32" s="6">
        <v>44019</v>
      </c>
      <c r="O32" s="6">
        <v>44196</v>
      </c>
      <c r="P32" s="1" t="s">
        <v>259</v>
      </c>
    </row>
    <row r="33" spans="1:16">
      <c r="A33" s="4">
        <v>29</v>
      </c>
      <c r="B33" s="2" t="str">
        <f>HYPERLINK("https://my.zakupivli.pro/remote/dispatcher/state_purchase_view/18576192", "UA-2020-08-17-000482-a")</f>
        <v>UA-2020-08-17-000482-a</v>
      </c>
      <c r="C33" s="2" t="s">
        <v>198</v>
      </c>
      <c r="D33" s="2" t="str">
        <f>HYPERLINK("https://my.zakupivli.pro/remote/dispatcher/state_contracting_view/5548279", "UA-2020-08-17-000482-a-b1")</f>
        <v>UA-2020-08-17-000482-a-b1</v>
      </c>
      <c r="E33" s="1" t="s">
        <v>144</v>
      </c>
      <c r="F33" s="1" t="s">
        <v>229</v>
      </c>
      <c r="G33" s="1" t="s">
        <v>230</v>
      </c>
      <c r="H33" s="1" t="s">
        <v>64</v>
      </c>
      <c r="I33" s="1" t="s">
        <v>231</v>
      </c>
      <c r="J33" s="1" t="s">
        <v>180</v>
      </c>
      <c r="K33" s="1" t="s">
        <v>91</v>
      </c>
      <c r="L33" s="1" t="s">
        <v>30</v>
      </c>
      <c r="M33" s="5">
        <v>94900</v>
      </c>
      <c r="N33" s="6">
        <v>44092</v>
      </c>
      <c r="O33" s="6">
        <v>44196</v>
      </c>
      <c r="P33" s="1" t="s">
        <v>259</v>
      </c>
    </row>
    <row r="34" spans="1:16">
      <c r="A34" s="4">
        <v>30</v>
      </c>
      <c r="B34" s="2" t="str">
        <f>HYPERLINK("https://my.zakupivli.pro/remote/dispatcher/state_purchase_view/17433758", "UA-2020-06-23-002976-a")</f>
        <v>UA-2020-06-23-002976-a</v>
      </c>
      <c r="C34" s="2" t="s">
        <v>198</v>
      </c>
      <c r="D34" s="2" t="str">
        <f>HYPERLINK("https://my.zakupivli.pro/remote/dispatcher/state_contracting_view/4952842", "UA-2020-06-23-002976-a-c1")</f>
        <v>UA-2020-06-23-002976-a-c1</v>
      </c>
      <c r="E34" s="1" t="s">
        <v>94</v>
      </c>
      <c r="F34" s="1" t="s">
        <v>215</v>
      </c>
      <c r="G34" s="1" t="s">
        <v>215</v>
      </c>
      <c r="H34" s="1" t="s">
        <v>104</v>
      </c>
      <c r="I34" s="1" t="s">
        <v>231</v>
      </c>
      <c r="J34" s="1" t="s">
        <v>244</v>
      </c>
      <c r="K34" s="1" t="s">
        <v>19</v>
      </c>
      <c r="L34" s="1" t="s">
        <v>18</v>
      </c>
      <c r="M34" s="5">
        <v>16374</v>
      </c>
      <c r="N34" s="6">
        <v>44039</v>
      </c>
      <c r="O34" s="6">
        <v>44196</v>
      </c>
      <c r="P34" s="1" t="s">
        <v>259</v>
      </c>
    </row>
    <row r="35" spans="1:16">
      <c r="A35" s="4">
        <v>31</v>
      </c>
      <c r="B35" s="2" t="str">
        <f>HYPERLINK("https://my.zakupivli.pro/remote/dispatcher/state_purchase_view/21040162", "UA-2020-11-13-001864-c")</f>
        <v>UA-2020-11-13-001864-c</v>
      </c>
      <c r="C35" s="2" t="s">
        <v>198</v>
      </c>
      <c r="D35" s="2" t="str">
        <f>HYPERLINK("https://my.zakupivli.pro/remote/dispatcher/state_contracting_view/6327538", "UA-2020-11-13-001864-c-c1")</f>
        <v>UA-2020-11-13-001864-c-c1</v>
      </c>
      <c r="E35" s="1" t="s">
        <v>115</v>
      </c>
      <c r="F35" s="1" t="s">
        <v>181</v>
      </c>
      <c r="G35" s="1" t="s">
        <v>182</v>
      </c>
      <c r="H35" s="1" t="s">
        <v>49</v>
      </c>
      <c r="I35" s="1" t="s">
        <v>173</v>
      </c>
      <c r="J35" s="1" t="s">
        <v>243</v>
      </c>
      <c r="K35" s="1" t="s">
        <v>29</v>
      </c>
      <c r="L35" s="1" t="s">
        <v>92</v>
      </c>
      <c r="M35" s="5">
        <v>1617.6</v>
      </c>
      <c r="N35" s="6">
        <v>44148</v>
      </c>
      <c r="O35" s="6">
        <v>44196</v>
      </c>
      <c r="P35" s="1" t="s">
        <v>259</v>
      </c>
    </row>
    <row r="36" spans="1:16">
      <c r="A36" s="4">
        <v>32</v>
      </c>
      <c r="B36" s="2" t="str">
        <f>HYPERLINK("https://my.zakupivli.pro/remote/dispatcher/state_purchase_view/15275810", "UA-2020-02-13-002257-c")</f>
        <v>UA-2020-02-13-002257-c</v>
      </c>
      <c r="C36" s="2" t="s">
        <v>198</v>
      </c>
      <c r="D36" s="2" t="str">
        <f>HYPERLINK("https://my.zakupivli.pro/remote/dispatcher/state_contracting_view/3797520", "UA-2020-02-13-002257-c-c1")</f>
        <v>UA-2020-02-13-002257-c-c1</v>
      </c>
      <c r="E36" s="1" t="s">
        <v>142</v>
      </c>
      <c r="F36" s="1" t="s">
        <v>216</v>
      </c>
      <c r="G36" s="1" t="s">
        <v>216</v>
      </c>
      <c r="H36" s="1" t="s">
        <v>118</v>
      </c>
      <c r="I36" s="1" t="s">
        <v>173</v>
      </c>
      <c r="J36" s="1" t="s">
        <v>160</v>
      </c>
      <c r="K36" s="1" t="s">
        <v>66</v>
      </c>
      <c r="L36" s="1" t="s">
        <v>15</v>
      </c>
      <c r="M36" s="5">
        <v>69000</v>
      </c>
      <c r="N36" s="6">
        <v>43873</v>
      </c>
      <c r="O36" s="6">
        <v>44196</v>
      </c>
      <c r="P36" s="1" t="s">
        <v>257</v>
      </c>
    </row>
    <row r="37" spans="1:16">
      <c r="A37" s="4">
        <v>33</v>
      </c>
      <c r="B37" s="2" t="str">
        <f>HYPERLINK("https://my.zakupivli.pro/remote/dispatcher/state_purchase_view/14398573", "UA-2020-01-08-001386-c")</f>
        <v>UA-2020-01-08-001386-c</v>
      </c>
      <c r="C37" s="2" t="s">
        <v>198</v>
      </c>
      <c r="D37" s="2" t="str">
        <f>HYPERLINK("https://my.zakupivli.pro/remote/dispatcher/state_contracting_view/3684640", "UA-2020-01-08-001386-c-c1")</f>
        <v>UA-2020-01-08-001386-c-c1</v>
      </c>
      <c r="E37" s="1" t="s">
        <v>114</v>
      </c>
      <c r="F37" s="1" t="s">
        <v>218</v>
      </c>
      <c r="G37" s="1" t="s">
        <v>217</v>
      </c>
      <c r="H37" s="1" t="s">
        <v>112</v>
      </c>
      <c r="I37" s="1" t="s">
        <v>231</v>
      </c>
      <c r="J37" s="1" t="s">
        <v>166</v>
      </c>
      <c r="K37" s="1" t="s">
        <v>2</v>
      </c>
      <c r="L37" s="1" t="s">
        <v>3</v>
      </c>
      <c r="M37" s="5">
        <v>22041.360000000001</v>
      </c>
      <c r="N37" s="6">
        <v>43853</v>
      </c>
      <c r="O37" s="6">
        <v>44196</v>
      </c>
      <c r="P37" s="1" t="s">
        <v>259</v>
      </c>
    </row>
    <row r="38" spans="1:16">
      <c r="A38" s="4">
        <v>34</v>
      </c>
      <c r="B38" s="2" t="str">
        <f>HYPERLINK("https://my.zakupivli.pro/remote/dispatcher/state_purchase_view/15267723", "UA-2020-02-13-000991-c")</f>
        <v>UA-2020-02-13-000991-c</v>
      </c>
      <c r="C38" s="2" t="s">
        <v>198</v>
      </c>
      <c r="D38" s="2" t="str">
        <f>HYPERLINK("https://my.zakupivli.pro/remote/dispatcher/state_contracting_view/3906233", "UA-2020-02-13-000991-c-c1")</f>
        <v>UA-2020-02-13-000991-c-c1</v>
      </c>
      <c r="E38" s="1" t="s">
        <v>32</v>
      </c>
      <c r="F38" s="1" t="s">
        <v>255</v>
      </c>
      <c r="G38" s="1" t="s">
        <v>255</v>
      </c>
      <c r="H38" s="1" t="s">
        <v>50</v>
      </c>
      <c r="I38" s="1" t="s">
        <v>231</v>
      </c>
      <c r="J38" s="1" t="s">
        <v>239</v>
      </c>
      <c r="K38" s="1" t="s">
        <v>81</v>
      </c>
      <c r="L38" s="1" t="s">
        <v>8</v>
      </c>
      <c r="M38" s="5">
        <v>7347.6</v>
      </c>
      <c r="N38" s="6">
        <v>43896</v>
      </c>
      <c r="O38" s="6">
        <v>44196</v>
      </c>
      <c r="P38" s="1" t="s">
        <v>259</v>
      </c>
    </row>
    <row r="39" spans="1:16">
      <c r="A39" s="4">
        <v>35</v>
      </c>
      <c r="B39" s="2" t="str">
        <f>HYPERLINK("https://my.zakupivli.pro/remote/dispatcher/state_purchase_view/14852495", "UA-2020-01-27-001997-a")</f>
        <v>UA-2020-01-27-001997-a</v>
      </c>
      <c r="C39" s="2" t="s">
        <v>198</v>
      </c>
      <c r="D39" s="2" t="str">
        <f>HYPERLINK("https://my.zakupivli.pro/remote/dispatcher/state_contracting_view/3912551", "UA-2020-01-27-001997-a-b1")</f>
        <v>UA-2020-01-27-001997-a-b1</v>
      </c>
      <c r="E39" s="1" t="s">
        <v>135</v>
      </c>
      <c r="F39" s="1" t="s">
        <v>219</v>
      </c>
      <c r="G39" s="1" t="s">
        <v>220</v>
      </c>
      <c r="H39" s="1" t="s">
        <v>102</v>
      </c>
      <c r="I39" s="1" t="s">
        <v>156</v>
      </c>
      <c r="J39" s="1" t="s">
        <v>180</v>
      </c>
      <c r="K39" s="1" t="s">
        <v>91</v>
      </c>
      <c r="L39" s="1" t="s">
        <v>9</v>
      </c>
      <c r="M39" s="5">
        <v>294800</v>
      </c>
      <c r="N39" s="6">
        <v>43900</v>
      </c>
      <c r="O39" s="6">
        <v>44196</v>
      </c>
      <c r="P39" s="1" t="s">
        <v>259</v>
      </c>
    </row>
    <row r="40" spans="1:16">
      <c r="A40" s="4">
        <v>36</v>
      </c>
      <c r="B40" s="2" t="str">
        <f>HYPERLINK("https://my.zakupivli.pro/remote/dispatcher/state_purchase_view/18217085", "UA-2020-07-30-003707-c")</f>
        <v>UA-2020-07-30-003707-c</v>
      </c>
      <c r="C40" s="2" t="s">
        <v>198</v>
      </c>
      <c r="D40" s="2" t="str">
        <f>HYPERLINK("https://my.zakupivli.pro/remote/dispatcher/state_contracting_view/4987793", "UA-2020-07-30-003707-c-c1")</f>
        <v>UA-2020-07-30-003707-c-c1</v>
      </c>
      <c r="E40" s="1" t="s">
        <v>27</v>
      </c>
      <c r="F40" s="1" t="s">
        <v>165</v>
      </c>
      <c r="G40" s="1" t="s">
        <v>165</v>
      </c>
      <c r="H40" s="1" t="s">
        <v>95</v>
      </c>
      <c r="I40" s="1" t="s">
        <v>173</v>
      </c>
      <c r="J40" s="1" t="s">
        <v>241</v>
      </c>
      <c r="K40" s="1" t="s">
        <v>78</v>
      </c>
      <c r="L40" s="1" t="s">
        <v>20</v>
      </c>
      <c r="M40" s="5">
        <v>2850</v>
      </c>
      <c r="N40" s="6">
        <v>44042</v>
      </c>
      <c r="O40" s="6">
        <v>44196</v>
      </c>
      <c r="P40" s="1" t="s">
        <v>259</v>
      </c>
    </row>
    <row r="41" spans="1:16">
      <c r="A41" s="4">
        <v>37</v>
      </c>
      <c r="B41" s="2" t="str">
        <f>HYPERLINK("https://my.zakupivli.pro/remote/dispatcher/state_purchase_view/18798266", "UA-2020-08-26-006001-a")</f>
        <v>UA-2020-08-26-006001-a</v>
      </c>
      <c r="C41" s="2" t="s">
        <v>198</v>
      </c>
      <c r="D41" s="2" t="str">
        <f>HYPERLINK("https://my.zakupivli.pro/remote/dispatcher/state_contracting_view/5866984", "UA-2020-08-26-006001-a-b1")</f>
        <v>UA-2020-08-26-006001-a-b1</v>
      </c>
      <c r="E41" s="1" t="s">
        <v>45</v>
      </c>
      <c r="F41" s="1" t="s">
        <v>209</v>
      </c>
      <c r="G41" s="1" t="s">
        <v>208</v>
      </c>
      <c r="H41" s="1" t="s">
        <v>120</v>
      </c>
      <c r="I41" s="1" t="s">
        <v>156</v>
      </c>
      <c r="J41" s="1" t="s">
        <v>152</v>
      </c>
      <c r="K41" s="1" t="s">
        <v>84</v>
      </c>
      <c r="L41" s="1" t="s">
        <v>33</v>
      </c>
      <c r="M41" s="5">
        <v>1171500</v>
      </c>
      <c r="N41" s="6">
        <v>44113</v>
      </c>
      <c r="O41" s="6">
        <v>44196</v>
      </c>
      <c r="P41" s="1" t="s">
        <v>259</v>
      </c>
    </row>
    <row r="42" spans="1:16">
      <c r="A42" s="4">
        <v>38</v>
      </c>
      <c r="B42" s="2" t="str">
        <f>HYPERLINK("https://my.zakupivli.pro/remote/dispatcher/state_purchase_view/20166946", "UA-2020-10-16-006107-c")</f>
        <v>UA-2020-10-16-006107-c</v>
      </c>
      <c r="C42" s="2" t="s">
        <v>198</v>
      </c>
      <c r="D42" s="2" t="str">
        <f>HYPERLINK("https://my.zakupivli.pro/remote/dispatcher/state_contracting_view/5906786", "UA-2020-10-16-006107-c-c1")</f>
        <v>UA-2020-10-16-006107-c-c1</v>
      </c>
      <c r="E42" s="1" t="s">
        <v>146</v>
      </c>
      <c r="F42" s="1" t="s">
        <v>224</v>
      </c>
      <c r="G42" s="1" t="s">
        <v>224</v>
      </c>
      <c r="H42" s="1" t="s">
        <v>122</v>
      </c>
      <c r="I42" s="1" t="s">
        <v>173</v>
      </c>
      <c r="J42" s="1" t="s">
        <v>227</v>
      </c>
      <c r="K42" s="1" t="s">
        <v>42</v>
      </c>
      <c r="L42" s="1" t="s">
        <v>21</v>
      </c>
      <c r="M42" s="5">
        <v>2400</v>
      </c>
      <c r="N42" s="6">
        <v>44120</v>
      </c>
      <c r="O42" s="6">
        <v>44196</v>
      </c>
      <c r="P42" s="1" t="s">
        <v>202</v>
      </c>
    </row>
    <row r="43" spans="1:16">
      <c r="A43" s="4">
        <v>39</v>
      </c>
      <c r="B43" s="2" t="str">
        <f>HYPERLINK("https://my.zakupivli.pro/remote/dispatcher/state_purchase_view/19485080", "UA-2020-09-22-007316-b")</f>
        <v>UA-2020-09-22-007316-b</v>
      </c>
      <c r="C43" s="2" t="s">
        <v>198</v>
      </c>
      <c r="D43" s="2" t="str">
        <f>HYPERLINK("https://my.zakupivli.pro/remote/dispatcher/state_contracting_view/5585861", "UA-2020-09-22-007316-b-b1")</f>
        <v>UA-2020-09-22-007316-b-b1</v>
      </c>
      <c r="E43" s="1" t="s">
        <v>138</v>
      </c>
      <c r="F43" s="1" t="s">
        <v>167</v>
      </c>
      <c r="G43" s="1" t="s">
        <v>168</v>
      </c>
      <c r="H43" s="1" t="s">
        <v>75</v>
      </c>
      <c r="I43" s="1" t="s">
        <v>173</v>
      </c>
      <c r="J43" s="1" t="s">
        <v>243</v>
      </c>
      <c r="K43" s="1" t="s">
        <v>29</v>
      </c>
      <c r="L43" s="1" t="s">
        <v>80</v>
      </c>
      <c r="M43" s="5">
        <v>2664</v>
      </c>
      <c r="N43" s="6">
        <v>44096</v>
      </c>
      <c r="O43" s="6">
        <v>44196</v>
      </c>
      <c r="P43" s="1" t="s">
        <v>259</v>
      </c>
    </row>
    <row r="44" spans="1:16">
      <c r="A44" s="4">
        <v>40</v>
      </c>
      <c r="B44" s="2" t="str">
        <f>HYPERLINK("https://my.zakupivli.pro/remote/dispatcher/state_purchase_view/20580188", "UA-2020-10-29-006533-c")</f>
        <v>UA-2020-10-29-006533-c</v>
      </c>
      <c r="C44" s="2" t="s">
        <v>198</v>
      </c>
      <c r="D44" s="2" t="str">
        <f>HYPERLINK("https://my.zakupivli.pro/remote/dispatcher/state_contracting_view/6605214", "UA-2020-10-29-006533-c-c1")</f>
        <v>UA-2020-10-29-006533-c-c1</v>
      </c>
      <c r="E44" s="1" t="s">
        <v>145</v>
      </c>
      <c r="F44" s="1" t="s">
        <v>203</v>
      </c>
      <c r="G44" s="1" t="s">
        <v>203</v>
      </c>
      <c r="H44" s="1" t="s">
        <v>52</v>
      </c>
      <c r="I44" s="1" t="s">
        <v>156</v>
      </c>
      <c r="J44" s="1" t="s">
        <v>240</v>
      </c>
      <c r="K44" s="1" t="s">
        <v>93</v>
      </c>
      <c r="L44" s="1" t="s">
        <v>39</v>
      </c>
      <c r="M44" s="5">
        <v>469350</v>
      </c>
      <c r="N44" s="6">
        <v>44167</v>
      </c>
      <c r="O44" s="6">
        <v>44196</v>
      </c>
      <c r="P44" s="1" t="s">
        <v>259</v>
      </c>
    </row>
    <row r="45" spans="1:16">
      <c r="A45" s="4">
        <v>41</v>
      </c>
      <c r="B45" s="2" t="str">
        <f>HYPERLINK("https://my.zakupivli.pro/remote/dispatcher/state_purchase_view/19944404", "UA-2020-10-08-005870-a")</f>
        <v>UA-2020-10-08-005870-a</v>
      </c>
      <c r="C45" s="2" t="s">
        <v>198</v>
      </c>
      <c r="D45" s="2" t="str">
        <f>HYPERLINK("https://my.zakupivli.pro/remote/dispatcher/state_contracting_view/6160626", "UA-2020-10-08-005870-a-a1")</f>
        <v>UA-2020-10-08-005870-a-a1</v>
      </c>
      <c r="E45" s="1" t="s">
        <v>116</v>
      </c>
      <c r="F45" s="1" t="s">
        <v>176</v>
      </c>
      <c r="G45" s="1" t="s">
        <v>174</v>
      </c>
      <c r="H45" s="1" t="s">
        <v>103</v>
      </c>
      <c r="I45" s="1" t="s">
        <v>231</v>
      </c>
      <c r="J45" s="1" t="s">
        <v>252</v>
      </c>
      <c r="K45" s="1" t="s">
        <v>59</v>
      </c>
      <c r="L45" s="1" t="s">
        <v>35</v>
      </c>
      <c r="M45" s="5">
        <v>57290</v>
      </c>
      <c r="N45" s="6">
        <v>44138</v>
      </c>
      <c r="O45" s="6">
        <v>44196</v>
      </c>
      <c r="P45" s="1" t="s">
        <v>259</v>
      </c>
    </row>
    <row r="46" spans="1:16">
      <c r="A46" s="4">
        <v>42</v>
      </c>
      <c r="B46" s="2" t="str">
        <f>HYPERLINK("https://my.zakupivli.pro/remote/dispatcher/state_purchase_view/14410899", "UA-2020-01-09-001459-c")</f>
        <v>UA-2020-01-09-001459-c</v>
      </c>
      <c r="C46" s="2" t="s">
        <v>198</v>
      </c>
      <c r="D46" s="2" t="str">
        <f>HYPERLINK("https://my.zakupivli.pro/remote/dispatcher/state_contracting_view/3694769", "UA-2020-01-09-001459-c-a1")</f>
        <v>UA-2020-01-09-001459-c-a1</v>
      </c>
      <c r="E46" s="1" t="s">
        <v>108</v>
      </c>
      <c r="F46" s="1" t="s">
        <v>211</v>
      </c>
      <c r="G46" s="1" t="s">
        <v>211</v>
      </c>
      <c r="H46" s="1" t="s">
        <v>124</v>
      </c>
      <c r="I46" s="1" t="s">
        <v>231</v>
      </c>
      <c r="J46" s="1" t="s">
        <v>236</v>
      </c>
      <c r="K46" s="1" t="s">
        <v>76</v>
      </c>
      <c r="L46" s="1" t="s">
        <v>132</v>
      </c>
      <c r="M46" s="5">
        <v>144480</v>
      </c>
      <c r="N46" s="6">
        <v>43857</v>
      </c>
      <c r="O46" s="6">
        <v>44196</v>
      </c>
      <c r="P46" s="1" t="s">
        <v>259</v>
      </c>
    </row>
    <row r="47" spans="1:16">
      <c r="A47" s="4">
        <v>43</v>
      </c>
      <c r="B47" s="2" t="str">
        <f>HYPERLINK("https://my.zakupivli.pro/remote/dispatcher/state_purchase_view/15093768", "UA-2020-02-05-001178-b")</f>
        <v>UA-2020-02-05-001178-b</v>
      </c>
      <c r="C47" s="2" t="s">
        <v>198</v>
      </c>
      <c r="D47" s="2" t="str">
        <f>HYPERLINK("https://my.zakupivli.pro/remote/dispatcher/state_contracting_view/3935111", "UA-2020-02-05-001178-b-a1")</f>
        <v>UA-2020-02-05-001178-b-a1</v>
      </c>
      <c r="E47" s="1" t="s">
        <v>44</v>
      </c>
      <c r="F47" s="1" t="s">
        <v>204</v>
      </c>
      <c r="G47" s="1" t="s">
        <v>204</v>
      </c>
      <c r="H47" s="1" t="s">
        <v>52</v>
      </c>
      <c r="I47" s="1" t="s">
        <v>156</v>
      </c>
      <c r="J47" s="1" t="s">
        <v>158</v>
      </c>
      <c r="K47" s="1" t="s">
        <v>69</v>
      </c>
      <c r="L47" s="1" t="s">
        <v>10</v>
      </c>
      <c r="M47" s="5">
        <v>642000</v>
      </c>
      <c r="N47" s="6">
        <v>43902</v>
      </c>
      <c r="O47" s="6">
        <v>44196</v>
      </c>
      <c r="P47" s="1" t="s">
        <v>259</v>
      </c>
    </row>
    <row r="48" spans="1:16">
      <c r="A48" s="4">
        <v>44</v>
      </c>
      <c r="B48" s="2" t="str">
        <f>HYPERLINK("https://my.zakupivli.pro/remote/dispatcher/state_purchase_view/17785969", "UA-2020-07-10-000831-c")</f>
        <v>UA-2020-07-10-000831-c</v>
      </c>
      <c r="C48" s="2" t="s">
        <v>198</v>
      </c>
      <c r="D48" s="2" t="str">
        <f>HYPERLINK("https://my.zakupivli.pro/remote/dispatcher/state_contracting_view/4786051", "UA-2020-07-10-000831-c-c1")</f>
        <v>UA-2020-07-10-000831-c-c1</v>
      </c>
      <c r="E48" s="1" t="s">
        <v>105</v>
      </c>
      <c r="F48" s="1" t="s">
        <v>185</v>
      </c>
      <c r="G48" s="1" t="s">
        <v>185</v>
      </c>
      <c r="H48" s="1" t="s">
        <v>123</v>
      </c>
      <c r="I48" s="1" t="s">
        <v>173</v>
      </c>
      <c r="J48" s="1" t="s">
        <v>159</v>
      </c>
      <c r="K48" s="1" t="s">
        <v>85</v>
      </c>
      <c r="L48" s="1" t="s">
        <v>17</v>
      </c>
      <c r="M48" s="5">
        <v>12000</v>
      </c>
      <c r="N48" s="6">
        <v>44021</v>
      </c>
      <c r="O48" s="6">
        <v>44196</v>
      </c>
      <c r="P48" s="1" t="s">
        <v>259</v>
      </c>
    </row>
    <row r="49" spans="1:16">
      <c r="A49" s="4">
        <v>45</v>
      </c>
      <c r="B49" s="2" t="str">
        <f>HYPERLINK("https://my.zakupivli.pro/remote/dispatcher/state_purchase_view/14424986", "UA-2020-01-10-001403-c")</f>
        <v>UA-2020-01-10-001403-c</v>
      </c>
      <c r="C49" s="2" t="s">
        <v>198</v>
      </c>
      <c r="D49" s="2" t="str">
        <f>HYPERLINK("https://my.zakupivli.pro/remote/dispatcher/state_contracting_view/3803250", "UA-2020-01-10-001403-c-b1")</f>
        <v>UA-2020-01-10-001403-c-b1</v>
      </c>
      <c r="E49" s="1" t="s">
        <v>128</v>
      </c>
      <c r="F49" s="1" t="s">
        <v>175</v>
      </c>
      <c r="G49" s="1" t="s">
        <v>175</v>
      </c>
      <c r="H49" s="1" t="s">
        <v>103</v>
      </c>
      <c r="I49" s="1" t="s">
        <v>231</v>
      </c>
      <c r="J49" s="1" t="s">
        <v>199</v>
      </c>
      <c r="K49" s="1" t="s">
        <v>72</v>
      </c>
      <c r="L49" s="1" t="s">
        <v>82</v>
      </c>
      <c r="M49" s="5">
        <v>133320</v>
      </c>
      <c r="N49" s="6">
        <v>43875</v>
      </c>
      <c r="O49" s="6">
        <v>44013</v>
      </c>
      <c r="P49" s="1" t="s">
        <v>259</v>
      </c>
    </row>
    <row r="50" spans="1:16">
      <c r="A50" s="1" t="s">
        <v>178</v>
      </c>
    </row>
  </sheetData>
  <autoFilter ref="A4:P49"/>
  <hyperlinks>
    <hyperlink ref="A2" r:id="rId1" display="mailto:report-feedback@zakupivli.pro"/>
    <hyperlink ref="B5" r:id="rId2" display="https://my.zakupivli.pro/remote/dispatcher/state_purchase_view/20222377"/>
    <hyperlink ref="D5" r:id="rId3" display="https://my.zakupivli.pro/remote/dispatcher/state_contracting_view/6504419"/>
    <hyperlink ref="B6" r:id="rId4" display="https://my.zakupivli.pro/remote/dispatcher/state_purchase_view/20496454"/>
    <hyperlink ref="D6" r:id="rId5" display="https://my.zakupivli.pro/remote/dispatcher/state_contracting_view/6367001"/>
    <hyperlink ref="B7" r:id="rId6" display="https://my.zakupivli.pro/remote/dispatcher/state_purchase_view/21891553"/>
    <hyperlink ref="D7" r:id="rId7" display="https://my.zakupivli.pro/remote/dispatcher/state_contracting_view/6722984"/>
    <hyperlink ref="B8" r:id="rId8" display="https://my.zakupivli.pro/remote/dispatcher/state_purchase_view/20670175"/>
    <hyperlink ref="D8" r:id="rId9" display="https://my.zakupivli.pro/remote/dispatcher/state_contracting_view/6734139"/>
    <hyperlink ref="B9" r:id="rId10" display="https://my.zakupivli.pro/remote/dispatcher/state_purchase_view/19088904"/>
    <hyperlink ref="D9" r:id="rId11" display="https://my.zakupivli.pro/remote/dispatcher/state_contracting_view/6008878"/>
    <hyperlink ref="B10" r:id="rId12" display="https://my.zakupivli.pro/remote/dispatcher/state_purchase_view/17705780"/>
    <hyperlink ref="D10" r:id="rId13" display="https://my.zakupivli.pro/remote/dispatcher/state_contracting_view/5003562"/>
    <hyperlink ref="B11" r:id="rId14" display="https://my.zakupivli.pro/remote/dispatcher/state_purchase_view/17703449"/>
    <hyperlink ref="D11" r:id="rId15" display="https://my.zakupivli.pro/remote/dispatcher/state_contracting_view/4747246"/>
    <hyperlink ref="B12" r:id="rId16" display="https://my.zakupivli.pro/remote/dispatcher/state_purchase_view/18267270"/>
    <hyperlink ref="D12" r:id="rId17" display="https://my.zakupivli.pro/remote/dispatcher/state_contracting_view/5194372"/>
    <hyperlink ref="B13" r:id="rId18" display="https://my.zakupivli.pro/remote/dispatcher/state_purchase_view/16020747"/>
    <hyperlink ref="D13" r:id="rId19" display="https://my.zakupivli.pro/remote/dispatcher/state_contracting_view/4119044"/>
    <hyperlink ref="B14" r:id="rId20" display="https://my.zakupivli.pro/remote/dispatcher/state_purchase_view/15276711"/>
    <hyperlink ref="D14" r:id="rId21" display="https://my.zakupivli.pro/remote/dispatcher/state_contracting_view/3797794"/>
    <hyperlink ref="B15" r:id="rId22" display="https://my.zakupivli.pro/remote/dispatcher/state_purchase_view/14656287"/>
    <hyperlink ref="D15" r:id="rId23" display="https://my.zakupivli.pro/remote/dispatcher/state_contracting_view/3851497"/>
    <hyperlink ref="B16" r:id="rId24" display="https://my.zakupivli.pro/remote/dispatcher/state_purchase_view/19206908"/>
    <hyperlink ref="D16" r:id="rId25" display="https://my.zakupivli.pro/remote/dispatcher/state_contracting_view/5454024"/>
    <hyperlink ref="B17" r:id="rId26" display="https://my.zakupivli.pro/remote/dispatcher/state_purchase_view/20923870"/>
    <hyperlink ref="D17" r:id="rId27" display="https://my.zakupivli.pro/remote/dispatcher/state_contracting_view/6722104"/>
    <hyperlink ref="B18" r:id="rId28" display="https://my.zakupivli.pro/remote/dispatcher/state_purchase_view/19167972"/>
    <hyperlink ref="D18" r:id="rId29" display="https://my.zakupivli.pro/remote/dispatcher/state_contracting_view/5435267"/>
    <hyperlink ref="B19" r:id="rId30" display="https://my.zakupivli.pro/remote/dispatcher/state_purchase_view/15497556"/>
    <hyperlink ref="D19" r:id="rId31" display="https://my.zakupivli.pro/remote/dispatcher/state_contracting_view/4005067"/>
    <hyperlink ref="B20" r:id="rId32" display="https://my.zakupivli.pro/remote/dispatcher/state_purchase_view/17427534"/>
    <hyperlink ref="D20" r:id="rId33" display="https://my.zakupivli.pro/remote/dispatcher/state_contracting_view/4619612"/>
    <hyperlink ref="B21" r:id="rId34" display="https://my.zakupivli.pro/remote/dispatcher/state_purchase_view/17864136"/>
    <hyperlink ref="D21" r:id="rId35" display="https://my.zakupivli.pro/remote/dispatcher/state_contracting_view/5128454"/>
    <hyperlink ref="B22" r:id="rId36" display="https://my.zakupivli.pro/remote/dispatcher/state_purchase_view/20275631"/>
    <hyperlink ref="D22" r:id="rId37" display="https://my.zakupivli.pro/remote/dispatcher/state_contracting_view/5958936"/>
    <hyperlink ref="B23" r:id="rId38" display="https://my.zakupivli.pro/remote/dispatcher/state_purchase_view/20999114"/>
    <hyperlink ref="D23" r:id="rId39" display="https://my.zakupivli.pro/remote/dispatcher/state_contracting_view/6721000"/>
    <hyperlink ref="B24" r:id="rId40" display="https://my.zakupivli.pro/remote/dispatcher/state_purchase_view/15218779"/>
    <hyperlink ref="D24" r:id="rId41" display="https://my.zakupivli.pro/remote/dispatcher/state_contracting_view/3900384"/>
    <hyperlink ref="B25" r:id="rId42" display="https://my.zakupivli.pro/remote/dispatcher/state_purchase_view/14821315"/>
    <hyperlink ref="D25" r:id="rId43" display="https://my.zakupivli.pro/remote/dispatcher/state_contracting_view/3798953"/>
    <hyperlink ref="B26" r:id="rId44" display="https://my.zakupivli.pro/remote/dispatcher/state_purchase_view/18979599"/>
    <hyperlink ref="D26" r:id="rId45" display="https://my.zakupivli.pro/remote/dispatcher/state_contracting_view/5346447"/>
    <hyperlink ref="B27" r:id="rId46" display="https://my.zakupivli.pro/remote/dispatcher/state_purchase_view/17703970"/>
    <hyperlink ref="D27" r:id="rId47" display="https://my.zakupivli.pro/remote/dispatcher/state_contracting_view/4747520"/>
    <hyperlink ref="B28" r:id="rId48" display="https://my.zakupivli.pro/remote/dispatcher/state_purchase_view/14821981"/>
    <hyperlink ref="D28" r:id="rId49" display="https://my.zakupivli.pro/remote/dispatcher/state_contracting_view/3798902"/>
    <hyperlink ref="B29" r:id="rId50" display="https://my.zakupivli.pro/remote/dispatcher/state_purchase_view/15269685"/>
    <hyperlink ref="D29" r:id="rId51" display="https://my.zakupivli.pro/remote/dispatcher/state_contracting_view/4023048"/>
    <hyperlink ref="B30" r:id="rId52" display="https://my.zakupivli.pro/remote/dispatcher/state_purchase_view/18529786"/>
    <hyperlink ref="D30" r:id="rId53" display="https://my.zakupivli.pro/remote/dispatcher/state_contracting_view/5624083"/>
    <hyperlink ref="B31" r:id="rId54" display="https://my.zakupivli.pro/remote/dispatcher/state_purchase_view/17894996"/>
    <hyperlink ref="D31" r:id="rId55" display="https://my.zakupivli.pro/remote/dispatcher/state_contracting_view/5254309"/>
    <hyperlink ref="B32" r:id="rId56" display="https://my.zakupivli.pro/remote/dispatcher/state_purchase_view/17026648"/>
    <hyperlink ref="D32" r:id="rId57" display="https://my.zakupivli.pro/remote/dispatcher/state_contracting_view/4742360"/>
    <hyperlink ref="B33" r:id="rId58" display="https://my.zakupivli.pro/remote/dispatcher/state_purchase_view/18576192"/>
    <hyperlink ref="D33" r:id="rId59" display="https://my.zakupivli.pro/remote/dispatcher/state_contracting_view/5548279"/>
    <hyperlink ref="B34" r:id="rId60" display="https://my.zakupivli.pro/remote/dispatcher/state_purchase_view/17433758"/>
    <hyperlink ref="D34" r:id="rId61" display="https://my.zakupivli.pro/remote/dispatcher/state_contracting_view/4952842"/>
    <hyperlink ref="B35" r:id="rId62" display="https://my.zakupivli.pro/remote/dispatcher/state_purchase_view/21040162"/>
    <hyperlink ref="D35" r:id="rId63" display="https://my.zakupivli.pro/remote/dispatcher/state_contracting_view/6327538"/>
    <hyperlink ref="B36" r:id="rId64" display="https://my.zakupivli.pro/remote/dispatcher/state_purchase_view/15275810"/>
    <hyperlink ref="D36" r:id="rId65" display="https://my.zakupivli.pro/remote/dispatcher/state_contracting_view/3797520"/>
    <hyperlink ref="B37" r:id="rId66" display="https://my.zakupivli.pro/remote/dispatcher/state_purchase_view/14398573"/>
    <hyperlink ref="D37" r:id="rId67" display="https://my.zakupivli.pro/remote/dispatcher/state_contracting_view/3684640"/>
    <hyperlink ref="B38" r:id="rId68" display="https://my.zakupivli.pro/remote/dispatcher/state_purchase_view/15267723"/>
    <hyperlink ref="D38" r:id="rId69" display="https://my.zakupivli.pro/remote/dispatcher/state_contracting_view/3906233"/>
    <hyperlink ref="B39" r:id="rId70" display="https://my.zakupivli.pro/remote/dispatcher/state_purchase_view/14852495"/>
    <hyperlink ref="D39" r:id="rId71" display="https://my.zakupivli.pro/remote/dispatcher/state_contracting_view/3912551"/>
    <hyperlink ref="B40" r:id="rId72" display="https://my.zakupivli.pro/remote/dispatcher/state_purchase_view/18217085"/>
    <hyperlink ref="D40" r:id="rId73" display="https://my.zakupivli.pro/remote/dispatcher/state_contracting_view/4987793"/>
    <hyperlink ref="B41" r:id="rId74" display="https://my.zakupivli.pro/remote/dispatcher/state_purchase_view/18798266"/>
    <hyperlink ref="D41" r:id="rId75" display="https://my.zakupivli.pro/remote/dispatcher/state_contracting_view/5866984"/>
    <hyperlink ref="B42" r:id="rId76" display="https://my.zakupivli.pro/remote/dispatcher/state_purchase_view/20166946"/>
    <hyperlink ref="D42" r:id="rId77" display="https://my.zakupivli.pro/remote/dispatcher/state_contracting_view/5906786"/>
    <hyperlink ref="B43" r:id="rId78" display="https://my.zakupivli.pro/remote/dispatcher/state_purchase_view/19485080"/>
    <hyperlink ref="D43" r:id="rId79" display="https://my.zakupivli.pro/remote/dispatcher/state_contracting_view/5585861"/>
    <hyperlink ref="B44" r:id="rId80" display="https://my.zakupivli.pro/remote/dispatcher/state_purchase_view/20580188"/>
    <hyperlink ref="D44" r:id="rId81" display="https://my.zakupivli.pro/remote/dispatcher/state_contracting_view/6605214"/>
    <hyperlink ref="B45" r:id="rId82" display="https://my.zakupivli.pro/remote/dispatcher/state_purchase_view/19944404"/>
    <hyperlink ref="D45" r:id="rId83" display="https://my.zakupivli.pro/remote/dispatcher/state_contracting_view/6160626"/>
    <hyperlink ref="B46" r:id="rId84" display="https://my.zakupivli.pro/remote/dispatcher/state_purchase_view/14410899"/>
    <hyperlink ref="D46" r:id="rId85" display="https://my.zakupivli.pro/remote/dispatcher/state_contracting_view/3694769"/>
    <hyperlink ref="B47" r:id="rId86" display="https://my.zakupivli.pro/remote/dispatcher/state_purchase_view/15093768"/>
    <hyperlink ref="D47" r:id="rId87" display="https://my.zakupivli.pro/remote/dispatcher/state_contracting_view/3935111"/>
    <hyperlink ref="B48" r:id="rId88" display="https://my.zakupivli.pro/remote/dispatcher/state_purchase_view/17785969"/>
    <hyperlink ref="D48" r:id="rId89" display="https://my.zakupivli.pro/remote/dispatcher/state_contracting_view/4786051"/>
    <hyperlink ref="B49" r:id="rId90" display="https://my.zakupivli.pro/remote/dispatcher/state_purchase_view/14424986"/>
    <hyperlink ref="D49" r:id="rId91" display="https://my.zakupivli.pro/remote/dispatcher/state_contracting_view/3803250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Unknown</dc:creator>
  <cp:lastModifiedBy>Vlad</cp:lastModifiedBy>
  <dcterms:created xsi:type="dcterms:W3CDTF">2024-02-08T15:30:27Z</dcterms:created>
  <dcterms:modified xsi:type="dcterms:W3CDTF">2024-02-09T11:51:37Z</dcterms:modified>
</cp:coreProperties>
</file>