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</calcChain>
</file>

<file path=xl/sharedStrings.xml><?xml version="1.0" encoding="utf-8"?>
<sst xmlns="http://schemas.openxmlformats.org/spreadsheetml/2006/main" count="369" uniqueCount="202">
  <si>
    <t>00191951</t>
  </si>
  <si>
    <t>00777</t>
  </si>
  <si>
    <t>008</t>
  </si>
  <si>
    <t>01/01/19</t>
  </si>
  <si>
    <t>01/03/19</t>
  </si>
  <si>
    <t>01/05/19</t>
  </si>
  <si>
    <t>01/06/19</t>
  </si>
  <si>
    <t>012</t>
  </si>
  <si>
    <t>015</t>
  </si>
  <si>
    <t>02/03/19</t>
  </si>
  <si>
    <t>02/10/19</t>
  </si>
  <si>
    <t>02/19</t>
  </si>
  <si>
    <t>03/02/19</t>
  </si>
  <si>
    <t>03b9d06f9a4a4dc384841627593faf05</t>
  </si>
  <si>
    <t>03ba3dd9f50d439ba94c27faefc6eeff</t>
  </si>
  <si>
    <t>0456813bbf0b469187baf765ff4ba911</t>
  </si>
  <si>
    <t>04883adb29cc4a40ad33cc22483fa52b</t>
  </si>
  <si>
    <t>06/04/19</t>
  </si>
  <si>
    <t>07/04/19</t>
  </si>
  <si>
    <t>072</t>
  </si>
  <si>
    <t>08/05/19</t>
  </si>
  <si>
    <t>093</t>
  </si>
  <si>
    <t>0fe74f725f0d436a978efa961054d31a</t>
  </si>
  <si>
    <t>1/09/19</t>
  </si>
  <si>
    <t>100619-03/2.3Р32</t>
  </si>
  <si>
    <t>11.1/19</t>
  </si>
  <si>
    <t>11.465/19</t>
  </si>
  <si>
    <t>11.466/19</t>
  </si>
  <si>
    <t>13/07/19</t>
  </si>
  <si>
    <t>14/07/19</t>
  </si>
  <si>
    <t>15/08/19</t>
  </si>
  <si>
    <t>18/10/19</t>
  </si>
  <si>
    <t>19143995</t>
  </si>
  <si>
    <t>19ce7b0e7a74485197d57eb3abad363b</t>
  </si>
  <si>
    <t>21/11/19</t>
  </si>
  <si>
    <t>22410000-7 Марки</t>
  </si>
  <si>
    <t>25771603</t>
  </si>
  <si>
    <t>261</t>
  </si>
  <si>
    <t>2842000013</t>
  </si>
  <si>
    <t>2878917176</t>
  </si>
  <si>
    <t>2906311395</t>
  </si>
  <si>
    <t>30192153-8 Штампи</t>
  </si>
  <si>
    <t>30192700-8 Канцелярські товари</t>
  </si>
  <si>
    <t>30197630-1 Папір для друку</t>
  </si>
  <si>
    <t>30199200-2 Конверти, поштові листівки та неілюстровані поштові листівки</t>
  </si>
  <si>
    <t>30236000-2 Комп’ютерне обладнання різне</t>
  </si>
  <si>
    <t>304c688b9bf04b39b9a0c8100d799286</t>
  </si>
  <si>
    <t>30609417</t>
  </si>
  <si>
    <t>31500000-1 Освітлювальне обладнання та електричні лампи</t>
  </si>
  <si>
    <t>3204709457</t>
  </si>
  <si>
    <t>32260000-3 Обладнання для передавання даних</t>
  </si>
  <si>
    <t>32348248</t>
  </si>
  <si>
    <t>32490244</t>
  </si>
  <si>
    <t>32701799</t>
  </si>
  <si>
    <t>32b960b61d3147f7accb567cc2f7fa30</t>
  </si>
  <si>
    <t>33564552</t>
  </si>
  <si>
    <t>3421-С-А</t>
  </si>
  <si>
    <t>34364696</t>
  </si>
  <si>
    <t>35268595</t>
  </si>
  <si>
    <t>353</t>
  </si>
  <si>
    <t>37070981</t>
  </si>
  <si>
    <t>37431162</t>
  </si>
  <si>
    <t>37807451</t>
  </si>
  <si>
    <t>39110000-6 Сидіння, стільці та супутні вироби і частини до них</t>
  </si>
  <si>
    <t>39130000-2 Офісні меблі</t>
  </si>
  <si>
    <t>39682689</t>
  </si>
  <si>
    <t>39787008</t>
  </si>
  <si>
    <t>3c90f2eba247435faf00f95909d44dbd</t>
  </si>
  <si>
    <t>4179/2502-19/ТО</t>
  </si>
  <si>
    <t>418/19</t>
  </si>
  <si>
    <t>41833367</t>
  </si>
  <si>
    <t>419/19</t>
  </si>
  <si>
    <t>4252/1103-19/Н</t>
  </si>
  <si>
    <t>46535e864f0d407a985a0a00d309b20c</t>
  </si>
  <si>
    <t>48443000-5 Пакети програмного забезпечення для бухгалтерського обліку</t>
  </si>
  <si>
    <t>48761000-0 Пакети антивірусного програмного забезпечення</t>
  </si>
  <si>
    <t>4e2a0dfa0f6a49ed890c06a16edb7a44</t>
  </si>
  <si>
    <t>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</si>
  <si>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50313000-2 Технічне обслуговування і ремонт копіювально-розмножувальної техніки</t>
  </si>
  <si>
    <t>50410000-2 Послуги з ремонту і технічного обслуговування вимірювальних, випробувальних і контрольних приладів</t>
  </si>
  <si>
    <t>5e4a048723cd40b0838b42a6bf48f0f0</t>
  </si>
  <si>
    <t>618d3a7dd00a41fbbb5279457b65ccd6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</si>
  <si>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</si>
  <si>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</si>
  <si>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6484a3dc119c4608a3aed2e2b29a2513</t>
  </si>
  <si>
    <t>66a4ec7b654f4e80b962844b43f249f8</t>
  </si>
  <si>
    <t>6dbfe0c1c3fd47119f53d4d2a3b6b6a6</t>
  </si>
  <si>
    <t>70c553b031874b54b9a2ce1c1aa7deec</t>
  </si>
  <si>
    <t>71310000-4 Консультаційні послуги у галузях інженерії та будівництва</t>
  </si>
  <si>
    <t>71340000-3 Комплексні інженерні послуги</t>
  </si>
  <si>
    <t>72200000-7 Послуги з програмування та консультаційні послуги з питань програмного забезпечення</t>
  </si>
  <si>
    <t>72210000-0 Послуги з розробки пакетів програмного забезпечення</t>
  </si>
  <si>
    <t>72212000-4 Послуги з розробки прикладного програмного забезпечення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</si>
  <si>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</si>
  <si>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</si>
  <si>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</si>
  <si>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75043ebeb0d1489c9eb760fb8fe53800</t>
  </si>
  <si>
    <t>750f7584df654e4498c244d87fe2d5d8</t>
  </si>
  <si>
    <t>77cc707e4fb3499998921a2707640cf5</t>
  </si>
  <si>
    <t>79710000-4 Охоронні послуги</t>
  </si>
  <si>
    <t>79714000-2 Послуги зі спостереження</t>
  </si>
  <si>
    <t>80a3e8090d014e629ec4a15a307c25ae</t>
  </si>
  <si>
    <t>84562eaf8bf6479f8cb29a8545e2176e</t>
  </si>
  <si>
    <t>8b818c5cd4ca4a66a19a48f6062c025c</t>
  </si>
  <si>
    <t>907ebb4eddb74745bea734d3b5155b14</t>
  </si>
  <si>
    <t>9107fa241d9a4c9d892be016cdf8c9df</t>
  </si>
  <si>
    <t>ID контракту</t>
  </si>
  <si>
    <t>a8388e9b98034a75b102073da6b6605f</t>
  </si>
  <si>
    <t>b14f6aa4f419470ebff18bb532abe969</t>
  </si>
  <si>
    <t>b239a30b8a3b4f1993a215e709027b7a</t>
  </si>
  <si>
    <t>ba156b76d364426cb181103b64c2086a</t>
  </si>
  <si>
    <t>d756662754344b1c839c294656516cd1</t>
  </si>
  <si>
    <t>d79d1f63b3b64884b9a0a118f896e265</t>
  </si>
  <si>
    <t>dfc8656c4dd54c35aeccb191ff00b654</t>
  </si>
  <si>
    <t>e156f54e7c85453ab0f563fabe6c281b</t>
  </si>
  <si>
    <t>e79105ddb31d470993b4a268bf67c4e9</t>
  </si>
  <si>
    <t>fa8724a2317a416581fb0d927f953af7</t>
  </si>
  <si>
    <t>report-feedback@zakupivli.pro</t>
  </si>
  <si>
    <t>ЄДРПОУ переможця</t>
  </si>
  <si>
    <t>ІНСТИТУТ РОЗРОБКИ ІНФОРМАЦІЙНИХ СИСТЕМ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</si>
  <si>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</si>
  <si>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</si>
  <si>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</si>
  <si>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Інтернет-послуги</t>
  </si>
  <si>
    <t>АТ "Укрпошта" в особі Дніпропетровської дирекції АТ "Укрпошта"</t>
  </si>
  <si>
    <t>Відкриті торги</t>
  </si>
  <si>
    <t>ДІДЖИТЕЛ</t>
  </si>
  <si>
    <t>ДЕРЖАВНЕ ПІДПРИЄМСТВО "УКРАЇНСЬКІ СПЕЦІАЛЬНІ СИСТЕМИ"</t>
  </si>
  <si>
    <t>ДН-40392181/ЗН/125253</t>
  </si>
  <si>
    <t>Дата закінчення договору:</t>
  </si>
  <si>
    <t>Дата підписання договору:</t>
  </si>
  <si>
    <t>Державне підприємство "Національні інформаційні системи"</t>
  </si>
  <si>
    <t>Державне підприємство ПСЗ "Промспецзв'язок"</t>
  </si>
  <si>
    <t>Закупівля без використання електронної системи</t>
  </si>
  <si>
    <t>Заправка та регенерація картріджів</t>
  </si>
  <si>
    <t xml:space="preserve">Захищений носій особистих ключів  </t>
  </si>
  <si>
    <t>Захищений носій особистих ключів "Електронний ключ"</t>
  </si>
  <si>
    <t>Звіт створено 8 лютого о 15:30 з використанням http://zakupivli.pro</t>
  </si>
  <si>
    <t>КАМЕНЩИКОВ ДЕНИС ОЛЕКСАНДРОВИЧ</t>
  </si>
  <si>
    <t>КЮСОЛЮШНС</t>
  </si>
  <si>
    <t>Канцелярські товари</t>
  </si>
  <si>
    <t>Код CPV</t>
  </si>
  <si>
    <t>Конверти</t>
  </si>
  <si>
    <t>Конверти (джерело фінансування місцевий бюджет)</t>
  </si>
  <si>
    <t>Лампа люмінесцентна PHILIPS TL-D18 W/54-765; Лампа люмінесцентна PHILIPS TL-D36 W/54-765; Світлодіодна лампа Maxus 1 – LED-561-01 ; Стартер Philips S-10 4-65; Стартер Philips S-2 4-22</t>
  </si>
  <si>
    <t>Літерні поштові марки</t>
  </si>
  <si>
    <t>Немає лотів</t>
  </si>
  <si>
    <t>Новий Сервіс</t>
  </si>
  <si>
    <t>Номер договору</t>
  </si>
  <si>
    <t>Освітлювальне обладнання та електричні лампи</t>
  </si>
  <si>
    <t>Офісні меблі (Cталаж архівний, шафа картотечна, шафа архівна)</t>
  </si>
  <si>
    <t>Офісні меблі (Cтелаж архівний, шафа картотечна, шафа архівна)</t>
  </si>
  <si>
    <t xml:space="preserve">Папір офісний формату А4  </t>
  </si>
  <si>
    <t>Переговорна процедура, скорочена</t>
  </si>
  <si>
    <t>Переможець (назва)</t>
  </si>
  <si>
    <t>Поворотний стілець</t>
  </si>
  <si>
    <t>Послуга встановлення програмного забезпечення для бухгалтерського обліку</t>
  </si>
  <si>
    <t>Послуга з програмного супроводу системи розподілу відвідувачів</t>
  </si>
  <si>
    <t xml:space="preserve">Послуга з розробки та впровадження програмного модуля «Соціальні послуги» автоматизованої інформаційно-телекомунікаційної системи «Картка дніпрянина» </t>
  </si>
  <si>
    <t xml:space="preserve">Послуга щодо обслуговування обладнання системи розподілу відвідувачів </t>
  </si>
  <si>
    <t xml:space="preserve">Послуга із забезпечення технічного супроводу програмного модулю «Електронна картотека обліку зареєстрованих у житловому приміщенні/будинку осіб» та програмного модулю «Реєстр матеріалів технічної інвентаризації об’єктів нерухомого майна, що розташовані на території м. Дніпро», </t>
  </si>
  <si>
    <t>Послуга із розробки для розширення функціональності прикладного програмного забезпечення Департаменту адміністративних послуг та дозвільних процедур Дніпровської міської ради</t>
  </si>
  <si>
    <t xml:space="preserve">Послуги з передавання даних і повідомлень, а саме: користування захищеним цифровим каналом з пропускною спроможністю 15 Мб/с між Депаратментом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конфеденційного зв'язку </t>
  </si>
  <si>
    <t xml:space="preserve">Послуги з проектування, монтажу, налаштування обладнання та організації каналів конфідеційного зв"язку у складі Національної системи конфідеційного зв"язку </t>
  </si>
  <si>
    <t>Послуги з проектування, монтажу, налаштування обладнання та організації каналів конфідеційного зв"язку у складі Національної системи конфідеційного зв"язку .</t>
  </si>
  <si>
    <t>Послуги з супроводу програмного продукту «Комплексний облік для бюджетних установ»</t>
  </si>
  <si>
    <t>Послуги з супроводу, консультуванню систем бухгалтерського обліку (комплекс «IS-pro»)</t>
  </si>
  <si>
    <t>Послуги з технічного обслуговуванню системи пожежної сигналізації</t>
  </si>
  <si>
    <t>Послуги зі спостереження, передача сигналів на ПЦС</t>
  </si>
  <si>
    <t>Послуги зі створення комплексної системи захисту інформації автоматизованої системи взаємодії робочих місць департаменту адміністративних послуг та дозвільних процедур Дніпровської міської ради (місто Дніпро, вул. Воскресенська, 9 та вул. Старий Шлях, 5) 
з підсистемою «Оформлення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України» через мережу НСКЗ (джерело фінансування місцевий бюджет)</t>
  </si>
  <si>
    <t>Послуги зі створення комплексної системи захисту інформації автоматизованої системи взаємодії робочих місць департаменту адміністративних послуг та дозвільних процедур Дніпровської міської ради (місто Дніпро, вул. Воскресенська, 9 та вул. Старий Шлях, 5) з підсистемою «Оформлення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України» через мережу НСКЗ</t>
  </si>
  <si>
    <t>Послуги супроводу, організації та проведення первинної державної експертизи комплексної системи захисту інформації автоматизованої системи взаємодії робочих місць департаменту адміністративних послуг та дозвільних процедур Дніпровської міської ради (місто Дніпро, вул. Воскресенська, 9 та вул. Старий Шлях, 5) з підсистемою «Оформлення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України» через мережу НСКЗ</t>
  </si>
  <si>
    <t>Послуги супроводу, організації та проведення первинної державної експертизи комплексної системи захисту інформації автоматизованої системи взаємодії робочих місць департаменту адміністративних послуг та дозвільних процедур Дніпровської міської ради (місто Дніпро, вул. Воскресенська, 9 та вул. Старий Шлях, 5) з підсистемою «Оформлення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України» через мережу НСКЗ (джерело фінансування місцевий бюджет)</t>
  </si>
  <si>
    <t>Послуги телефонного зв"язку та передічі даних</t>
  </si>
  <si>
    <t xml:space="preserve">Послуги щодо видання ліцензії на право користування антивірусним програмним забезпеченням ESET Endpoint Security на 8 робочих місць </t>
  </si>
  <si>
    <t>Послугі телефонного зв"язку та передачі даних</t>
  </si>
  <si>
    <t>Предмет закупівлі</t>
  </si>
  <si>
    <t>Спрощена закупівля</t>
  </si>
  <si>
    <t>Статус договору</t>
  </si>
  <si>
    <t>Стілець поворотний (джерело фінансування місцевий бюджет)</t>
  </si>
  <si>
    <t>Сума договору</t>
  </si>
  <si>
    <t>ТОВ "Епіцентр К"</t>
  </si>
  <si>
    <t>ТОВ "КУВЕРТ-УКРАЇНА"</t>
  </si>
  <si>
    <t>ТОВ Ведо</t>
  </si>
  <si>
    <t>ТОВ ЛЕКС ГРУП ЕКСПЕРТ</t>
  </si>
  <si>
    <t>ТОВ МЕТРОКОМ</t>
  </si>
  <si>
    <t>ТОВ ТЕРМІНАЛ СКВ</t>
  </si>
  <si>
    <t>ТОВ" МОСТ АЙ ТІ"</t>
  </si>
  <si>
    <t>ТОВАРИСТВО З ОБМЕЖЕНОЮ ВІДПОВІДАЛЬНІСТЮ ТОРГОВЕЛЬНО-ВИРОБНИЧА ГРУПА "КУНІЦА"</t>
  </si>
  <si>
    <t xml:space="preserve">Телекомунікаційне обладнання для організації каналу конфідеційного зв"язку </t>
  </si>
  <si>
    <t>Телекомунікаційне обладнання для організації каналу конфідеційного звязку в мережі Національної системи конфідеційного зв"язку</t>
  </si>
  <si>
    <t>Тип процедури</t>
  </si>
  <si>
    <t>Узагальнена назва закупівлі</t>
  </si>
  <si>
    <t>ФОП КУНИЦЬКИЙ КОСТЯНТИН СЕРГІЙОВИЧ</t>
  </si>
  <si>
    <t>ФОП СОТНІКОВ ОЛЕКСАНДР ГЕННАДІЙОВИЧ</t>
  </si>
  <si>
    <t>Фізична особа - підприємець Апіченок Олександр Миколайович</t>
  </si>
  <si>
    <t>Централізоване спостереження, реагування та обслуговування системи тривожної і охоронної сигналізації</t>
  </si>
  <si>
    <t>Штампи, печатки</t>
  </si>
  <si>
    <t>Штампи, печатки (кошти місцевого бюджету)</t>
  </si>
  <si>
    <t>Якщо ви маєте пропозицію чи побажання щодо покращення цього звіту, напишіть нам, будь ласка:</t>
  </si>
  <si>
    <t>закритий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</si>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</sst>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9767847" TargetMode="External"/><Relationship Id="rId18" Type="http://schemas.openxmlformats.org/officeDocument/2006/relationships/hyperlink" Target="https://my.zakupivli.pro/remote/dispatcher/state_contracting_view/3059571" TargetMode="External"/><Relationship Id="rId26" Type="http://schemas.openxmlformats.org/officeDocument/2006/relationships/hyperlink" Target="https://my.zakupivli.pro/remote/dispatcher/state_contracting_view/2838011" TargetMode="External"/><Relationship Id="rId39" Type="http://schemas.openxmlformats.org/officeDocument/2006/relationships/hyperlink" Target="https://my.zakupivli.pro/remote/dispatcher/state_purchase_view/10406106" TargetMode="External"/><Relationship Id="rId21" Type="http://schemas.openxmlformats.org/officeDocument/2006/relationships/hyperlink" Target="https://my.zakupivli.pro/remote/dispatcher/state_purchase_view/12900102" TargetMode="External"/><Relationship Id="rId34" Type="http://schemas.openxmlformats.org/officeDocument/2006/relationships/hyperlink" Target="https://my.zakupivli.pro/remote/dispatcher/state_contracting_view/2445334" TargetMode="External"/><Relationship Id="rId42" Type="http://schemas.openxmlformats.org/officeDocument/2006/relationships/hyperlink" Target="https://my.zakupivli.pro/remote/dispatcher/state_contracting_view/3030114" TargetMode="External"/><Relationship Id="rId47" Type="http://schemas.openxmlformats.org/officeDocument/2006/relationships/hyperlink" Target="https://my.zakupivli.pro/remote/dispatcher/state_purchase_view/9637871" TargetMode="External"/><Relationship Id="rId50" Type="http://schemas.openxmlformats.org/officeDocument/2006/relationships/hyperlink" Target="https://my.zakupivli.pro/remote/dispatcher/state_contracting_view/2617454" TargetMode="External"/><Relationship Id="rId55" Type="http://schemas.openxmlformats.org/officeDocument/2006/relationships/hyperlink" Target="https://my.zakupivli.pro/remote/dispatcher/state_purchase_view/12128191" TargetMode="External"/><Relationship Id="rId63" Type="http://schemas.openxmlformats.org/officeDocument/2006/relationships/hyperlink" Target="https://my.zakupivli.pro/remote/dispatcher/state_purchase_view/9958076" TargetMode="External"/><Relationship Id="rId68" Type="http://schemas.openxmlformats.org/officeDocument/2006/relationships/hyperlink" Target="https://my.zakupivli.pro/remote/dispatcher/state_contracting_view/2413773" TargetMode="External"/><Relationship Id="rId7" Type="http://schemas.openxmlformats.org/officeDocument/2006/relationships/hyperlink" Target="https://my.zakupivli.pro/remote/dispatcher/state_purchase_view/11593078" TargetMode="External"/><Relationship Id="rId71" Type="http://schemas.openxmlformats.org/officeDocument/2006/relationships/hyperlink" Target="https://my.zakupivli.pro/remote/dispatcher/state_purchase_view/13390278" TargetMode="External"/><Relationship Id="rId2" Type="http://schemas.openxmlformats.org/officeDocument/2006/relationships/hyperlink" Target="https://my.zakupivli.pro/remote/dispatcher/state_contracting_view/2400478" TargetMode="External"/><Relationship Id="rId16" Type="http://schemas.openxmlformats.org/officeDocument/2006/relationships/hyperlink" Target="https://my.zakupivli.pro/remote/dispatcher/state_contracting_view/2878133" TargetMode="External"/><Relationship Id="rId29" Type="http://schemas.openxmlformats.org/officeDocument/2006/relationships/hyperlink" Target="https://my.zakupivli.pro/remote/dispatcher/state_purchase_view/9578345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contracting_view/2877703" TargetMode="External"/><Relationship Id="rId11" Type="http://schemas.openxmlformats.org/officeDocument/2006/relationships/hyperlink" Target="https://my.zakupivli.pro/remote/dispatcher/state_purchase_view/11334058" TargetMode="External"/><Relationship Id="rId24" Type="http://schemas.openxmlformats.org/officeDocument/2006/relationships/hyperlink" Target="https://my.zakupivli.pro/remote/dispatcher/state_contracting_view/2769153" TargetMode="External"/><Relationship Id="rId32" Type="http://schemas.openxmlformats.org/officeDocument/2006/relationships/hyperlink" Target="https://my.zakupivli.pro/remote/dispatcher/state_contracting_view/3059585" TargetMode="External"/><Relationship Id="rId37" Type="http://schemas.openxmlformats.org/officeDocument/2006/relationships/hyperlink" Target="https://my.zakupivli.pro/remote/dispatcher/state_purchase_view/12714453" TargetMode="External"/><Relationship Id="rId40" Type="http://schemas.openxmlformats.org/officeDocument/2006/relationships/hyperlink" Target="https://my.zakupivli.pro/remote/dispatcher/state_contracting_view/2573210" TargetMode="External"/><Relationship Id="rId45" Type="http://schemas.openxmlformats.org/officeDocument/2006/relationships/hyperlink" Target="https://my.zakupivli.pro/remote/dispatcher/state_purchase_view/10060549" TargetMode="External"/><Relationship Id="rId53" Type="http://schemas.openxmlformats.org/officeDocument/2006/relationships/hyperlink" Target="https://my.zakupivli.pro/remote/dispatcher/state_purchase_view/12377535" TargetMode="External"/><Relationship Id="rId58" Type="http://schemas.openxmlformats.org/officeDocument/2006/relationships/hyperlink" Target="https://my.zakupivli.pro/remote/dispatcher/state_contracting_view/2748679" TargetMode="External"/><Relationship Id="rId66" Type="http://schemas.openxmlformats.org/officeDocument/2006/relationships/hyperlink" Target="https://my.zakupivli.pro/remote/dispatcher/state_contracting_view/2668067" TargetMode="External"/><Relationship Id="rId5" Type="http://schemas.openxmlformats.org/officeDocument/2006/relationships/hyperlink" Target="https://my.zakupivli.pro/remote/dispatcher/state_purchase_view/13533529" TargetMode="External"/><Relationship Id="rId15" Type="http://schemas.openxmlformats.org/officeDocument/2006/relationships/hyperlink" Target="https://my.zakupivli.pro/remote/dispatcher/state_purchase_view/10673832" TargetMode="External"/><Relationship Id="rId23" Type="http://schemas.openxmlformats.org/officeDocument/2006/relationships/hyperlink" Target="https://my.zakupivli.pro/remote/dispatcher/state_purchase_view/12969254" TargetMode="External"/><Relationship Id="rId28" Type="http://schemas.openxmlformats.org/officeDocument/2006/relationships/hyperlink" Target="https://my.zakupivli.pro/remote/dispatcher/state_contracting_view/2395202" TargetMode="External"/><Relationship Id="rId36" Type="http://schemas.openxmlformats.org/officeDocument/2006/relationships/hyperlink" Target="https://my.zakupivli.pro/remote/dispatcher/state_contracting_view/3224496" TargetMode="External"/><Relationship Id="rId49" Type="http://schemas.openxmlformats.org/officeDocument/2006/relationships/hyperlink" Target="https://my.zakupivli.pro/remote/dispatcher/state_purchase_view/11734337" TargetMode="External"/><Relationship Id="rId57" Type="http://schemas.openxmlformats.org/officeDocument/2006/relationships/hyperlink" Target="https://my.zakupivli.pro/remote/dispatcher/state_purchase_view/12578830" TargetMode="External"/><Relationship Id="rId61" Type="http://schemas.openxmlformats.org/officeDocument/2006/relationships/hyperlink" Target="https://my.zakupivli.pro/remote/dispatcher/state_purchase_view/10093425" TargetMode="External"/><Relationship Id="rId10" Type="http://schemas.openxmlformats.org/officeDocument/2006/relationships/hyperlink" Target="https://my.zakupivli.pro/remote/dispatcher/state_contracting_view/2834835" TargetMode="External"/><Relationship Id="rId19" Type="http://schemas.openxmlformats.org/officeDocument/2006/relationships/hyperlink" Target="https://my.zakupivli.pro/remote/dispatcher/state_purchase_view/12465045" TargetMode="External"/><Relationship Id="rId31" Type="http://schemas.openxmlformats.org/officeDocument/2006/relationships/hyperlink" Target="https://my.zakupivli.pro/remote/dispatcher/state_purchase_view/9850393" TargetMode="External"/><Relationship Id="rId44" Type="http://schemas.openxmlformats.org/officeDocument/2006/relationships/hyperlink" Target="https://my.zakupivli.pro/remote/dispatcher/state_contracting_view/2556782" TargetMode="External"/><Relationship Id="rId52" Type="http://schemas.openxmlformats.org/officeDocument/2006/relationships/hyperlink" Target="https://my.zakupivli.pro/remote/dispatcher/state_contracting_view/3087397" TargetMode="External"/><Relationship Id="rId60" Type="http://schemas.openxmlformats.org/officeDocument/2006/relationships/hyperlink" Target="https://my.zakupivli.pro/remote/dispatcher/state_contracting_view/2479890" TargetMode="External"/><Relationship Id="rId65" Type="http://schemas.openxmlformats.org/officeDocument/2006/relationships/hyperlink" Target="https://my.zakupivli.pro/remote/dispatcher/state_purchase_view/10685394" TargetMode="External"/><Relationship Id="rId4" Type="http://schemas.openxmlformats.org/officeDocument/2006/relationships/hyperlink" Target="https://my.zakupivli.pro/remote/dispatcher/state_contracting_view/3436445" TargetMode="External"/><Relationship Id="rId9" Type="http://schemas.openxmlformats.org/officeDocument/2006/relationships/hyperlink" Target="https://my.zakupivli.pro/remote/dispatcher/state_purchase_view/12260330" TargetMode="External"/><Relationship Id="rId14" Type="http://schemas.openxmlformats.org/officeDocument/2006/relationships/hyperlink" Target="https://my.zakupivli.pro/remote/dispatcher/state_contracting_view/2529138" TargetMode="External"/><Relationship Id="rId22" Type="http://schemas.openxmlformats.org/officeDocument/2006/relationships/hyperlink" Target="https://my.zakupivli.pro/remote/dispatcher/state_contracting_view/3270494" TargetMode="External"/><Relationship Id="rId27" Type="http://schemas.openxmlformats.org/officeDocument/2006/relationships/hyperlink" Target="https://my.zakupivli.pro/remote/dispatcher/state_purchase_view/11736360" TargetMode="External"/><Relationship Id="rId30" Type="http://schemas.openxmlformats.org/officeDocument/2006/relationships/hyperlink" Target="https://my.zakupivli.pro/remote/dispatcher/state_contracting_view/2457282" TargetMode="External"/><Relationship Id="rId35" Type="http://schemas.openxmlformats.org/officeDocument/2006/relationships/hyperlink" Target="https://my.zakupivli.pro/remote/dispatcher/state_purchase_view/9789443" TargetMode="External"/><Relationship Id="rId43" Type="http://schemas.openxmlformats.org/officeDocument/2006/relationships/hyperlink" Target="https://my.zakupivli.pro/remote/dispatcher/state_purchase_view/12168668" TargetMode="External"/><Relationship Id="rId48" Type="http://schemas.openxmlformats.org/officeDocument/2006/relationships/hyperlink" Target="https://my.zakupivli.pro/remote/dispatcher/state_contracting_view/2837695" TargetMode="External"/><Relationship Id="rId56" Type="http://schemas.openxmlformats.org/officeDocument/2006/relationships/hyperlink" Target="https://my.zakupivli.pro/remote/dispatcher/state_contracting_view/3148508" TargetMode="External"/><Relationship Id="rId64" Type="http://schemas.openxmlformats.org/officeDocument/2006/relationships/hyperlink" Target="https://my.zakupivli.pro/remote/dispatcher/state_contracting_view/2640815" TargetMode="External"/><Relationship Id="rId69" Type="http://schemas.openxmlformats.org/officeDocument/2006/relationships/hyperlink" Target="https://my.zakupivli.pro/remote/dispatcher/state_purchase_view/9771343" TargetMode="External"/><Relationship Id="rId8" Type="http://schemas.openxmlformats.org/officeDocument/2006/relationships/hyperlink" Target="https://my.zakupivli.pro/remote/dispatcher/state_contracting_view/3046528" TargetMode="External"/><Relationship Id="rId51" Type="http://schemas.openxmlformats.org/officeDocument/2006/relationships/hyperlink" Target="https://my.zakupivli.pro/remote/dispatcher/state_purchase_view/10584496" TargetMode="External"/><Relationship Id="rId3" Type="http://schemas.openxmlformats.org/officeDocument/2006/relationships/hyperlink" Target="https://my.zakupivli.pro/remote/dispatcher/state_purchase_view/9681517" TargetMode="External"/><Relationship Id="rId12" Type="http://schemas.openxmlformats.org/officeDocument/2006/relationships/hyperlink" Target="https://my.zakupivli.pro/remote/dispatcher/state_contracting_view/2450122" TargetMode="External"/><Relationship Id="rId17" Type="http://schemas.openxmlformats.org/officeDocument/2006/relationships/hyperlink" Target="https://my.zakupivli.pro/remote/dispatcher/state_purchase_view/11793056" TargetMode="External"/><Relationship Id="rId25" Type="http://schemas.openxmlformats.org/officeDocument/2006/relationships/hyperlink" Target="https://my.zakupivli.pro/remote/dispatcher/state_purchase_view/11301605" TargetMode="External"/><Relationship Id="rId33" Type="http://schemas.openxmlformats.org/officeDocument/2006/relationships/hyperlink" Target="https://my.zakupivli.pro/remote/dispatcher/state_purchase_view/12464927" TargetMode="External"/><Relationship Id="rId38" Type="http://schemas.openxmlformats.org/officeDocument/2006/relationships/hyperlink" Target="https://my.zakupivli.pro/remote/dispatcher/state_contracting_view/2569497" TargetMode="External"/><Relationship Id="rId46" Type="http://schemas.openxmlformats.org/officeDocument/2006/relationships/hyperlink" Target="https://my.zakupivli.pro/remote/dispatcher/state_contracting_view/2394816" TargetMode="External"/><Relationship Id="rId59" Type="http://schemas.openxmlformats.org/officeDocument/2006/relationships/hyperlink" Target="https://my.zakupivli.pro/remote/dispatcher/state_purchase_view/11246709" TargetMode="External"/><Relationship Id="rId67" Type="http://schemas.openxmlformats.org/officeDocument/2006/relationships/hyperlink" Target="https://my.zakupivli.pro/remote/dispatcher/state_purchase_view/10732324" TargetMode="External"/><Relationship Id="rId20" Type="http://schemas.openxmlformats.org/officeDocument/2006/relationships/hyperlink" Target="https://my.zakupivli.pro/remote/dispatcher/state_contracting_view/3237239" TargetMode="External"/><Relationship Id="rId41" Type="http://schemas.openxmlformats.org/officeDocument/2006/relationships/hyperlink" Target="https://my.zakupivli.pro/remote/dispatcher/state_purchase_view/10043068" TargetMode="External"/><Relationship Id="rId54" Type="http://schemas.openxmlformats.org/officeDocument/2006/relationships/hyperlink" Target="https://my.zakupivli.pro/remote/dispatcher/state_contracting_view/3023961" TargetMode="External"/><Relationship Id="rId62" Type="http://schemas.openxmlformats.org/officeDocument/2006/relationships/hyperlink" Target="https://my.zakupivli.pro/remote/dispatcher/state_contracting_view/2457369" TargetMode="External"/><Relationship Id="rId70" Type="http://schemas.openxmlformats.org/officeDocument/2006/relationships/hyperlink" Target="https://my.zakupivli.pro/remote/dispatcher/state_contracting_view/3461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199</v>
      </c>
    </row>
    <row r="2" spans="1:16">
      <c r="A2" s="2" t="s">
        <v>117</v>
      </c>
    </row>
    <row r="4" spans="1:16" ht="39">
      <c r="A4" s="3" t="s">
        <v>201</v>
      </c>
      <c r="B4" s="3" t="s">
        <v>121</v>
      </c>
      <c r="C4" s="3" t="s">
        <v>122</v>
      </c>
      <c r="D4" s="3" t="s">
        <v>106</v>
      </c>
      <c r="E4" s="3" t="s">
        <v>120</v>
      </c>
      <c r="F4" s="3" t="s">
        <v>192</v>
      </c>
      <c r="G4" s="3" t="s">
        <v>176</v>
      </c>
      <c r="H4" s="3" t="s">
        <v>141</v>
      </c>
      <c r="I4" s="3" t="s">
        <v>191</v>
      </c>
      <c r="J4" s="3" t="s">
        <v>154</v>
      </c>
      <c r="K4" s="3" t="s">
        <v>118</v>
      </c>
      <c r="L4" s="3" t="s">
        <v>148</v>
      </c>
      <c r="M4" s="3" t="s">
        <v>180</v>
      </c>
      <c r="N4" s="3" t="s">
        <v>130</v>
      </c>
      <c r="O4" s="3" t="s">
        <v>129</v>
      </c>
      <c r="P4" s="3" t="s">
        <v>178</v>
      </c>
    </row>
    <row r="5" spans="1:16">
      <c r="A5" s="4">
        <v>1</v>
      </c>
      <c r="B5" s="2" t="str">
        <f>HYPERLINK("https://my.zakupivli.pro/remote/dispatcher/state_purchase_view/13390278", "UA-2019-10-31-001553-b")</f>
        <v>UA-2019-10-31-001553-b</v>
      </c>
      <c r="C5" s="2" t="s">
        <v>146</v>
      </c>
      <c r="D5" s="2" t="str">
        <f>HYPERLINK("https://my.zakupivli.pro/remote/dispatcher/state_contracting_view/3461330", "UA-2019-10-31-001553-b-b1")</f>
        <v>UA-2019-10-31-001553-b-b1</v>
      </c>
      <c r="E5" s="1" t="s">
        <v>81</v>
      </c>
      <c r="F5" s="1" t="s">
        <v>140</v>
      </c>
      <c r="G5" s="1" t="s">
        <v>140</v>
      </c>
      <c r="H5" s="1" t="s">
        <v>42</v>
      </c>
      <c r="I5" s="1" t="s">
        <v>125</v>
      </c>
      <c r="J5" s="1" t="s">
        <v>188</v>
      </c>
      <c r="K5" s="1" t="s">
        <v>32</v>
      </c>
      <c r="L5" s="1" t="s">
        <v>59</v>
      </c>
      <c r="M5" s="5">
        <v>184779.84</v>
      </c>
      <c r="N5" s="6">
        <v>43803</v>
      </c>
      <c r="O5" s="6">
        <v>43830</v>
      </c>
      <c r="P5" s="1" t="s">
        <v>200</v>
      </c>
    </row>
    <row r="6" spans="1:16">
      <c r="A6" s="4">
        <v>2</v>
      </c>
      <c r="B6" s="2" t="str">
        <f>HYPERLINK("https://my.zakupivli.pro/remote/dispatcher/state_purchase_view/9771343", "UA-2019-01-14-001218-c")</f>
        <v>UA-2019-01-14-001218-c</v>
      </c>
      <c r="C6" s="2" t="s">
        <v>146</v>
      </c>
      <c r="D6" s="2" t="str">
        <f>HYPERLINK("https://my.zakupivli.pro/remote/dispatcher/state_contracting_view/2413773", "UA-2019-01-14-001218-c-b1")</f>
        <v>UA-2019-01-14-001218-c-b1</v>
      </c>
      <c r="E6" s="1" t="s">
        <v>67</v>
      </c>
      <c r="F6" s="1" t="s">
        <v>175</v>
      </c>
      <c r="G6" s="1" t="s">
        <v>173</v>
      </c>
      <c r="H6" s="1" t="s">
        <v>82</v>
      </c>
      <c r="I6" s="1" t="s">
        <v>177</v>
      </c>
      <c r="J6" s="1" t="s">
        <v>132</v>
      </c>
      <c r="K6" s="1" t="s">
        <v>0</v>
      </c>
      <c r="L6" s="1" t="s">
        <v>1</v>
      </c>
      <c r="M6" s="5">
        <v>20900</v>
      </c>
      <c r="N6" s="6">
        <v>43493</v>
      </c>
      <c r="O6" s="6">
        <v>43830</v>
      </c>
      <c r="P6" s="1" t="s">
        <v>200</v>
      </c>
    </row>
    <row r="7" spans="1:16">
      <c r="A7" s="4">
        <v>3</v>
      </c>
      <c r="B7" s="2" t="str">
        <f>HYPERLINK("https://my.zakupivli.pro/remote/dispatcher/state_purchase_view/10732324", "UA-2019-02-26-002072-b")</f>
        <v>UA-2019-02-26-002072-b</v>
      </c>
      <c r="C7" s="2" t="s">
        <v>146</v>
      </c>
      <c r="D7" s="2" t="str">
        <f>HYPERLINK("https://my.zakupivli.pro/remote/dispatcher/state_contracting_view/2668067", "UA-2019-02-26-002072-b-a1")</f>
        <v>UA-2019-02-26-002072-b-a1</v>
      </c>
      <c r="E7" s="1" t="s">
        <v>16</v>
      </c>
      <c r="F7" s="1" t="s">
        <v>152</v>
      </c>
      <c r="G7" s="1" t="s">
        <v>152</v>
      </c>
      <c r="H7" s="1" t="s">
        <v>43</v>
      </c>
      <c r="I7" s="1" t="s">
        <v>125</v>
      </c>
      <c r="J7" s="1" t="s">
        <v>126</v>
      </c>
      <c r="K7" s="1" t="s">
        <v>53</v>
      </c>
      <c r="L7" s="1" t="s">
        <v>17</v>
      </c>
      <c r="M7" s="5">
        <v>600000</v>
      </c>
      <c r="N7" s="6">
        <v>43558</v>
      </c>
      <c r="O7" s="6">
        <v>43830</v>
      </c>
      <c r="P7" s="1" t="s">
        <v>200</v>
      </c>
    </row>
    <row r="8" spans="1:16">
      <c r="A8" s="4">
        <v>4</v>
      </c>
      <c r="B8" s="2" t="str">
        <f>HYPERLINK("https://my.zakupivli.pro/remote/dispatcher/state_purchase_view/10685394", "UA-2019-02-22-000881-b")</f>
        <v>UA-2019-02-22-000881-b</v>
      </c>
      <c r="C8" s="2" t="s">
        <v>146</v>
      </c>
      <c r="D8" s="2" t="str">
        <f>HYPERLINK("https://my.zakupivli.pro/remote/dispatcher/state_contracting_view/2640815", "UA-2019-02-22-000881-b-a1")</f>
        <v>UA-2019-02-22-000881-b-a1</v>
      </c>
      <c r="E8" s="1" t="s">
        <v>110</v>
      </c>
      <c r="F8" s="1" t="s">
        <v>140</v>
      </c>
      <c r="G8" s="1" t="s">
        <v>140</v>
      </c>
      <c r="H8" s="1" t="s">
        <v>42</v>
      </c>
      <c r="I8" s="1" t="s">
        <v>125</v>
      </c>
      <c r="J8" s="1" t="s">
        <v>188</v>
      </c>
      <c r="K8" s="1" t="s">
        <v>32</v>
      </c>
      <c r="L8" s="1" t="s">
        <v>19</v>
      </c>
      <c r="M8" s="5">
        <v>869889</v>
      </c>
      <c r="N8" s="6">
        <v>43550</v>
      </c>
      <c r="O8" s="6">
        <v>43830</v>
      </c>
      <c r="P8" s="1" t="s">
        <v>200</v>
      </c>
    </row>
    <row r="9" spans="1:16">
      <c r="A9" s="4">
        <v>5</v>
      </c>
      <c r="B9" s="2" t="str">
        <f>HYPERLINK("https://my.zakupivli.pro/remote/dispatcher/state_purchase_view/9958076", "UA-2019-01-21-001389-c")</f>
        <v>UA-2019-01-21-001389-c</v>
      </c>
      <c r="C9" s="2" t="s">
        <v>146</v>
      </c>
      <c r="D9" s="2" t="str">
        <f>HYPERLINK("https://my.zakupivli.pro/remote/dispatcher/state_contracting_view/2457369", "UA-2019-01-21-001389-c-b1")</f>
        <v>UA-2019-01-21-001389-c-b1</v>
      </c>
      <c r="E9" s="1" t="s">
        <v>107</v>
      </c>
      <c r="F9" s="1" t="s">
        <v>197</v>
      </c>
      <c r="G9" s="1" t="s">
        <v>197</v>
      </c>
      <c r="H9" s="1" t="s">
        <v>41</v>
      </c>
      <c r="I9" s="1" t="s">
        <v>177</v>
      </c>
      <c r="J9" s="1" t="s">
        <v>188</v>
      </c>
      <c r="K9" s="1" t="s">
        <v>32</v>
      </c>
      <c r="L9" s="1" t="s">
        <v>8</v>
      </c>
      <c r="M9" s="5">
        <v>6668.1</v>
      </c>
      <c r="N9" s="6">
        <v>43501</v>
      </c>
      <c r="O9" s="6">
        <v>43830</v>
      </c>
      <c r="P9" s="1" t="s">
        <v>200</v>
      </c>
    </row>
    <row r="10" spans="1:16">
      <c r="A10" s="4">
        <v>6</v>
      </c>
      <c r="B10" s="2" t="str">
        <f>HYPERLINK("https://my.zakupivli.pro/remote/dispatcher/state_purchase_view/10093425", "UA-2019-01-24-001191-b")</f>
        <v>UA-2019-01-24-001191-b</v>
      </c>
      <c r="C10" s="2" t="s">
        <v>146</v>
      </c>
      <c r="D10" s="2" t="str">
        <f>HYPERLINK("https://my.zakupivli.pro/remote/dispatcher/state_contracting_view/2479890", "UA-2019-01-24-001191-b-b1")</f>
        <v>UA-2019-01-24-001191-b-b1</v>
      </c>
      <c r="E10" s="1" t="s">
        <v>115</v>
      </c>
      <c r="F10" s="1" t="s">
        <v>136</v>
      </c>
      <c r="G10" s="1" t="s">
        <v>135</v>
      </c>
      <c r="H10" s="1" t="s">
        <v>45</v>
      </c>
      <c r="I10" s="1" t="s">
        <v>177</v>
      </c>
      <c r="J10" s="1" t="s">
        <v>131</v>
      </c>
      <c r="K10" s="1" t="s">
        <v>66</v>
      </c>
      <c r="L10" s="1" t="s">
        <v>128</v>
      </c>
      <c r="M10" s="5">
        <v>11000</v>
      </c>
      <c r="N10" s="6">
        <v>43504</v>
      </c>
      <c r="O10" s="6">
        <v>43830</v>
      </c>
      <c r="P10" s="1" t="s">
        <v>200</v>
      </c>
    </row>
    <row r="11" spans="1:16">
      <c r="A11" s="4">
        <v>7</v>
      </c>
      <c r="B11" s="2" t="str">
        <f>HYPERLINK("https://my.zakupivli.pro/remote/dispatcher/state_purchase_view/11246709", "UA-2019-04-10-000750-a")</f>
        <v>UA-2019-04-10-000750-a</v>
      </c>
      <c r="C11" s="2" t="s">
        <v>146</v>
      </c>
      <c r="D11" s="2" t="str">
        <f>HYPERLINK("https://my.zakupivli.pro/remote/dispatcher/state_contracting_view/2748679", "UA-2019-04-10-000750-a-b1")</f>
        <v>UA-2019-04-10-000750-a-b1</v>
      </c>
      <c r="E11" s="1" t="s">
        <v>86</v>
      </c>
      <c r="F11" s="1" t="s">
        <v>197</v>
      </c>
      <c r="G11" s="1" t="s">
        <v>197</v>
      </c>
      <c r="H11" s="1" t="s">
        <v>41</v>
      </c>
      <c r="I11" s="1" t="s">
        <v>177</v>
      </c>
      <c r="J11" s="1" t="s">
        <v>188</v>
      </c>
      <c r="K11" s="1" t="s">
        <v>32</v>
      </c>
      <c r="L11" s="1" t="s">
        <v>18</v>
      </c>
      <c r="M11" s="5">
        <v>6300</v>
      </c>
      <c r="N11" s="6">
        <v>43580</v>
      </c>
      <c r="O11" s="6">
        <v>43830</v>
      </c>
      <c r="P11" s="1" t="s">
        <v>200</v>
      </c>
    </row>
    <row r="12" spans="1:16">
      <c r="A12" s="4">
        <v>8</v>
      </c>
      <c r="B12" s="2" t="str">
        <f>HYPERLINK("https://my.zakupivli.pro/remote/dispatcher/state_purchase_view/12578830", "UA-2019-08-20-001299-c")</f>
        <v>UA-2019-08-20-001299-c</v>
      </c>
      <c r="C12" s="2" t="s">
        <v>146</v>
      </c>
      <c r="D12" s="2" t="str">
        <f>HYPERLINK("https://my.zakupivli.pro/remote/dispatcher/state_contracting_view/3148508", "UA-2019-08-20-001299-c-a1")</f>
        <v>UA-2019-08-20-001299-c-a1</v>
      </c>
      <c r="E12" s="1" t="s">
        <v>98</v>
      </c>
      <c r="F12" s="1" t="s">
        <v>155</v>
      </c>
      <c r="G12" s="1" t="s">
        <v>179</v>
      </c>
      <c r="H12" s="1" t="s">
        <v>63</v>
      </c>
      <c r="I12" s="1" t="s">
        <v>177</v>
      </c>
      <c r="J12" s="1" t="s">
        <v>181</v>
      </c>
      <c r="K12" s="1" t="s">
        <v>52</v>
      </c>
      <c r="L12" s="1" t="s">
        <v>23</v>
      </c>
      <c r="M12" s="5">
        <v>147859.20000000001</v>
      </c>
      <c r="N12" s="6">
        <v>43717</v>
      </c>
      <c r="O12" s="6">
        <v>43830</v>
      </c>
      <c r="P12" s="1" t="s">
        <v>200</v>
      </c>
    </row>
    <row r="13" spans="1:16">
      <c r="A13" s="4">
        <v>9</v>
      </c>
      <c r="B13" s="2" t="str">
        <f>HYPERLINK("https://my.zakupivli.pro/remote/dispatcher/state_purchase_view/12128191", "UA-2019-07-04-000573-b")</f>
        <v>UA-2019-07-04-000573-b</v>
      </c>
      <c r="C13" s="2" t="s">
        <v>146</v>
      </c>
      <c r="D13" s="2" t="str">
        <f>HYPERLINK("https://my.zakupivli.pro/remote/dispatcher/state_contracting_view/3023961", "UA-2019-07-04-000573-b-b1")</f>
        <v>UA-2019-07-04-000573-b-b1</v>
      </c>
      <c r="E13" s="1" t="s">
        <v>103</v>
      </c>
      <c r="F13" s="1" t="s">
        <v>134</v>
      </c>
      <c r="G13" s="1" t="s">
        <v>134</v>
      </c>
      <c r="H13" s="1" t="s">
        <v>78</v>
      </c>
      <c r="I13" s="1" t="s">
        <v>177</v>
      </c>
      <c r="J13" s="1" t="s">
        <v>184</v>
      </c>
      <c r="K13" s="1" t="s">
        <v>62</v>
      </c>
      <c r="L13" s="1" t="s">
        <v>28</v>
      </c>
      <c r="M13" s="5">
        <v>59900</v>
      </c>
      <c r="N13" s="6">
        <v>43672</v>
      </c>
      <c r="O13" s="6">
        <v>43830</v>
      </c>
      <c r="P13" s="1" t="s">
        <v>200</v>
      </c>
    </row>
    <row r="14" spans="1:16">
      <c r="A14" s="4">
        <v>10</v>
      </c>
      <c r="B14" s="2" t="str">
        <f>HYPERLINK("https://my.zakupivli.pro/remote/dispatcher/state_purchase_view/12377535", "UA-2019-07-30-001180-b")</f>
        <v>UA-2019-07-30-001180-b</v>
      </c>
      <c r="C14" s="2" t="s">
        <v>146</v>
      </c>
      <c r="D14" s="2" t="str">
        <f>HYPERLINK("https://my.zakupivli.pro/remote/dispatcher/state_contracting_view/3087397", "UA-2019-07-30-001180-b-b1")</f>
        <v>UA-2019-07-30-001180-b-b1</v>
      </c>
      <c r="E14" s="1" t="s">
        <v>113</v>
      </c>
      <c r="F14" s="1" t="s">
        <v>142</v>
      </c>
      <c r="G14" s="1" t="s">
        <v>143</v>
      </c>
      <c r="H14" s="1" t="s">
        <v>44</v>
      </c>
      <c r="I14" s="1" t="s">
        <v>177</v>
      </c>
      <c r="J14" s="1" t="s">
        <v>182</v>
      </c>
      <c r="K14" s="1" t="s">
        <v>47</v>
      </c>
      <c r="L14" s="1" t="s">
        <v>30</v>
      </c>
      <c r="M14" s="5">
        <v>20640</v>
      </c>
      <c r="N14" s="6">
        <v>43693</v>
      </c>
      <c r="O14" s="6">
        <v>43830</v>
      </c>
      <c r="P14" s="1" t="s">
        <v>200</v>
      </c>
    </row>
    <row r="15" spans="1:16">
      <c r="A15" s="4">
        <v>11</v>
      </c>
      <c r="B15" s="2" t="str">
        <f>HYPERLINK("https://my.zakupivli.pro/remote/dispatcher/state_purchase_view/10584496", "UA-2019-02-15-001097-b")</f>
        <v>UA-2019-02-15-001097-b</v>
      </c>
      <c r="C15" s="2" t="s">
        <v>146</v>
      </c>
      <c r="D15" s="2" t="str">
        <f>HYPERLINK("https://my.zakupivli.pro/remote/dispatcher/state_contracting_view/2617454", "UA-2019-02-15-001097-b-a1")</f>
        <v>UA-2019-02-15-001097-b-a1</v>
      </c>
      <c r="E15" s="1" t="s">
        <v>109</v>
      </c>
      <c r="F15" s="1" t="s">
        <v>168</v>
      </c>
      <c r="G15" s="1" t="s">
        <v>168</v>
      </c>
      <c r="H15" s="1" t="s">
        <v>100</v>
      </c>
      <c r="I15" s="1" t="s">
        <v>177</v>
      </c>
      <c r="J15" s="1" t="s">
        <v>186</v>
      </c>
      <c r="K15" s="1" t="s">
        <v>60</v>
      </c>
      <c r="L15" s="1" t="s">
        <v>72</v>
      </c>
      <c r="M15" s="5">
        <v>5400</v>
      </c>
      <c r="N15" s="6">
        <v>43543</v>
      </c>
      <c r="O15" s="6">
        <v>43830</v>
      </c>
      <c r="P15" s="1" t="s">
        <v>200</v>
      </c>
    </row>
    <row r="16" spans="1:16">
      <c r="A16" s="4">
        <v>12</v>
      </c>
      <c r="B16" s="2" t="str">
        <f>HYPERLINK("https://my.zakupivli.pro/remote/dispatcher/state_purchase_view/11734337", "UA-2019-05-28-001024-a")</f>
        <v>UA-2019-05-28-001024-a</v>
      </c>
      <c r="C16" s="2" t="s">
        <v>146</v>
      </c>
      <c r="D16" s="2" t="str">
        <f>HYPERLINK("https://my.zakupivli.pro/remote/dispatcher/state_contracting_view/2837695", "UA-2019-05-28-001024-a-a1")</f>
        <v>UA-2019-05-28-001024-a-a1</v>
      </c>
      <c r="E16" s="1" t="s">
        <v>33</v>
      </c>
      <c r="F16" s="1" t="s">
        <v>189</v>
      </c>
      <c r="G16" s="1" t="s">
        <v>190</v>
      </c>
      <c r="H16" s="1" t="s">
        <v>50</v>
      </c>
      <c r="I16" s="1" t="s">
        <v>133</v>
      </c>
      <c r="J16" s="1" t="s">
        <v>127</v>
      </c>
      <c r="K16" s="1" t="s">
        <v>51</v>
      </c>
      <c r="L16" s="1" t="s">
        <v>69</v>
      </c>
      <c r="M16" s="5">
        <v>147181.1</v>
      </c>
      <c r="N16" s="6">
        <v>43613</v>
      </c>
      <c r="O16" s="6">
        <v>43830</v>
      </c>
      <c r="P16" s="1" t="s">
        <v>200</v>
      </c>
    </row>
    <row r="17" spans="1:16">
      <c r="A17" s="4">
        <v>13</v>
      </c>
      <c r="B17" s="2" t="str">
        <f>HYPERLINK("https://my.zakupivli.pro/remote/dispatcher/state_purchase_view/9637871", "UA-2019-01-02-000482-c")</f>
        <v>UA-2019-01-02-000482-c</v>
      </c>
      <c r="C17" s="2" t="s">
        <v>146</v>
      </c>
      <c r="D17" s="2" t="str">
        <f>HYPERLINK("https://my.zakupivli.pro/remote/dispatcher/state_contracting_view/2394816", "UA-2019-01-02-000482-c-c1")</f>
        <v>UA-2019-01-02-000482-c-c1</v>
      </c>
      <c r="E17" s="1" t="s">
        <v>46</v>
      </c>
      <c r="F17" s="1" t="s">
        <v>156</v>
      </c>
      <c r="G17" s="1" t="s">
        <v>156</v>
      </c>
      <c r="H17" s="1" t="s">
        <v>74</v>
      </c>
      <c r="I17" s="1" t="s">
        <v>177</v>
      </c>
      <c r="J17" s="1" t="s">
        <v>194</v>
      </c>
      <c r="K17" s="1" t="s">
        <v>39</v>
      </c>
      <c r="L17" s="1" t="s">
        <v>2</v>
      </c>
      <c r="M17" s="5">
        <v>55327</v>
      </c>
      <c r="N17" s="6">
        <v>43488</v>
      </c>
      <c r="O17" s="6">
        <v>43830</v>
      </c>
      <c r="P17" s="1" t="s">
        <v>200</v>
      </c>
    </row>
    <row r="18" spans="1:16">
      <c r="A18" s="4">
        <v>14</v>
      </c>
      <c r="B18" s="2" t="str">
        <f>HYPERLINK("https://my.zakupivli.pro/remote/dispatcher/state_purchase_view/10060549", "UA-2019-01-23-002020-b")</f>
        <v>UA-2019-01-23-002020-b</v>
      </c>
      <c r="C18" s="2" t="s">
        <v>146</v>
      </c>
      <c r="D18" s="2" t="str">
        <f>HYPERLINK("https://my.zakupivli.pro/remote/dispatcher/state_contracting_view/2556782", "UA-2019-01-23-002020-b-b1")</f>
        <v>UA-2019-01-23-002020-b-b1</v>
      </c>
      <c r="E18" s="1" t="s">
        <v>73</v>
      </c>
      <c r="F18" s="1" t="s">
        <v>160</v>
      </c>
      <c r="G18" s="1" t="s">
        <v>160</v>
      </c>
      <c r="H18" s="1" t="s">
        <v>93</v>
      </c>
      <c r="I18" s="1" t="s">
        <v>125</v>
      </c>
      <c r="J18" s="1" t="s">
        <v>119</v>
      </c>
      <c r="K18" s="1" t="s">
        <v>65</v>
      </c>
      <c r="L18" s="1" t="s">
        <v>4</v>
      </c>
      <c r="M18" s="5">
        <v>397800</v>
      </c>
      <c r="N18" s="6">
        <v>43525</v>
      </c>
      <c r="O18" s="6">
        <v>43830</v>
      </c>
      <c r="P18" s="1" t="s">
        <v>200</v>
      </c>
    </row>
    <row r="19" spans="1:16">
      <c r="A19" s="4">
        <v>15</v>
      </c>
      <c r="B19" s="2" t="str">
        <f>HYPERLINK("https://my.zakupivli.pro/remote/dispatcher/state_purchase_view/12168668", "UA-2019-07-09-001216-b")</f>
        <v>UA-2019-07-09-001216-b</v>
      </c>
      <c r="C19" s="2" t="s">
        <v>146</v>
      </c>
      <c r="D19" s="2" t="str">
        <f>HYPERLINK("https://my.zakupivli.pro/remote/dispatcher/state_contracting_view/3030114", "UA-2019-07-09-001216-b-b1")</f>
        <v>UA-2019-07-09-001216-b-b1</v>
      </c>
      <c r="E19" s="1" t="s">
        <v>101</v>
      </c>
      <c r="F19" s="1" t="s">
        <v>149</v>
      </c>
      <c r="G19" s="1" t="s">
        <v>144</v>
      </c>
      <c r="H19" s="1" t="s">
        <v>48</v>
      </c>
      <c r="I19" s="1" t="s">
        <v>177</v>
      </c>
      <c r="J19" s="1" t="s">
        <v>138</v>
      </c>
      <c r="K19" s="1" t="s">
        <v>38</v>
      </c>
      <c r="L19" s="1" t="s">
        <v>29</v>
      </c>
      <c r="M19" s="5">
        <v>13194</v>
      </c>
      <c r="N19" s="6">
        <v>43676</v>
      </c>
      <c r="O19" s="6">
        <v>43830</v>
      </c>
      <c r="P19" s="1" t="s">
        <v>200</v>
      </c>
    </row>
    <row r="20" spans="1:16">
      <c r="A20" s="4">
        <v>16</v>
      </c>
      <c r="B20" s="2" t="str">
        <f>HYPERLINK("https://my.zakupivli.pro/remote/dispatcher/state_purchase_view/10043068", "UA-2019-01-23-000413-b")</f>
        <v>UA-2019-01-23-000413-b</v>
      </c>
      <c r="C20" s="2" t="s">
        <v>146</v>
      </c>
      <c r="D20" s="2" t="str">
        <f>HYPERLINK("https://my.zakupivli.pro/remote/dispatcher/state_contracting_view/2573210", "UA-2019-01-23-000413-b-b1")</f>
        <v>UA-2019-01-23-000413-b-b1</v>
      </c>
      <c r="E20" s="1" t="s">
        <v>14</v>
      </c>
      <c r="F20" s="1" t="s">
        <v>158</v>
      </c>
      <c r="G20" s="1" t="s">
        <v>158</v>
      </c>
      <c r="H20" s="1" t="s">
        <v>91</v>
      </c>
      <c r="I20" s="1" t="s">
        <v>125</v>
      </c>
      <c r="J20" s="1" t="s">
        <v>119</v>
      </c>
      <c r="K20" s="1" t="s">
        <v>65</v>
      </c>
      <c r="L20" s="1" t="s">
        <v>9</v>
      </c>
      <c r="M20" s="5">
        <v>1320000</v>
      </c>
      <c r="N20" s="6">
        <v>43530</v>
      </c>
      <c r="O20" s="6">
        <v>43830</v>
      </c>
      <c r="P20" s="1" t="s">
        <v>200</v>
      </c>
    </row>
    <row r="21" spans="1:16">
      <c r="A21" s="4">
        <v>17</v>
      </c>
      <c r="B21" s="2" t="str">
        <f>HYPERLINK("https://my.zakupivli.pro/remote/dispatcher/state_purchase_view/10406106", "UA-2019-02-06-000366-b")</f>
        <v>UA-2019-02-06-000366-b</v>
      </c>
      <c r="C21" s="2" t="s">
        <v>146</v>
      </c>
      <c r="D21" s="2" t="str">
        <f>HYPERLINK("https://my.zakupivli.pro/remote/dispatcher/state_contracting_view/2569497", "UA-2019-02-06-000366-b-b1")</f>
        <v>UA-2019-02-06-000366-b-b1</v>
      </c>
      <c r="E21" s="1" t="s">
        <v>85</v>
      </c>
      <c r="F21" s="1" t="s">
        <v>167</v>
      </c>
      <c r="G21" s="1" t="s">
        <v>167</v>
      </c>
      <c r="H21" s="1" t="s">
        <v>79</v>
      </c>
      <c r="I21" s="1" t="s">
        <v>177</v>
      </c>
      <c r="J21" s="1" t="s">
        <v>186</v>
      </c>
      <c r="K21" s="1" t="s">
        <v>60</v>
      </c>
      <c r="L21" s="1" t="s">
        <v>68</v>
      </c>
      <c r="M21" s="5">
        <v>6000</v>
      </c>
      <c r="N21" s="6">
        <v>43529</v>
      </c>
      <c r="O21" s="6">
        <v>43830</v>
      </c>
      <c r="P21" s="1" t="s">
        <v>200</v>
      </c>
    </row>
    <row r="22" spans="1:16">
      <c r="A22" s="4">
        <v>18</v>
      </c>
      <c r="B22" s="2" t="str">
        <f>HYPERLINK("https://my.zakupivli.pro/remote/dispatcher/state_purchase_view/12714453", "UA-2019-09-03-001604-b")</f>
        <v>UA-2019-09-03-001604-b</v>
      </c>
      <c r="C22" s="2" t="s">
        <v>146</v>
      </c>
      <c r="D22" s="2" t="str">
        <f>HYPERLINK("https://my.zakupivli.pro/remote/dispatcher/state_contracting_view/3224496", "UA-2019-09-03-001604-b-b1")</f>
        <v>UA-2019-09-03-001604-b-b1</v>
      </c>
      <c r="E22" s="1" t="s">
        <v>13</v>
      </c>
      <c r="F22" s="1" t="s">
        <v>159</v>
      </c>
      <c r="G22" s="1" t="s">
        <v>159</v>
      </c>
      <c r="H22" s="1" t="s">
        <v>77</v>
      </c>
      <c r="I22" s="1" t="s">
        <v>177</v>
      </c>
      <c r="J22" s="1" t="s">
        <v>193</v>
      </c>
      <c r="K22" s="1" t="s">
        <v>49</v>
      </c>
      <c r="L22" s="1" t="s">
        <v>10</v>
      </c>
      <c r="M22" s="5">
        <v>47680</v>
      </c>
      <c r="N22" s="6">
        <v>43739</v>
      </c>
      <c r="O22" s="6">
        <v>43830</v>
      </c>
      <c r="P22" s="1" t="s">
        <v>200</v>
      </c>
    </row>
    <row r="23" spans="1:16">
      <c r="A23" s="4">
        <v>19</v>
      </c>
      <c r="B23" s="2" t="str">
        <f>HYPERLINK("https://my.zakupivli.pro/remote/dispatcher/state_purchase_view/9789443", "UA-2019-01-15-000460-c")</f>
        <v>UA-2019-01-15-000460-c</v>
      </c>
      <c r="C23" s="2" t="s">
        <v>146</v>
      </c>
      <c r="D23" s="2" t="str">
        <f>HYPERLINK("https://my.zakupivli.pro/remote/dispatcher/state_contracting_view/2445334", "UA-2019-01-15-000460-c-b1")</f>
        <v>UA-2019-01-15-000460-c-b1</v>
      </c>
      <c r="E23" s="1" t="s">
        <v>15</v>
      </c>
      <c r="F23" s="1" t="s">
        <v>123</v>
      </c>
      <c r="G23" s="1" t="s">
        <v>123</v>
      </c>
      <c r="H23" s="1" t="s">
        <v>95</v>
      </c>
      <c r="I23" s="1" t="s">
        <v>177</v>
      </c>
      <c r="J23" s="1" t="s">
        <v>185</v>
      </c>
      <c r="K23" s="1" t="s">
        <v>57</v>
      </c>
      <c r="L23" s="1" t="s">
        <v>11</v>
      </c>
      <c r="M23" s="5">
        <v>149292</v>
      </c>
      <c r="N23" s="6">
        <v>43497</v>
      </c>
      <c r="O23" s="6">
        <v>43830</v>
      </c>
      <c r="P23" s="1" t="s">
        <v>200</v>
      </c>
    </row>
    <row r="24" spans="1:16">
      <c r="A24" s="4">
        <v>20</v>
      </c>
      <c r="B24" s="2" t="str">
        <f>HYPERLINK("https://my.zakupivli.pro/remote/dispatcher/state_purchase_view/12464927", "UA-2019-08-08-001537-b")</f>
        <v>UA-2019-08-08-001537-b</v>
      </c>
      <c r="C24" s="2" t="s">
        <v>146</v>
      </c>
      <c r="D24" s="2" t="str">
        <f>HYPERLINK("https://my.zakupivli.pro/remote/dispatcher/state_contracting_view/3059585", "UA-2019-08-08-001537-b-b1")</f>
        <v>UA-2019-08-08-001537-b-b1</v>
      </c>
      <c r="E24" s="1" t="s">
        <v>80</v>
      </c>
      <c r="F24" s="1" t="s">
        <v>171</v>
      </c>
      <c r="G24" s="1" t="s">
        <v>172</v>
      </c>
      <c r="H24" s="1" t="s">
        <v>88</v>
      </c>
      <c r="I24" s="1" t="s">
        <v>133</v>
      </c>
      <c r="J24" s="1" t="s">
        <v>127</v>
      </c>
      <c r="K24" s="1" t="s">
        <v>51</v>
      </c>
      <c r="L24" s="1" t="s">
        <v>27</v>
      </c>
      <c r="M24" s="5">
        <v>69000</v>
      </c>
      <c r="N24" s="6">
        <v>43685</v>
      </c>
      <c r="O24" s="6">
        <v>43830</v>
      </c>
      <c r="P24" s="1" t="s">
        <v>200</v>
      </c>
    </row>
    <row r="25" spans="1:16">
      <c r="A25" s="4">
        <v>21</v>
      </c>
      <c r="B25" s="2" t="str">
        <f>HYPERLINK("https://my.zakupivli.pro/remote/dispatcher/state_purchase_view/9850393", "UA-2019-01-16-002587-c")</f>
        <v>UA-2019-01-16-002587-c</v>
      </c>
      <c r="C25" s="2" t="s">
        <v>146</v>
      </c>
      <c r="D25" s="2" t="str">
        <f>HYPERLINK("https://my.zakupivli.pro/remote/dispatcher/state_contracting_view/2457282", "UA-2019-01-16-002587-c-b1")</f>
        <v>UA-2019-01-16-002587-c-b1</v>
      </c>
      <c r="E25" s="1" t="s">
        <v>97</v>
      </c>
      <c r="F25" s="1" t="s">
        <v>197</v>
      </c>
      <c r="G25" s="1" t="s">
        <v>197</v>
      </c>
      <c r="H25" s="1" t="s">
        <v>41</v>
      </c>
      <c r="I25" s="1" t="s">
        <v>177</v>
      </c>
      <c r="J25" s="1" t="s">
        <v>188</v>
      </c>
      <c r="K25" s="1" t="s">
        <v>32</v>
      </c>
      <c r="L25" s="1" t="s">
        <v>7</v>
      </c>
      <c r="M25" s="5">
        <v>29994</v>
      </c>
      <c r="N25" s="6">
        <v>43501</v>
      </c>
      <c r="O25" s="6">
        <v>43830</v>
      </c>
      <c r="P25" s="1" t="s">
        <v>200</v>
      </c>
    </row>
    <row r="26" spans="1:16">
      <c r="A26" s="4">
        <v>22</v>
      </c>
      <c r="B26" s="2" t="str">
        <f>HYPERLINK("https://my.zakupivli.pro/remote/dispatcher/state_purchase_view/9578345", "UA-2018-12-27-000752-b")</f>
        <v>UA-2018-12-27-000752-b</v>
      </c>
      <c r="C26" s="2" t="s">
        <v>146</v>
      </c>
      <c r="D26" s="2" t="str">
        <f>HYPERLINK("https://my.zakupivli.pro/remote/dispatcher/state_contracting_view/2395202", "UA-2018-12-27-000752-b-c1")</f>
        <v>UA-2018-12-27-000752-b-c1</v>
      </c>
      <c r="E26" s="1" t="s">
        <v>96</v>
      </c>
      <c r="F26" s="1" t="s">
        <v>134</v>
      </c>
      <c r="G26" s="1" t="s">
        <v>134</v>
      </c>
      <c r="H26" s="1" t="s">
        <v>78</v>
      </c>
      <c r="I26" s="1" t="s">
        <v>177</v>
      </c>
      <c r="J26" s="1" t="s">
        <v>184</v>
      </c>
      <c r="K26" s="1" t="s">
        <v>62</v>
      </c>
      <c r="L26" s="1" t="s">
        <v>3</v>
      </c>
      <c r="M26" s="5">
        <v>99900</v>
      </c>
      <c r="N26" s="6">
        <v>43488</v>
      </c>
      <c r="O26" s="6">
        <v>43830</v>
      </c>
      <c r="P26" s="1" t="s">
        <v>200</v>
      </c>
    </row>
    <row r="27" spans="1:16">
      <c r="A27" s="4">
        <v>23</v>
      </c>
      <c r="B27" s="2" t="str">
        <f>HYPERLINK("https://my.zakupivli.pro/remote/dispatcher/state_purchase_view/11736360", "UA-2019-05-28-001204-a")</f>
        <v>UA-2019-05-28-001204-a</v>
      </c>
      <c r="C27" s="2" t="s">
        <v>146</v>
      </c>
      <c r="D27" s="2" t="str">
        <f>HYPERLINK("https://my.zakupivli.pro/remote/dispatcher/state_contracting_view/2838011", "UA-2019-05-28-001204-a-a1")</f>
        <v>UA-2019-05-28-001204-a-a1</v>
      </c>
      <c r="E27" s="1" t="s">
        <v>76</v>
      </c>
      <c r="F27" s="1" t="s">
        <v>163</v>
      </c>
      <c r="G27" s="1" t="s">
        <v>164</v>
      </c>
      <c r="H27" s="1" t="s">
        <v>89</v>
      </c>
      <c r="I27" s="1" t="s">
        <v>133</v>
      </c>
      <c r="J27" s="1" t="s">
        <v>127</v>
      </c>
      <c r="K27" s="1" t="s">
        <v>51</v>
      </c>
      <c r="L27" s="1" t="s">
        <v>71</v>
      </c>
      <c r="M27" s="5">
        <v>38400</v>
      </c>
      <c r="N27" s="6">
        <v>43613</v>
      </c>
      <c r="O27" s="6">
        <v>43830</v>
      </c>
      <c r="P27" s="1" t="s">
        <v>200</v>
      </c>
    </row>
    <row r="28" spans="1:16">
      <c r="A28" s="4">
        <v>24</v>
      </c>
      <c r="B28" s="2" t="str">
        <f>HYPERLINK("https://my.zakupivli.pro/remote/dispatcher/state_purchase_view/11301605", "UA-2019-04-15-000995-a")</f>
        <v>UA-2019-04-15-000995-a</v>
      </c>
      <c r="C28" s="2" t="s">
        <v>146</v>
      </c>
      <c r="D28" s="2" t="str">
        <f>HYPERLINK("https://my.zakupivli.pro/remote/dispatcher/state_contracting_view/2769153", "UA-2019-04-15-000995-a-c1")</f>
        <v>UA-2019-04-15-000995-a-c1</v>
      </c>
      <c r="E28" s="1" t="s">
        <v>116</v>
      </c>
      <c r="F28" s="1" t="s">
        <v>174</v>
      </c>
      <c r="G28" s="1" t="s">
        <v>174</v>
      </c>
      <c r="H28" s="1" t="s">
        <v>75</v>
      </c>
      <c r="I28" s="1" t="s">
        <v>177</v>
      </c>
      <c r="J28" s="1" t="s">
        <v>187</v>
      </c>
      <c r="K28" s="1" t="s">
        <v>61</v>
      </c>
      <c r="L28" s="1" t="s">
        <v>5</v>
      </c>
      <c r="M28" s="5">
        <v>3999</v>
      </c>
      <c r="N28" s="6">
        <v>43592</v>
      </c>
      <c r="O28" s="6">
        <v>43830</v>
      </c>
      <c r="P28" s="1" t="s">
        <v>200</v>
      </c>
    </row>
    <row r="29" spans="1:16">
      <c r="A29" s="4">
        <v>25</v>
      </c>
      <c r="B29" s="2" t="str">
        <f>HYPERLINK("https://my.zakupivli.pro/remote/dispatcher/state_purchase_view/12969254", "UA-2019-09-25-000957-b")</f>
        <v>UA-2019-09-25-000957-b</v>
      </c>
      <c r="C29" s="2" t="s">
        <v>146</v>
      </c>
      <c r="D29" s="2" t="str">
        <f>HYPERLINK("https://my.zakupivli.pro/remote/dispatcher/state_contracting_view/3270494", "UA-2019-09-25-000957-b-b1")</f>
        <v>UA-2019-09-25-000957-b-b1</v>
      </c>
      <c r="E29" s="1" t="s">
        <v>105</v>
      </c>
      <c r="F29" s="1" t="s">
        <v>197</v>
      </c>
      <c r="G29" s="1" t="s">
        <v>198</v>
      </c>
      <c r="H29" s="1" t="s">
        <v>41</v>
      </c>
      <c r="I29" s="1" t="s">
        <v>177</v>
      </c>
      <c r="J29" s="1" t="s">
        <v>188</v>
      </c>
      <c r="K29" s="1" t="s">
        <v>32</v>
      </c>
      <c r="L29" s="1" t="s">
        <v>37</v>
      </c>
      <c r="M29" s="5">
        <v>3986.7</v>
      </c>
      <c r="N29" s="6">
        <v>43755</v>
      </c>
      <c r="O29" s="6">
        <v>43830</v>
      </c>
      <c r="P29" s="1" t="s">
        <v>200</v>
      </c>
    </row>
    <row r="30" spans="1:16">
      <c r="A30" s="4">
        <v>26</v>
      </c>
      <c r="B30" s="2" t="str">
        <f>HYPERLINK("https://my.zakupivli.pro/remote/dispatcher/state_purchase_view/12900102", "UA-2019-09-19-000435-b")</f>
        <v>UA-2019-09-19-000435-b</v>
      </c>
      <c r="C30" s="2" t="s">
        <v>146</v>
      </c>
      <c r="D30" s="2" t="str">
        <f>HYPERLINK("https://my.zakupivli.pro/remote/dispatcher/state_contracting_view/3237239", "UA-2019-09-19-000435-b-b1")</f>
        <v>UA-2019-09-19-000435-b-b1</v>
      </c>
      <c r="E30" s="1" t="s">
        <v>54</v>
      </c>
      <c r="F30" s="1" t="s">
        <v>134</v>
      </c>
      <c r="G30" s="1" t="s">
        <v>134</v>
      </c>
      <c r="H30" s="1" t="s">
        <v>78</v>
      </c>
      <c r="I30" s="1" t="s">
        <v>177</v>
      </c>
      <c r="J30" s="1" t="s">
        <v>147</v>
      </c>
      <c r="K30" s="1" t="s">
        <v>55</v>
      </c>
      <c r="L30" s="1" t="s">
        <v>31</v>
      </c>
      <c r="M30" s="5">
        <v>59910</v>
      </c>
      <c r="N30" s="6">
        <v>43745</v>
      </c>
      <c r="O30" s="6">
        <v>43830</v>
      </c>
      <c r="P30" s="1" t="s">
        <v>200</v>
      </c>
    </row>
    <row r="31" spans="1:16">
      <c r="A31" s="4">
        <v>27</v>
      </c>
      <c r="B31" s="2" t="str">
        <f>HYPERLINK("https://my.zakupivli.pro/remote/dispatcher/state_purchase_view/12465045", "UA-2019-08-08-001522-b")</f>
        <v>UA-2019-08-08-001522-b</v>
      </c>
      <c r="C31" s="2" t="s">
        <v>146</v>
      </c>
      <c r="D31" s="2" t="str">
        <f>HYPERLINK("https://my.zakupivli.pro/remote/dispatcher/state_contracting_view/3059571", "UA-2019-08-08-001522-b-b1")</f>
        <v>UA-2019-08-08-001522-b-b1</v>
      </c>
      <c r="E31" s="1" t="s">
        <v>84</v>
      </c>
      <c r="F31" s="1" t="s">
        <v>170</v>
      </c>
      <c r="G31" s="1" t="s">
        <v>169</v>
      </c>
      <c r="H31" s="1" t="s">
        <v>83</v>
      </c>
      <c r="I31" s="1" t="s">
        <v>133</v>
      </c>
      <c r="J31" s="1" t="s">
        <v>127</v>
      </c>
      <c r="K31" s="1" t="s">
        <v>51</v>
      </c>
      <c r="L31" s="1" t="s">
        <v>26</v>
      </c>
      <c r="M31" s="5">
        <v>63000</v>
      </c>
      <c r="N31" s="6">
        <v>43685</v>
      </c>
      <c r="O31" s="6">
        <v>43830</v>
      </c>
      <c r="P31" s="1" t="s">
        <v>200</v>
      </c>
    </row>
    <row r="32" spans="1:16">
      <c r="A32" s="4">
        <v>28</v>
      </c>
      <c r="B32" s="2" t="str">
        <f>HYPERLINK("https://my.zakupivli.pro/remote/dispatcher/state_purchase_view/11793056", "UA-2019-06-03-002183-b")</f>
        <v>UA-2019-06-03-002183-b</v>
      </c>
      <c r="C32" s="2" t="s">
        <v>146</v>
      </c>
      <c r="D32" s="2" t="str">
        <f>HYPERLINK("https://my.zakupivli.pro/remote/dispatcher/state_contracting_view/2878133", "UA-2019-06-03-002183-b-b1")</f>
        <v>UA-2019-06-03-002183-b-b1</v>
      </c>
      <c r="E32" s="1" t="s">
        <v>111</v>
      </c>
      <c r="F32" s="1" t="s">
        <v>145</v>
      </c>
      <c r="G32" s="1" t="s">
        <v>145</v>
      </c>
      <c r="H32" s="1" t="s">
        <v>35</v>
      </c>
      <c r="I32" s="1" t="s">
        <v>153</v>
      </c>
      <c r="J32" s="1" t="s">
        <v>124</v>
      </c>
      <c r="K32" s="1" t="s">
        <v>36</v>
      </c>
      <c r="L32" s="1" t="s">
        <v>24</v>
      </c>
      <c r="M32" s="5">
        <v>262000</v>
      </c>
      <c r="N32" s="6">
        <v>43626</v>
      </c>
      <c r="O32" s="6">
        <v>43830</v>
      </c>
      <c r="P32" s="1" t="s">
        <v>200</v>
      </c>
    </row>
    <row r="33" spans="1:16">
      <c r="A33" s="4">
        <v>29</v>
      </c>
      <c r="B33" s="2" t="str">
        <f>HYPERLINK("https://my.zakupivli.pro/remote/dispatcher/state_purchase_view/10673832", "UA-2019-02-21-001872-b")</f>
        <v>UA-2019-02-21-001872-b</v>
      </c>
      <c r="C33" s="2" t="s">
        <v>146</v>
      </c>
      <c r="D33" s="2" t="str">
        <f>HYPERLINK("https://my.zakupivli.pro/remote/dispatcher/state_contracting_view/2529138", "UA-2019-02-21-001872-b-b1")</f>
        <v>UA-2019-02-21-001872-b-b1</v>
      </c>
      <c r="E33" s="1" t="s">
        <v>112</v>
      </c>
      <c r="F33" s="1" t="s">
        <v>162</v>
      </c>
      <c r="G33" s="1" t="s">
        <v>162</v>
      </c>
      <c r="H33" s="1" t="s">
        <v>82</v>
      </c>
      <c r="I33" s="1" t="s">
        <v>133</v>
      </c>
      <c r="J33" s="1" t="s">
        <v>127</v>
      </c>
      <c r="K33" s="1" t="s">
        <v>51</v>
      </c>
      <c r="L33" s="1" t="s">
        <v>25</v>
      </c>
      <c r="M33" s="5">
        <v>62744.88</v>
      </c>
      <c r="N33" s="6">
        <v>43517</v>
      </c>
      <c r="O33" s="6">
        <v>43830</v>
      </c>
      <c r="P33" s="1" t="s">
        <v>200</v>
      </c>
    </row>
    <row r="34" spans="1:16">
      <c r="A34" s="4">
        <v>30</v>
      </c>
      <c r="B34" s="2" t="str">
        <f>HYPERLINK("https://my.zakupivli.pro/remote/dispatcher/state_purchase_view/9767847", "UA-2019-01-14-000905-c")</f>
        <v>UA-2019-01-14-000905-c</v>
      </c>
      <c r="C34" s="2" t="s">
        <v>146</v>
      </c>
      <c r="D34" s="2" t="str">
        <f>HYPERLINK("https://my.zakupivli.pro/remote/dispatcher/state_contracting_view/2450122", "UA-2019-01-14-000905-c-b1")</f>
        <v>UA-2019-01-14-000905-c-b1</v>
      </c>
      <c r="E34" s="1" t="s">
        <v>108</v>
      </c>
      <c r="F34" s="1" t="s">
        <v>196</v>
      </c>
      <c r="G34" s="1" t="s">
        <v>196</v>
      </c>
      <c r="H34" s="1" t="s">
        <v>99</v>
      </c>
      <c r="I34" s="1" t="s">
        <v>177</v>
      </c>
      <c r="J34" s="1" t="s">
        <v>186</v>
      </c>
      <c r="K34" s="1" t="s">
        <v>60</v>
      </c>
      <c r="L34" s="1" t="s">
        <v>12</v>
      </c>
      <c r="M34" s="5">
        <v>14990</v>
      </c>
      <c r="N34" s="6">
        <v>43500</v>
      </c>
      <c r="O34" s="6">
        <v>43830</v>
      </c>
      <c r="P34" s="1" t="s">
        <v>200</v>
      </c>
    </row>
    <row r="35" spans="1:16">
      <c r="A35" s="4">
        <v>31</v>
      </c>
      <c r="B35" s="2" t="str">
        <f>HYPERLINK("https://my.zakupivli.pro/remote/dispatcher/state_purchase_view/11334058", "UA-2019-04-17-000911-a")</f>
        <v>UA-2019-04-17-000911-a</v>
      </c>
      <c r="C35" s="2" t="s">
        <v>146</v>
      </c>
      <c r="D35" s="2" t="str">
        <f>HYPERLINK("https://my.zakupivli.pro/remote/dispatcher/state_contracting_view/2834835", "UA-2019-04-17-000911-a-a1")</f>
        <v>UA-2019-04-17-000911-a-a1</v>
      </c>
      <c r="E35" s="1" t="s">
        <v>104</v>
      </c>
      <c r="F35" s="1" t="s">
        <v>150</v>
      </c>
      <c r="G35" s="1" t="s">
        <v>151</v>
      </c>
      <c r="H35" s="1" t="s">
        <v>64</v>
      </c>
      <c r="I35" s="1" t="s">
        <v>125</v>
      </c>
      <c r="J35" s="1" t="s">
        <v>183</v>
      </c>
      <c r="K35" s="1" t="s">
        <v>58</v>
      </c>
      <c r="L35" s="1" t="s">
        <v>20</v>
      </c>
      <c r="M35" s="5">
        <v>294990</v>
      </c>
      <c r="N35" s="6">
        <v>43612</v>
      </c>
      <c r="O35" s="6">
        <v>43830</v>
      </c>
      <c r="P35" s="1" t="s">
        <v>200</v>
      </c>
    </row>
    <row r="36" spans="1:16">
      <c r="A36" s="4">
        <v>32</v>
      </c>
      <c r="B36" s="2" t="str">
        <f>HYPERLINK("https://my.zakupivli.pro/remote/dispatcher/state_purchase_view/12260330", "UA-2019-07-17-001324-b")</f>
        <v>UA-2019-07-17-001324-b</v>
      </c>
      <c r="C36" s="2" t="s">
        <v>146</v>
      </c>
      <c r="D36" s="2" t="str">
        <f>HYPERLINK("https://my.zakupivli.pro/remote/dispatcher/state_contracting_view/3046528", "UA-2019-07-17-001324-b-b1")</f>
        <v>UA-2019-07-17-001324-b-b1</v>
      </c>
      <c r="E36" s="1" t="s">
        <v>114</v>
      </c>
      <c r="F36" s="1" t="s">
        <v>166</v>
      </c>
      <c r="G36" s="1" t="s">
        <v>166</v>
      </c>
      <c r="H36" s="1" t="s">
        <v>94</v>
      </c>
      <c r="I36" s="1" t="s">
        <v>177</v>
      </c>
      <c r="J36" s="1" t="s">
        <v>194</v>
      </c>
      <c r="K36" s="1" t="s">
        <v>39</v>
      </c>
      <c r="L36" s="1" t="s">
        <v>21</v>
      </c>
      <c r="M36" s="5">
        <v>18000</v>
      </c>
      <c r="N36" s="6">
        <v>43682</v>
      </c>
      <c r="O36" s="6">
        <v>43830</v>
      </c>
      <c r="P36" s="1" t="s">
        <v>200</v>
      </c>
    </row>
    <row r="37" spans="1:16">
      <c r="A37" s="4">
        <v>33</v>
      </c>
      <c r="B37" s="2" t="str">
        <f>HYPERLINK("https://my.zakupivli.pro/remote/dispatcher/state_purchase_view/11593078", "UA-2019-05-15-002294-a")</f>
        <v>UA-2019-05-15-002294-a</v>
      </c>
      <c r="C37" s="2" t="s">
        <v>146</v>
      </c>
      <c r="D37" s="2" t="str">
        <f>HYPERLINK("https://my.zakupivli.pro/remote/dispatcher/state_contracting_view/2877703", "UA-2019-05-15-002294-a-b1")</f>
        <v>UA-2019-05-15-002294-a-b1</v>
      </c>
      <c r="E37" s="1" t="s">
        <v>102</v>
      </c>
      <c r="F37" s="1" t="s">
        <v>157</v>
      </c>
      <c r="G37" s="1" t="s">
        <v>157</v>
      </c>
      <c r="H37" s="1" t="s">
        <v>90</v>
      </c>
      <c r="I37" s="1" t="s">
        <v>177</v>
      </c>
      <c r="J37" s="1" t="s">
        <v>139</v>
      </c>
      <c r="K37" s="1" t="s">
        <v>70</v>
      </c>
      <c r="L37" s="1" t="s">
        <v>6</v>
      </c>
      <c r="M37" s="5">
        <v>154280</v>
      </c>
      <c r="N37" s="6">
        <v>43626</v>
      </c>
      <c r="O37" s="6">
        <v>43830</v>
      </c>
      <c r="P37" s="1" t="s">
        <v>200</v>
      </c>
    </row>
    <row r="38" spans="1:16">
      <c r="A38" s="4">
        <v>34</v>
      </c>
      <c r="B38" s="2" t="str">
        <f>HYPERLINK("https://my.zakupivli.pro/remote/dispatcher/state_purchase_view/13533529", "UA-2019-11-12-003414-b")</f>
        <v>UA-2019-11-12-003414-b</v>
      </c>
      <c r="C38" s="2" t="s">
        <v>146</v>
      </c>
      <c r="D38" s="2" t="str">
        <f>HYPERLINK("https://my.zakupivli.pro/remote/dispatcher/state_contracting_view/3436445", "UA-2019-11-12-003414-b-b1")</f>
        <v>UA-2019-11-12-003414-b-b1</v>
      </c>
      <c r="E38" s="1" t="s">
        <v>22</v>
      </c>
      <c r="F38" s="1" t="s">
        <v>161</v>
      </c>
      <c r="G38" s="1" t="s">
        <v>161</v>
      </c>
      <c r="H38" s="1" t="s">
        <v>92</v>
      </c>
      <c r="I38" s="1" t="s">
        <v>177</v>
      </c>
      <c r="J38" s="1" t="s">
        <v>119</v>
      </c>
      <c r="K38" s="1" t="s">
        <v>65</v>
      </c>
      <c r="L38" s="1" t="s">
        <v>34</v>
      </c>
      <c r="M38" s="5">
        <v>70200</v>
      </c>
      <c r="N38" s="6">
        <v>43797</v>
      </c>
      <c r="O38" s="6">
        <v>43830</v>
      </c>
      <c r="P38" s="1" t="s">
        <v>200</v>
      </c>
    </row>
    <row r="39" spans="1:16">
      <c r="A39" s="4">
        <v>35</v>
      </c>
      <c r="B39" s="2" t="str">
        <f>HYPERLINK("https://my.zakupivli.pro/remote/dispatcher/state_purchase_view/9681517", "UA-2019-01-08-000323-c")</f>
        <v>UA-2019-01-08-000323-c</v>
      </c>
      <c r="C39" s="2" t="s">
        <v>146</v>
      </c>
      <c r="D39" s="2" t="str">
        <f>HYPERLINK("https://my.zakupivli.pro/remote/dispatcher/state_contracting_view/2400478", "UA-2019-01-08-000323-c-c1")</f>
        <v>UA-2019-01-08-000323-c-c1</v>
      </c>
      <c r="E39" s="1" t="s">
        <v>87</v>
      </c>
      <c r="F39" s="1" t="s">
        <v>165</v>
      </c>
      <c r="G39" s="1" t="s">
        <v>165</v>
      </c>
      <c r="H39" s="1" t="s">
        <v>94</v>
      </c>
      <c r="I39" s="1" t="s">
        <v>177</v>
      </c>
      <c r="J39" s="1" t="s">
        <v>195</v>
      </c>
      <c r="K39" s="1" t="s">
        <v>40</v>
      </c>
      <c r="L39" s="1" t="s">
        <v>56</v>
      </c>
      <c r="M39" s="5">
        <v>14000</v>
      </c>
      <c r="N39" s="6">
        <v>43489</v>
      </c>
      <c r="O39" s="6">
        <v>43585</v>
      </c>
      <c r="P39" s="1" t="s">
        <v>200</v>
      </c>
    </row>
    <row r="40" spans="1:16">
      <c r="A40" s="1" t="s">
        <v>137</v>
      </c>
    </row>
  </sheetData>
  <autoFilter ref="A4:P39"/>
  <hyperlinks>
    <hyperlink ref="A2" r:id="rId1" display="mailto:report-feedback@zakupivli.pro"/>
    <hyperlink ref="D39" r:id="rId2" display="https://my.zakupivli.pro/remote/dispatcher/state_contracting_view/2400478"/>
    <hyperlink ref="B39" r:id="rId3" display="https://my.zakupivli.pro/remote/dispatcher/state_purchase_view/9681517"/>
    <hyperlink ref="D38" r:id="rId4" display="https://my.zakupivli.pro/remote/dispatcher/state_contracting_view/3436445"/>
    <hyperlink ref="B38" r:id="rId5" display="https://my.zakupivli.pro/remote/dispatcher/state_purchase_view/13533529"/>
    <hyperlink ref="D37" r:id="rId6" display="https://my.zakupivli.pro/remote/dispatcher/state_contracting_view/2877703"/>
    <hyperlink ref="B37" r:id="rId7" display="https://my.zakupivli.pro/remote/dispatcher/state_purchase_view/11593078"/>
    <hyperlink ref="D36" r:id="rId8" display="https://my.zakupivli.pro/remote/dispatcher/state_contracting_view/3046528"/>
    <hyperlink ref="B36" r:id="rId9" display="https://my.zakupivli.pro/remote/dispatcher/state_purchase_view/12260330"/>
    <hyperlink ref="D35" r:id="rId10" display="https://my.zakupivli.pro/remote/dispatcher/state_contracting_view/2834835"/>
    <hyperlink ref="B35" r:id="rId11" display="https://my.zakupivli.pro/remote/dispatcher/state_purchase_view/11334058"/>
    <hyperlink ref="D34" r:id="rId12" display="https://my.zakupivli.pro/remote/dispatcher/state_contracting_view/2450122"/>
    <hyperlink ref="B34" r:id="rId13" display="https://my.zakupivli.pro/remote/dispatcher/state_purchase_view/9767847"/>
    <hyperlink ref="D33" r:id="rId14" display="https://my.zakupivli.pro/remote/dispatcher/state_contracting_view/2529138"/>
    <hyperlink ref="B33" r:id="rId15" display="https://my.zakupivli.pro/remote/dispatcher/state_purchase_view/10673832"/>
    <hyperlink ref="D32" r:id="rId16" display="https://my.zakupivli.pro/remote/dispatcher/state_contracting_view/2878133"/>
    <hyperlink ref="B32" r:id="rId17" display="https://my.zakupivli.pro/remote/dispatcher/state_purchase_view/11793056"/>
    <hyperlink ref="D31" r:id="rId18" display="https://my.zakupivli.pro/remote/dispatcher/state_contracting_view/3059571"/>
    <hyperlink ref="B31" r:id="rId19" display="https://my.zakupivli.pro/remote/dispatcher/state_purchase_view/12465045"/>
    <hyperlink ref="D30" r:id="rId20" display="https://my.zakupivli.pro/remote/dispatcher/state_contracting_view/3237239"/>
    <hyperlink ref="B30" r:id="rId21" display="https://my.zakupivli.pro/remote/dispatcher/state_purchase_view/12900102"/>
    <hyperlink ref="D29" r:id="rId22" display="https://my.zakupivli.pro/remote/dispatcher/state_contracting_view/3270494"/>
    <hyperlink ref="B29" r:id="rId23" display="https://my.zakupivli.pro/remote/dispatcher/state_purchase_view/12969254"/>
    <hyperlink ref="D28" r:id="rId24" display="https://my.zakupivli.pro/remote/dispatcher/state_contracting_view/2769153"/>
    <hyperlink ref="B28" r:id="rId25" display="https://my.zakupivli.pro/remote/dispatcher/state_purchase_view/11301605"/>
    <hyperlink ref="D27" r:id="rId26" display="https://my.zakupivli.pro/remote/dispatcher/state_contracting_view/2838011"/>
    <hyperlink ref="B27" r:id="rId27" display="https://my.zakupivli.pro/remote/dispatcher/state_purchase_view/11736360"/>
    <hyperlink ref="D26" r:id="rId28" display="https://my.zakupivli.pro/remote/dispatcher/state_contracting_view/2395202"/>
    <hyperlink ref="B26" r:id="rId29" display="https://my.zakupivli.pro/remote/dispatcher/state_purchase_view/9578345"/>
    <hyperlink ref="D25" r:id="rId30" display="https://my.zakupivli.pro/remote/dispatcher/state_contracting_view/2457282"/>
    <hyperlink ref="B25" r:id="rId31" display="https://my.zakupivli.pro/remote/dispatcher/state_purchase_view/9850393"/>
    <hyperlink ref="D24" r:id="rId32" display="https://my.zakupivli.pro/remote/dispatcher/state_contracting_view/3059585"/>
    <hyperlink ref="B24" r:id="rId33" display="https://my.zakupivli.pro/remote/dispatcher/state_purchase_view/12464927"/>
    <hyperlink ref="D23" r:id="rId34" display="https://my.zakupivli.pro/remote/dispatcher/state_contracting_view/2445334"/>
    <hyperlink ref="B23" r:id="rId35" display="https://my.zakupivli.pro/remote/dispatcher/state_purchase_view/9789443"/>
    <hyperlink ref="D22" r:id="rId36" display="https://my.zakupivli.pro/remote/dispatcher/state_contracting_view/3224496"/>
    <hyperlink ref="B22" r:id="rId37" display="https://my.zakupivli.pro/remote/dispatcher/state_purchase_view/12714453"/>
    <hyperlink ref="D21" r:id="rId38" display="https://my.zakupivli.pro/remote/dispatcher/state_contracting_view/2569497"/>
    <hyperlink ref="B21" r:id="rId39" display="https://my.zakupivli.pro/remote/dispatcher/state_purchase_view/10406106"/>
    <hyperlink ref="D20" r:id="rId40" display="https://my.zakupivli.pro/remote/dispatcher/state_contracting_view/2573210"/>
    <hyperlink ref="B20" r:id="rId41" display="https://my.zakupivli.pro/remote/dispatcher/state_purchase_view/10043068"/>
    <hyperlink ref="D19" r:id="rId42" display="https://my.zakupivli.pro/remote/dispatcher/state_contracting_view/3030114"/>
    <hyperlink ref="B19" r:id="rId43" display="https://my.zakupivli.pro/remote/dispatcher/state_purchase_view/12168668"/>
    <hyperlink ref="D18" r:id="rId44" display="https://my.zakupivli.pro/remote/dispatcher/state_contracting_view/2556782"/>
    <hyperlink ref="B18" r:id="rId45" display="https://my.zakupivli.pro/remote/dispatcher/state_purchase_view/10060549"/>
    <hyperlink ref="D17" r:id="rId46" display="https://my.zakupivli.pro/remote/dispatcher/state_contracting_view/2394816"/>
    <hyperlink ref="B17" r:id="rId47" display="https://my.zakupivli.pro/remote/dispatcher/state_purchase_view/9637871"/>
    <hyperlink ref="D16" r:id="rId48" display="https://my.zakupivli.pro/remote/dispatcher/state_contracting_view/2837695"/>
    <hyperlink ref="B16" r:id="rId49" display="https://my.zakupivli.pro/remote/dispatcher/state_purchase_view/11734337"/>
    <hyperlink ref="D15" r:id="rId50" display="https://my.zakupivli.pro/remote/dispatcher/state_contracting_view/2617454"/>
    <hyperlink ref="B15" r:id="rId51" display="https://my.zakupivli.pro/remote/dispatcher/state_purchase_view/10584496"/>
    <hyperlink ref="D14" r:id="rId52" display="https://my.zakupivli.pro/remote/dispatcher/state_contracting_view/3087397"/>
    <hyperlink ref="B14" r:id="rId53" display="https://my.zakupivli.pro/remote/dispatcher/state_purchase_view/12377535"/>
    <hyperlink ref="D13" r:id="rId54" display="https://my.zakupivli.pro/remote/dispatcher/state_contracting_view/3023961"/>
    <hyperlink ref="B13" r:id="rId55" display="https://my.zakupivli.pro/remote/dispatcher/state_purchase_view/12128191"/>
    <hyperlink ref="D12" r:id="rId56" display="https://my.zakupivli.pro/remote/dispatcher/state_contracting_view/3148508"/>
    <hyperlink ref="B12" r:id="rId57" display="https://my.zakupivli.pro/remote/dispatcher/state_purchase_view/12578830"/>
    <hyperlink ref="D11" r:id="rId58" display="https://my.zakupivli.pro/remote/dispatcher/state_contracting_view/2748679"/>
    <hyperlink ref="B11" r:id="rId59" display="https://my.zakupivli.pro/remote/dispatcher/state_purchase_view/11246709"/>
    <hyperlink ref="D10" r:id="rId60" display="https://my.zakupivli.pro/remote/dispatcher/state_contracting_view/2479890"/>
    <hyperlink ref="B10" r:id="rId61" display="https://my.zakupivli.pro/remote/dispatcher/state_purchase_view/10093425"/>
    <hyperlink ref="D9" r:id="rId62" display="https://my.zakupivli.pro/remote/dispatcher/state_contracting_view/2457369"/>
    <hyperlink ref="B9" r:id="rId63" display="https://my.zakupivli.pro/remote/dispatcher/state_purchase_view/9958076"/>
    <hyperlink ref="D8" r:id="rId64" display="https://my.zakupivli.pro/remote/dispatcher/state_contracting_view/2640815"/>
    <hyperlink ref="B8" r:id="rId65" display="https://my.zakupivli.pro/remote/dispatcher/state_purchase_view/10685394"/>
    <hyperlink ref="D7" r:id="rId66" display="https://my.zakupivli.pro/remote/dispatcher/state_contracting_view/2668067"/>
    <hyperlink ref="B7" r:id="rId67" display="https://my.zakupivli.pro/remote/dispatcher/state_purchase_view/10732324"/>
    <hyperlink ref="D6" r:id="rId68" display="https://my.zakupivli.pro/remote/dispatcher/state_contracting_view/2413773"/>
    <hyperlink ref="B6" r:id="rId69" display="https://my.zakupivli.pro/remote/dispatcher/state_purchase_view/9771343"/>
    <hyperlink ref="D5" r:id="rId70" display="https://my.zakupivli.pro/remote/dispatcher/state_contracting_view/3461330"/>
    <hyperlink ref="B5" r:id="rId71" display="https://my.zakupivli.pro/remote/dispatcher/state_purchase_view/1339027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2024-02-09T11:53:02Z</dcterms:modified>
</cp:coreProperties>
</file>