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24240" windowHeight="13140"/>
  </bookViews>
  <sheets>
    <sheet name="Sheet" sheetId="1" r:id="rId1"/>
  </sheets>
  <definedNames>
    <definedName name="_xlnm._FilterDatabase" localSheetId="0" hidden="1">Sheet!$A$4:$P$36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/>
  <c r="D5"/>
  <c r="B6"/>
  <c r="D6"/>
  <c r="B7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</calcChain>
</file>

<file path=xl/sharedStrings.xml><?xml version="1.0" encoding="utf-8"?>
<sst xmlns="http://schemas.openxmlformats.org/spreadsheetml/2006/main" count="339" uniqueCount="220">
  <si>
    <t>00191951</t>
  </si>
  <si>
    <t>00777</t>
  </si>
  <si>
    <t>01-01/17</t>
  </si>
  <si>
    <t>0164/01-17</t>
  </si>
  <si>
    <t>05/09/17</t>
  </si>
  <si>
    <t>080426</t>
  </si>
  <si>
    <t>09320000-8 Пара, гаряча вода та пов’язана продукція</t>
  </si>
  <si>
    <t>1/О/17</t>
  </si>
  <si>
    <t>13/06/17</t>
  </si>
  <si>
    <t>14/07/17</t>
  </si>
  <si>
    <t>14c1bc82d65f4c5294e6efde00fc0aa5</t>
  </si>
  <si>
    <t>15/07/17</t>
  </si>
  <si>
    <t>16/07/17</t>
  </si>
  <si>
    <t>17/08/17</t>
  </si>
  <si>
    <t>18/08/17</t>
  </si>
  <si>
    <t>19143995</t>
  </si>
  <si>
    <t>19435338</t>
  </si>
  <si>
    <t>2/Пр/А-179</t>
  </si>
  <si>
    <t>2195 Б</t>
  </si>
  <si>
    <t>22410000-7 Марки</t>
  </si>
  <si>
    <t>224dee8e7d6b47f2941b3228b9fef4d5</t>
  </si>
  <si>
    <t>22723472</t>
  </si>
  <si>
    <t>22993300-0 Термографічні папір або картон</t>
  </si>
  <si>
    <t>25/09/17</t>
  </si>
  <si>
    <t>25020009</t>
  </si>
  <si>
    <t>25394112</t>
  </si>
  <si>
    <t>25771603</t>
  </si>
  <si>
    <t>26/09/17</t>
  </si>
  <si>
    <t>270b55df017f4d3a8e3dd325f4cef5c6</t>
  </si>
  <si>
    <t>2906311395</t>
  </si>
  <si>
    <t>295/17/ІН/</t>
  </si>
  <si>
    <t>2959011296</t>
  </si>
  <si>
    <t>2e99ca8727d145dfa5558047aee00e77</t>
  </si>
  <si>
    <t>30190000-7 Офісне устаткування та приладдя різне</t>
  </si>
  <si>
    <t>30192700-8 Канцелярські товари</t>
  </si>
  <si>
    <t>30197630-1 Папір для друку</t>
  </si>
  <si>
    <t>30200000-1 Комп’ютерне обладнання та приладдя</t>
  </si>
  <si>
    <t>30236000-2 Комп’ютерне обладнання різне</t>
  </si>
  <si>
    <t>31/10/17</t>
  </si>
  <si>
    <t>31491708</t>
  </si>
  <si>
    <t>31500000-1 Освітлювальне обладнання та електричні лампи</t>
  </si>
  <si>
    <t>31710000-6 Електронне обладнання</t>
  </si>
  <si>
    <t>32/10/17</t>
  </si>
  <si>
    <t>3201903566</t>
  </si>
  <si>
    <t>3204709457</t>
  </si>
  <si>
    <t>32281016</t>
  </si>
  <si>
    <t>32323500-8 Системи відеоспостереження</t>
  </si>
  <si>
    <t>32348248</t>
  </si>
  <si>
    <t>32500000-8 Телекомунікаційне обладнання та приладдя</t>
  </si>
  <si>
    <t>3266ceef235542cb95c58f76abd23225</t>
  </si>
  <si>
    <t>32688148</t>
  </si>
  <si>
    <t>33564552</t>
  </si>
  <si>
    <t>3424208638</t>
  </si>
  <si>
    <t>343/17/ПТ/</t>
  </si>
  <si>
    <t>344/17/ПР/</t>
  </si>
  <si>
    <t>34823863</t>
  </si>
  <si>
    <t>35/10/17</t>
  </si>
  <si>
    <t>35111300-8 Вогнегасники</t>
  </si>
  <si>
    <t>35268595</t>
  </si>
  <si>
    <t>36/10/17</t>
  </si>
  <si>
    <t>37/10/17</t>
  </si>
  <si>
    <t>37250307</t>
  </si>
  <si>
    <t>37356947</t>
  </si>
  <si>
    <t>37619243</t>
  </si>
  <si>
    <t>38/10/17</t>
  </si>
  <si>
    <t>38342849</t>
  </si>
  <si>
    <t>38390997</t>
  </si>
  <si>
    <t>39/11/17</t>
  </si>
  <si>
    <t>39112000-0 Стільці</t>
  </si>
  <si>
    <t>39130000-2 Офісні меблі</t>
  </si>
  <si>
    <t>39400911</t>
  </si>
  <si>
    <t>39682689</t>
  </si>
  <si>
    <t>39717200-3 Кондиціонери</t>
  </si>
  <si>
    <t>40/11/17</t>
  </si>
  <si>
    <t>404d28484a4449a496babc45c4c4f5da</t>
  </si>
  <si>
    <t>41/11/17</t>
  </si>
  <si>
    <t>42/12/17</t>
  </si>
  <si>
    <t>44421000-7 Броньовані чи армовані сейфи, банківські сейфи та двері</t>
  </si>
  <si>
    <t>44b4281595824797bf4d06ac2f36b633</t>
  </si>
  <si>
    <t>48732000-8 Пакети програмного забезпечення для захисту даних</t>
  </si>
  <si>
    <t>4b164125a10a4d44b77e196b4f0cdaf3</t>
  </si>
  <si>
    <t>5/Д/17</t>
  </si>
  <si>
    <t>50313000-2 Технічне обслуговування і ремонт копіювально-розмножувальної техніки</t>
  </si>
  <si>
    <t>5917924ff26d4625ada47cc6aa707649</t>
  </si>
  <si>
    <t>6/Д/17</t>
  </si>
  <si>
    <t>6002a0e8b73d403abe64d866132d23a0</t>
  </si>
  <si>
    <t>63a7d3366a664da4aa65f46a05e8f7c7</t>
  </si>
  <si>
    <t>64210000-1 Послуги телефонного зв’язку та передачі даних</t>
  </si>
  <si>
    <t>64220000-4 Телекомунікаційні послуги, крім послуг телефонного зв’язку і передачі даних</t>
  </si>
  <si>
    <t>67a86337095448338b0001ac560aaaf3</t>
  </si>
  <si>
    <t>70220000-9 Послуги з надання в оренду чи лізингу нежитлової нерухомості</t>
  </si>
  <si>
    <t>718c76adca4d463296debcb205bf0940</t>
  </si>
  <si>
    <t>72100000-6 Консультаційні послуги з питань апаратного забезпечення</t>
  </si>
  <si>
    <t>72250000-2 Послуги, пов’язані із системами та підтримкою</t>
  </si>
  <si>
    <t>72400000-4 Інтернет-послуги</t>
  </si>
  <si>
    <t>80562465279846d395b8798c25ded4b5</t>
  </si>
  <si>
    <t>84cab87567984487b6d928f219fe5dd6</t>
  </si>
  <si>
    <t>8549648ffe2c431aaf73408016f735ee</t>
  </si>
  <si>
    <t>90608f596da24ebf93181234c8f37f67</t>
  </si>
  <si>
    <t>9341-1</t>
  </si>
  <si>
    <t>9b055fef90f445dca663edd837f09894</t>
  </si>
  <si>
    <t>9d5dd962964a41e5ba111b7a744406e6</t>
  </si>
  <si>
    <t>ID контракту</t>
  </si>
  <si>
    <t>b5706442d68e4b69aedf6e1da5e4f341</t>
  </si>
  <si>
    <t>c13b92c368db43ee8fe7b4cde7af3b90</t>
  </si>
  <si>
    <t>c5c1c639ab1e4f74836181e83177308c</t>
  </si>
  <si>
    <t>ce4327c8e7af43099dee422662541731</t>
  </si>
  <si>
    <t>cf9605e186f84b1ca8944bd701ab52b4</t>
  </si>
  <si>
    <t>d65acf16d77a447dbb869a8e5b99ac6b</t>
  </si>
  <si>
    <t>d98bf4baa211475fa97714243f5085ab</t>
  </si>
  <si>
    <t>dc904af95ccd4ac287008b4391e31ca7</t>
  </si>
  <si>
    <t>ddcf006224c344f5aeb0d36886846d40</t>
  </si>
  <si>
    <t>ea9943ce8d0f40f8a3f6cb6680fccac8</t>
  </si>
  <si>
    <t>f68d3a829ba04ab1b89d1c63be5691bb</t>
  </si>
  <si>
    <t>fde222feda3141eda9adcfa6ec63fbec</t>
  </si>
  <si>
    <t>ff54877c6c4a48398a279870a0ba355e</t>
  </si>
  <si>
    <t>report-feedback@zakupivli.pro</t>
  </si>
  <si>
    <t>ЄДРПОУ переможця</t>
  </si>
  <si>
    <t>ІНТЕСИС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</si>
  <si>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</si>
  <si>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</si>
  <si>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</si>
  <si>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Інститут інформаційних технологій</t>
  </si>
  <si>
    <t xml:space="preserve">Інтернет-послуги </t>
  </si>
  <si>
    <t>Вогнегасники</t>
  </si>
  <si>
    <t>Відкриті торги</t>
  </si>
  <si>
    <t>Дата закінчення договору:</t>
  </si>
  <si>
    <t>Дата підписання договору:</t>
  </si>
  <si>
    <t>Державне підприємство "Українські спеціальні системи"</t>
  </si>
  <si>
    <t>Державне підприємство ПСЗ "Промспецзв'язок"</t>
  </si>
  <si>
    <t xml:space="preserve">Дніпропетровська дирекеція ПАТ "Укрпошта" </t>
  </si>
  <si>
    <t>Закупівля без використання електронної системи</t>
  </si>
  <si>
    <t>Заправка та відновлення картріджив</t>
  </si>
  <si>
    <t xml:space="preserve">Захищений носій особистих ключів  </t>
  </si>
  <si>
    <t>Захищений носій особистих ключів "Електронний ключ"</t>
  </si>
  <si>
    <t>Звіт створено 8 лютого о 15:30 з використанням http://zakupivli.pro</t>
  </si>
  <si>
    <t>Канцелярські товари</t>
  </si>
  <si>
    <t>Код CPV</t>
  </si>
  <si>
    <t>Комунальне підприємство "Теплоенерго" Дніпропетровської міської ради</t>
  </si>
  <si>
    <t xml:space="preserve">Кондиціонери </t>
  </si>
  <si>
    <t>Кондиціонери (код ДК 021:2015 код 39717200-3 – кондиціонери)</t>
  </si>
  <si>
    <t>Консультативні послуги з питань апаратного забезпечення</t>
  </si>
  <si>
    <t>Люмінесцентні лампи та освітлювальне обладнання</t>
  </si>
  <si>
    <t xml:space="preserve">Марки </t>
  </si>
  <si>
    <t>Марки поштові</t>
  </si>
  <si>
    <t>Немає лотів</t>
  </si>
  <si>
    <t>Новий Сервіс</t>
  </si>
  <si>
    <t>Номер договору</t>
  </si>
  <si>
    <t>ОФІСТАЙМ УА</t>
  </si>
  <si>
    <t>Оренда нежитлового приміщення</t>
  </si>
  <si>
    <t>Офісні меблі (Стелаж офісний,сталаж архівний, шафа картотечна, шафа архівна)</t>
  </si>
  <si>
    <t>Офісні меблі (Стелаж офісний,стелаж архівний, шафа картотечна, шафа архівна)</t>
  </si>
  <si>
    <t>Очікує підписання</t>
  </si>
  <si>
    <t>ПРИВАТНЕ ПІДПРИЄМСТВО "ТЕРМОТЕХНІКА"</t>
  </si>
  <si>
    <t xml:space="preserve">Папір офісний формату А4  </t>
  </si>
  <si>
    <t xml:space="preserve">Папір офісний формату А4 С-класу (ДК  021:2015  - код 30197630-1  «Папір для друку») </t>
  </si>
  <si>
    <t>Пара, гаряча вода та пов’язана продукція</t>
  </si>
  <si>
    <t>Переговорна процедура</t>
  </si>
  <si>
    <t>Переговорна процедура, скорочена</t>
  </si>
  <si>
    <t>Переможець (назва)</t>
  </si>
  <si>
    <t>Печений Володимир Борисович</t>
  </si>
  <si>
    <t>Послуга із забезпечення функціонування, модернізації та технічного супроводу програмного модулю "Облік проживання/перебування фізичних осіб на території м. Дніпро"</t>
  </si>
  <si>
    <t>Послуги з забезпечення функціонування, модернізації та технічного супроводу програмного модулю «Реєстр матеріалів технічної інвентаризації об’єктів нерухомого майна, що розташовані на території м. Дніпро»</t>
  </si>
  <si>
    <t xml:space="preserve">Послуги з забезпечення функціонування, модернізації та технічного супроводу програмного модулю «Реєстр матеріалів технічної інвентаризації об’єктів нерухомого майна, що розташовані на території м. Дніпро» </t>
  </si>
  <si>
    <t>Послуги з організації каналу конфідеційного звязку в мережі Національної системи конфідеційного звязку та створення комплексної системи захисту інформації</t>
  </si>
  <si>
    <t>Послуги з організації каналу кофідеційного зв"язку та створення комплексної системи захисту інформації</t>
  </si>
  <si>
    <t>Послуги телефонного зв"язку та передічі даних</t>
  </si>
  <si>
    <t>Послуги із забезпечення функціонування, модернізації та технічного супроводу програмного модулю "Облік проживання/перебування фізичних осіб на території м. Дніпро"</t>
  </si>
  <si>
    <t>Послугі телефонного зв"язку та передачі даних</t>
  </si>
  <si>
    <t>Посточання теплової енергії</t>
  </si>
  <si>
    <t>Предмет закупівлі</t>
  </si>
  <si>
    <t>Приватне акціонерне товариство "МОДА-СЕРВІС"</t>
  </si>
  <si>
    <t>Програмне забезпечення біблфіотеки криптографічного захисту інформації</t>
  </si>
  <si>
    <t>Програмне забезпечення бібліотеки криптографічного захисту інформації</t>
  </si>
  <si>
    <t>Підключення до Єдиного державного демографічного реєстру</t>
  </si>
  <si>
    <t>Робочі станції для оформлення та видачі паспортів громадян України для виїзду за кордон та паспортів громадян України у формі картки (код ДК 021:2015 30200000-1 "Комп"ютерне обладняння та приладдя")</t>
  </si>
  <si>
    <t>Сейфи металеві</t>
  </si>
  <si>
    <t>Система "Електронна черга"з монтажем (ДК 021:2015 код 31710000-6 – "електронне обладнання"</t>
  </si>
  <si>
    <t>Система відеоспостереження (камера, коммутатор, кабель, конектор, мережевий фільтр, скоба зі цвяхом, хомут пластиковий    )</t>
  </si>
  <si>
    <t>Система відеоспостереження (камера, комутатор, кабель, конектор)</t>
  </si>
  <si>
    <t>Спрощена закупівля</t>
  </si>
  <si>
    <t>Станки для прошивання документів</t>
  </si>
  <si>
    <t xml:space="preserve">Станки для прошивання документів </t>
  </si>
  <si>
    <t>Статус договору</t>
  </si>
  <si>
    <t>Стрічка для банкоматів та постерміналів (термопапір 80*80*12)</t>
  </si>
  <si>
    <t>Суборенда нежитлового примішення</t>
  </si>
  <si>
    <t>Суборенда нежитлового приміщення</t>
  </si>
  <si>
    <t>Сума договору</t>
  </si>
  <si>
    <t>Супровід програмних продуктів на платформі "1С: Підприємство" : 8</t>
  </si>
  <si>
    <t>ТОВ "Телеміст"</t>
  </si>
  <si>
    <t>ТОВ Ведо</t>
  </si>
  <si>
    <t>ТОВ М БІЗНЕС ГРУП</t>
  </si>
  <si>
    <t>ТОВАРИСТВО З ОБМЕЖЕНОЮ ВІДПОВІДАЛЬНІСТЮ "ДІ ЕНД ДІ ГАРАНТ"</t>
  </si>
  <si>
    <t>ТОВАРИСТВО З ОБМЕЖЕНОЮ ВІДПОВІДАЛЬНІСТЮ "ДБО СОФТ"</t>
  </si>
  <si>
    <t>ТОВАРИСТВО З ОБМЕЖЕНОЮ ВІДПОВІДАЛЬНІСТЮ ТОРГОВЕЛЬНО-ВИРОБНИЧА ГРУПА "КУНІЦА"</t>
  </si>
  <si>
    <t xml:space="preserve">Телекомунікаційне обладнання для організації каналу конфідеційного зв"язку </t>
  </si>
  <si>
    <t>Телекомунікаційне обладнання для організації каналу конфідеційного звязку в мережі Національної системи конфідеційного зв"язку</t>
  </si>
  <si>
    <t>Телекомунікаційні послуги, крім послуг телефонного зв’язку і передачі даних</t>
  </si>
  <si>
    <t>Технічне обслуговування і ремонт копіювально-розмножувальної техніки)</t>
  </si>
  <si>
    <t>Тип процедури</t>
  </si>
  <si>
    <t>Товариство з обмеженою відповідальністю "Інститут розробки інформаційних систем"</t>
  </si>
  <si>
    <t>Товариство з обмеженою відповідальністю "Інститут розробки інформаційних систем" (ТОВ "ІРІС")</t>
  </si>
  <si>
    <t>Товариство з обмеженою відповідальністю "АСТА"</t>
  </si>
  <si>
    <t>Товариство з обмеженою відповідальністю "ВІПРОМ"</t>
  </si>
  <si>
    <t>Товариство з обмеженою відповідальністю "Український папір"</t>
  </si>
  <si>
    <t>Узагальнена назва закупівлі</t>
  </si>
  <si>
    <t>ФОП БАКУН ЄВГЕНІЙ АНДРІЙОВИЧ</t>
  </si>
  <si>
    <t>ФОП КУНИЦЬКИЙ КОСТЯНТИН СЕРГІЙОВИЧ</t>
  </si>
  <si>
    <t>ФОП Маричева Олена Євгенівна</t>
  </si>
  <si>
    <t>Фізична особа - підприємець Апіченок Олександр Миколайович</t>
  </si>
  <si>
    <t>ЦЕНТР КОМПЛЕКТАЦІЇ ПРОМИСЛОВИХ ПІДПРИЄМСТВ</t>
  </si>
  <si>
    <t>Якщо ви маєте пропозицію чи побажання щодо покращення цього звіту, напишіть нам, будь ласка:</t>
  </si>
  <si>
    <t>активний</t>
  </si>
  <si>
    <t>закритий</t>
  </si>
  <si>
    <t>камера; коммутатор; кабель; конектор; мережевий фільтр; скоба зі цвяхом; хомут пластиковий</t>
  </si>
  <si>
    <t xml:space="preserve">камера; комутатор; кабель; конектор </t>
  </si>
  <si>
    <t>люмінесцентна лампа; светодіодна лампа; стартер</t>
  </si>
  <si>
    <t>оренда нежитлового приміщення</t>
  </si>
  <si>
    <t>стільці</t>
  </si>
  <si>
    <t>№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</si>
</sst>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purchase_view/3429470" TargetMode="External"/><Relationship Id="rId18" Type="http://schemas.openxmlformats.org/officeDocument/2006/relationships/hyperlink" Target="https://my.zakupivli.pro/remote/dispatcher/state_contracting_view/938900" TargetMode="External"/><Relationship Id="rId26" Type="http://schemas.openxmlformats.org/officeDocument/2006/relationships/hyperlink" Target="https://my.zakupivli.pro/remote/dispatcher/state_contracting_view/905718" TargetMode="External"/><Relationship Id="rId39" Type="http://schemas.openxmlformats.org/officeDocument/2006/relationships/hyperlink" Target="https://my.zakupivli.pro/remote/dispatcher/state_purchase_view/1823204" TargetMode="External"/><Relationship Id="rId21" Type="http://schemas.openxmlformats.org/officeDocument/2006/relationships/hyperlink" Target="https://my.zakupivli.pro/remote/dispatcher/state_purchase_view/3835947" TargetMode="External"/><Relationship Id="rId34" Type="http://schemas.openxmlformats.org/officeDocument/2006/relationships/hyperlink" Target="https://my.zakupivli.pro/remote/dispatcher/state_contracting_view/933693" TargetMode="External"/><Relationship Id="rId42" Type="http://schemas.openxmlformats.org/officeDocument/2006/relationships/hyperlink" Target="https://my.zakupivli.pro/remote/dispatcher/state_contracting_view/906878" TargetMode="External"/><Relationship Id="rId47" Type="http://schemas.openxmlformats.org/officeDocument/2006/relationships/hyperlink" Target="https://my.zakupivli.pro/remote/dispatcher/state_purchase_view/2108921" TargetMode="External"/><Relationship Id="rId50" Type="http://schemas.openxmlformats.org/officeDocument/2006/relationships/hyperlink" Target="https://my.zakupivli.pro/remote/dispatcher/state_contracting_view/945647" TargetMode="External"/><Relationship Id="rId55" Type="http://schemas.openxmlformats.org/officeDocument/2006/relationships/hyperlink" Target="https://my.zakupivli.pro/remote/dispatcher/state_purchase_view/4118291" TargetMode="External"/><Relationship Id="rId63" Type="http://schemas.openxmlformats.org/officeDocument/2006/relationships/hyperlink" Target="https://my.zakupivli.pro/remote/dispatcher/state_purchase_view/2386283" TargetMode="External"/><Relationship Id="rId7" Type="http://schemas.openxmlformats.org/officeDocument/2006/relationships/hyperlink" Target="https://my.zakupivli.pro/remote/dispatcher/state_purchase_view/3222032" TargetMode="External"/><Relationship Id="rId2" Type="http://schemas.openxmlformats.org/officeDocument/2006/relationships/hyperlink" Target="https://my.zakupivli.pro/remote/dispatcher/state_contracting_view/997380" TargetMode="External"/><Relationship Id="rId16" Type="http://schemas.openxmlformats.org/officeDocument/2006/relationships/hyperlink" Target="https://my.zakupivli.pro/remote/dispatcher/state_contracting_view/1062485" TargetMode="External"/><Relationship Id="rId20" Type="http://schemas.openxmlformats.org/officeDocument/2006/relationships/hyperlink" Target="https://my.zakupivli.pro/remote/dispatcher/state_contracting_view/884313" TargetMode="External"/><Relationship Id="rId29" Type="http://schemas.openxmlformats.org/officeDocument/2006/relationships/hyperlink" Target="https://my.zakupivli.pro/remote/dispatcher/state_purchase_view/3534445" TargetMode="External"/><Relationship Id="rId41" Type="http://schemas.openxmlformats.org/officeDocument/2006/relationships/hyperlink" Target="https://my.zakupivli.pro/remote/dispatcher/state_purchase_view/4369076" TargetMode="External"/><Relationship Id="rId54" Type="http://schemas.openxmlformats.org/officeDocument/2006/relationships/hyperlink" Target="https://my.zakupivli.pro/remote/dispatcher/state_contracting_view/905596" TargetMode="External"/><Relationship Id="rId62" Type="http://schemas.openxmlformats.org/officeDocument/2006/relationships/hyperlink" Target="https://my.zakupivli.pro/remote/dispatcher/state_contracting_view/452651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contracting_view/728143" TargetMode="External"/><Relationship Id="rId11" Type="http://schemas.openxmlformats.org/officeDocument/2006/relationships/hyperlink" Target="https://my.zakupivli.pro/remote/dispatcher/state_purchase_view/3516083" TargetMode="External"/><Relationship Id="rId24" Type="http://schemas.openxmlformats.org/officeDocument/2006/relationships/hyperlink" Target="https://my.zakupivli.pro/remote/dispatcher/state_contracting_view/434834" TargetMode="External"/><Relationship Id="rId32" Type="http://schemas.openxmlformats.org/officeDocument/2006/relationships/hyperlink" Target="https://my.zakupivli.pro/remote/dispatcher/state_contracting_view/1130092" TargetMode="External"/><Relationship Id="rId37" Type="http://schemas.openxmlformats.org/officeDocument/2006/relationships/hyperlink" Target="https://my.zakupivli.pro/remote/dispatcher/state_purchase_view/1918735" TargetMode="External"/><Relationship Id="rId40" Type="http://schemas.openxmlformats.org/officeDocument/2006/relationships/hyperlink" Target="https://my.zakupivli.pro/remote/dispatcher/state_contracting_view/1015943" TargetMode="External"/><Relationship Id="rId45" Type="http://schemas.openxmlformats.org/officeDocument/2006/relationships/hyperlink" Target="https://my.zakupivli.pro/remote/dispatcher/state_purchase_view/2198440" TargetMode="External"/><Relationship Id="rId53" Type="http://schemas.openxmlformats.org/officeDocument/2006/relationships/hyperlink" Target="https://my.zakupivli.pro/remote/dispatcher/state_purchase_view/4011157" TargetMode="External"/><Relationship Id="rId58" Type="http://schemas.openxmlformats.org/officeDocument/2006/relationships/hyperlink" Target="https://my.zakupivli.pro/remote/dispatcher/state_contracting_view/962328" TargetMode="External"/><Relationship Id="rId5" Type="http://schemas.openxmlformats.org/officeDocument/2006/relationships/hyperlink" Target="https://my.zakupivli.pro/remote/dispatcher/state_purchase_view/2026396" TargetMode="External"/><Relationship Id="rId15" Type="http://schemas.openxmlformats.org/officeDocument/2006/relationships/hyperlink" Target="https://my.zakupivli.pro/remote/dispatcher/state_purchase_view/3184510" TargetMode="External"/><Relationship Id="rId23" Type="http://schemas.openxmlformats.org/officeDocument/2006/relationships/hyperlink" Target="https://my.zakupivli.pro/remote/dispatcher/state_purchase_view/3859985" TargetMode="External"/><Relationship Id="rId28" Type="http://schemas.openxmlformats.org/officeDocument/2006/relationships/hyperlink" Target="https://my.zakupivli.pro/remote/dispatcher/state_contracting_view/801437" TargetMode="External"/><Relationship Id="rId36" Type="http://schemas.openxmlformats.org/officeDocument/2006/relationships/hyperlink" Target="https://my.zakupivli.pro/remote/dispatcher/state_contracting_view/447742" TargetMode="External"/><Relationship Id="rId49" Type="http://schemas.openxmlformats.org/officeDocument/2006/relationships/hyperlink" Target="https://my.zakupivli.pro/remote/dispatcher/state_purchase_view/3377095" TargetMode="External"/><Relationship Id="rId57" Type="http://schemas.openxmlformats.org/officeDocument/2006/relationships/hyperlink" Target="https://my.zakupivli.pro/remote/dispatcher/state_purchase_view/3764145" TargetMode="External"/><Relationship Id="rId61" Type="http://schemas.openxmlformats.org/officeDocument/2006/relationships/hyperlink" Target="https://my.zakupivli.pro/remote/dispatcher/state_purchase_view/4013562" TargetMode="External"/><Relationship Id="rId10" Type="http://schemas.openxmlformats.org/officeDocument/2006/relationships/hyperlink" Target="https://my.zakupivli.pro/remote/dispatcher/state_contracting_view/805531" TargetMode="External"/><Relationship Id="rId19" Type="http://schemas.openxmlformats.org/officeDocument/2006/relationships/hyperlink" Target="https://my.zakupivli.pro/remote/dispatcher/state_purchase_view/4087744" TargetMode="External"/><Relationship Id="rId31" Type="http://schemas.openxmlformats.org/officeDocument/2006/relationships/hyperlink" Target="https://my.zakupivli.pro/remote/dispatcher/state_purchase_view/3445583" TargetMode="External"/><Relationship Id="rId44" Type="http://schemas.openxmlformats.org/officeDocument/2006/relationships/hyperlink" Target="https://my.zakupivli.pro/remote/dispatcher/state_contracting_view/504478" TargetMode="External"/><Relationship Id="rId52" Type="http://schemas.openxmlformats.org/officeDocument/2006/relationships/hyperlink" Target="https://my.zakupivli.pro/remote/dispatcher/state_contracting_view/924449" TargetMode="External"/><Relationship Id="rId60" Type="http://schemas.openxmlformats.org/officeDocument/2006/relationships/hyperlink" Target="https://my.zakupivli.pro/remote/dispatcher/state_contracting_view/946693" TargetMode="External"/><Relationship Id="rId65" Type="http://schemas.openxmlformats.org/officeDocument/2006/relationships/hyperlink" Target="https://my.zakupivli.pro/remote/dispatcher/state_purchase_view/2292485" TargetMode="External"/><Relationship Id="rId4" Type="http://schemas.openxmlformats.org/officeDocument/2006/relationships/hyperlink" Target="https://my.zakupivli.pro/remote/dispatcher/state_contracting_view/473550" TargetMode="External"/><Relationship Id="rId9" Type="http://schemas.openxmlformats.org/officeDocument/2006/relationships/hyperlink" Target="https://my.zakupivli.pro/remote/dispatcher/state_purchase_view/4517394" TargetMode="External"/><Relationship Id="rId14" Type="http://schemas.openxmlformats.org/officeDocument/2006/relationships/hyperlink" Target="https://my.zakupivli.pro/remote/dispatcher/state_contracting_view/724893" TargetMode="External"/><Relationship Id="rId22" Type="http://schemas.openxmlformats.org/officeDocument/2006/relationships/hyperlink" Target="https://my.zakupivli.pro/remote/dispatcher/state_contracting_view/885013" TargetMode="External"/><Relationship Id="rId27" Type="http://schemas.openxmlformats.org/officeDocument/2006/relationships/hyperlink" Target="https://my.zakupivli.pro/remote/dispatcher/state_purchase_view/3926905" TargetMode="External"/><Relationship Id="rId30" Type="http://schemas.openxmlformats.org/officeDocument/2006/relationships/hyperlink" Target="https://my.zakupivli.pro/remote/dispatcher/state_contracting_view/785742" TargetMode="External"/><Relationship Id="rId35" Type="http://schemas.openxmlformats.org/officeDocument/2006/relationships/hyperlink" Target="https://my.zakupivli.pro/remote/dispatcher/state_purchase_view/4075349" TargetMode="External"/><Relationship Id="rId43" Type="http://schemas.openxmlformats.org/officeDocument/2006/relationships/hyperlink" Target="https://my.zakupivli.pro/remote/dispatcher/state_purchase_view/4124092" TargetMode="External"/><Relationship Id="rId48" Type="http://schemas.openxmlformats.org/officeDocument/2006/relationships/hyperlink" Target="https://my.zakupivli.pro/remote/dispatcher/state_contracting_view/736302" TargetMode="External"/><Relationship Id="rId56" Type="http://schemas.openxmlformats.org/officeDocument/2006/relationships/hyperlink" Target="https://my.zakupivli.pro/remote/dispatcher/state_contracting_view/864499" TargetMode="External"/><Relationship Id="rId64" Type="http://schemas.openxmlformats.org/officeDocument/2006/relationships/hyperlink" Target="https://my.zakupivli.pro/remote/dispatcher/state_contracting_view/435776" TargetMode="External"/><Relationship Id="rId8" Type="http://schemas.openxmlformats.org/officeDocument/2006/relationships/hyperlink" Target="https://my.zakupivli.pro/remote/dispatcher/state_contracting_view/1080945" TargetMode="External"/><Relationship Id="rId51" Type="http://schemas.openxmlformats.org/officeDocument/2006/relationships/hyperlink" Target="https://my.zakupivli.pro/remote/dispatcher/state_purchase_view/3904080" TargetMode="External"/><Relationship Id="rId3" Type="http://schemas.openxmlformats.org/officeDocument/2006/relationships/hyperlink" Target="https://my.zakupivli.pro/remote/dispatcher/state_purchase_view/4029119" TargetMode="External"/><Relationship Id="rId12" Type="http://schemas.openxmlformats.org/officeDocument/2006/relationships/hyperlink" Target="https://my.zakupivli.pro/remote/dispatcher/state_contracting_view/806790" TargetMode="External"/><Relationship Id="rId17" Type="http://schemas.openxmlformats.org/officeDocument/2006/relationships/hyperlink" Target="https://my.zakupivli.pro/remote/dispatcher/state_purchase_view/4446230" TargetMode="External"/><Relationship Id="rId25" Type="http://schemas.openxmlformats.org/officeDocument/2006/relationships/hyperlink" Target="https://my.zakupivli.pro/remote/dispatcher/state_purchase_view/2292557" TargetMode="External"/><Relationship Id="rId33" Type="http://schemas.openxmlformats.org/officeDocument/2006/relationships/hyperlink" Target="https://my.zakupivli.pro/remote/dispatcher/state_purchase_view/4813894" TargetMode="External"/><Relationship Id="rId38" Type="http://schemas.openxmlformats.org/officeDocument/2006/relationships/hyperlink" Target="https://my.zakupivli.pro/remote/dispatcher/state_contracting_view/359924" TargetMode="External"/><Relationship Id="rId46" Type="http://schemas.openxmlformats.org/officeDocument/2006/relationships/hyperlink" Target="https://my.zakupivli.pro/remote/dispatcher/state_contracting_view/473576" TargetMode="External"/><Relationship Id="rId59" Type="http://schemas.openxmlformats.org/officeDocument/2006/relationships/hyperlink" Target="https://my.zakupivli.pro/remote/dispatcher/state_purchase_view/4038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11.42578125" defaultRowHeight="15"/>
  <cols>
    <col min="1" max="1" width="5"/>
    <col min="2" max="4" width="25"/>
    <col min="5" max="5" width="60"/>
    <col min="6" max="8" width="35"/>
    <col min="9" max="10" width="30"/>
    <col min="11" max="13" width="15"/>
    <col min="14" max="16" width="10"/>
  </cols>
  <sheetData>
    <row r="1" spans="1:16">
      <c r="A1" s="1" t="s">
        <v>211</v>
      </c>
    </row>
    <row r="2" spans="1:16">
      <c r="A2" s="2" t="s">
        <v>116</v>
      </c>
    </row>
    <row r="4" spans="1:16" ht="39">
      <c r="A4" s="3" t="s">
        <v>219</v>
      </c>
      <c r="B4" s="3" t="s">
        <v>120</v>
      </c>
      <c r="C4" s="3" t="s">
        <v>121</v>
      </c>
      <c r="D4" s="3" t="s">
        <v>102</v>
      </c>
      <c r="E4" s="3" t="s">
        <v>119</v>
      </c>
      <c r="F4" s="3" t="s">
        <v>205</v>
      </c>
      <c r="G4" s="3" t="s">
        <v>170</v>
      </c>
      <c r="H4" s="3" t="s">
        <v>137</v>
      </c>
      <c r="I4" s="3" t="s">
        <v>199</v>
      </c>
      <c r="J4" s="3" t="s">
        <v>159</v>
      </c>
      <c r="K4" s="3" t="s">
        <v>117</v>
      </c>
      <c r="L4" s="3" t="s">
        <v>147</v>
      </c>
      <c r="M4" s="3" t="s">
        <v>187</v>
      </c>
      <c r="N4" s="3" t="s">
        <v>127</v>
      </c>
      <c r="O4" s="3" t="s">
        <v>126</v>
      </c>
      <c r="P4" s="3" t="s">
        <v>183</v>
      </c>
    </row>
    <row r="5" spans="1:16">
      <c r="A5" s="4">
        <v>1</v>
      </c>
      <c r="B5" s="2" t="str">
        <f>HYPERLINK("https://my.zakupivli.pro/remote/dispatcher/state_purchase_view/2292485", "UA-2017-02-24-001191-c")</f>
        <v>UA-2017-02-24-001191-c</v>
      </c>
      <c r="C5" s="2" t="s">
        <v>145</v>
      </c>
      <c r="D5" s="2" t="str">
        <f>HYPERLINK("https://my.zakupivli.pro/remote/dispatcher/state_contracting_view/435776", "UA-2017-02-24-001191-c-c1")</f>
        <v>UA-2017-02-24-001191-c-c1</v>
      </c>
      <c r="E5" s="1" t="s">
        <v>114</v>
      </c>
      <c r="F5" s="1" t="s">
        <v>169</v>
      </c>
      <c r="G5" s="1" t="s">
        <v>156</v>
      </c>
      <c r="H5" s="1" t="s">
        <v>6</v>
      </c>
      <c r="I5" s="1" t="s">
        <v>131</v>
      </c>
      <c r="J5" s="1" t="s">
        <v>138</v>
      </c>
      <c r="K5" s="1" t="s">
        <v>50</v>
      </c>
      <c r="L5" s="1" t="s">
        <v>5</v>
      </c>
      <c r="M5" s="5">
        <v>182094.94</v>
      </c>
      <c r="N5" s="6">
        <v>42790</v>
      </c>
      <c r="O5" s="6">
        <v>43131</v>
      </c>
      <c r="P5" s="1" t="s">
        <v>213</v>
      </c>
    </row>
    <row r="6" spans="1:16">
      <c r="A6" s="4">
        <v>2</v>
      </c>
      <c r="B6" s="2" t="str">
        <f>HYPERLINK("https://my.zakupivli.pro/remote/dispatcher/state_purchase_view/2386283", "UA-2017-03-03-000285-b")</f>
        <v>UA-2017-03-03-000285-b</v>
      </c>
      <c r="C6" s="2" t="s">
        <v>145</v>
      </c>
      <c r="D6" s="2" t="str">
        <f>HYPERLINK("https://my.zakupivli.pro/remote/dispatcher/state_contracting_view/452651", "UA-2017-03-03-000285-b-b1")</f>
        <v>UA-2017-03-03-000285-b-b1</v>
      </c>
      <c r="E6" s="1" t="s">
        <v>78</v>
      </c>
      <c r="F6" s="1" t="s">
        <v>217</v>
      </c>
      <c r="G6" s="1" t="s">
        <v>149</v>
      </c>
      <c r="H6" s="1" t="s">
        <v>90</v>
      </c>
      <c r="I6" s="1" t="s">
        <v>131</v>
      </c>
      <c r="J6" s="1" t="s">
        <v>202</v>
      </c>
      <c r="K6" s="1" t="s">
        <v>45</v>
      </c>
      <c r="L6" s="1" t="s">
        <v>17</v>
      </c>
      <c r="M6" s="5">
        <v>397896</v>
      </c>
      <c r="N6" s="6">
        <v>42797</v>
      </c>
      <c r="O6" s="6">
        <v>43100</v>
      </c>
      <c r="P6" s="1" t="s">
        <v>152</v>
      </c>
    </row>
    <row r="7" spans="1:16">
      <c r="A7" s="4">
        <v>3</v>
      </c>
      <c r="B7" s="2" t="str">
        <f>HYPERLINK("https://my.zakupivli.pro/remote/dispatcher/state_purchase_view/4013562", "UA-2017-09-12-001556-c")</f>
        <v>UA-2017-09-12-001556-c</v>
      </c>
      <c r="C7" s="2" t="s">
        <v>145</v>
      </c>
      <c r="D7" s="2" t="str">
        <f>HYPERLINK("https://my.zakupivli.pro/remote/dispatcher/state_contracting_view/946693", "UA-2017-09-12-001556-c-b1")</f>
        <v>UA-2017-09-12-001556-c-b1</v>
      </c>
      <c r="E7" s="1" t="s">
        <v>113</v>
      </c>
      <c r="F7" s="1" t="s">
        <v>142</v>
      </c>
      <c r="G7" s="1" t="s">
        <v>216</v>
      </c>
      <c r="H7" s="1" t="s">
        <v>40</v>
      </c>
      <c r="I7" s="1" t="s">
        <v>180</v>
      </c>
      <c r="J7" s="1" t="s">
        <v>210</v>
      </c>
      <c r="K7" s="1" t="s">
        <v>65</v>
      </c>
      <c r="L7" s="1" t="s">
        <v>59</v>
      </c>
      <c r="M7" s="5">
        <v>4872</v>
      </c>
      <c r="N7" s="6">
        <v>43019</v>
      </c>
      <c r="O7" s="6">
        <v>43100</v>
      </c>
      <c r="P7" s="1" t="s">
        <v>213</v>
      </c>
    </row>
    <row r="8" spans="1:16">
      <c r="A8" s="4">
        <v>4</v>
      </c>
      <c r="B8" s="2" t="str">
        <f>HYPERLINK("https://my.zakupivli.pro/remote/dispatcher/state_purchase_view/4038903", "UA-2017-09-14-002601-c")</f>
        <v>UA-2017-09-14-002601-c</v>
      </c>
      <c r="C8" s="2" t="s">
        <v>145</v>
      </c>
      <c r="D8" s="2" t="str">
        <f>HYPERLINK("https://my.zakupivli.pro/remote/dispatcher/state_contracting_view/962328", "UA-2017-09-14-002601-c-b1")</f>
        <v>UA-2017-09-14-002601-c-b1</v>
      </c>
      <c r="E8" s="1" t="s">
        <v>106</v>
      </c>
      <c r="F8" s="1" t="s">
        <v>132</v>
      </c>
      <c r="G8" s="1" t="s">
        <v>198</v>
      </c>
      <c r="H8" s="1" t="s">
        <v>82</v>
      </c>
      <c r="I8" s="1" t="s">
        <v>180</v>
      </c>
      <c r="J8" s="1" t="s">
        <v>146</v>
      </c>
      <c r="K8" s="1" t="s">
        <v>51</v>
      </c>
      <c r="L8" s="1" t="s">
        <v>60</v>
      </c>
      <c r="M8" s="5">
        <v>33850</v>
      </c>
      <c r="N8" s="6">
        <v>43026</v>
      </c>
      <c r="O8" s="6">
        <v>43100</v>
      </c>
      <c r="P8" s="1" t="s">
        <v>212</v>
      </c>
    </row>
    <row r="9" spans="1:16">
      <c r="A9" s="4">
        <v>5</v>
      </c>
      <c r="B9" s="2" t="str">
        <f>HYPERLINK("https://my.zakupivli.pro/remote/dispatcher/state_purchase_view/3764145", "UA-2017-08-10-001445-b")</f>
        <v>UA-2017-08-10-001445-b</v>
      </c>
      <c r="C9" s="2" t="s">
        <v>145</v>
      </c>
      <c r="D9" s="2" t="str">
        <f>HYPERLINK("https://my.zakupivli.pro/remote/dispatcher/state_contracting_view/864499", "UA-2017-08-10-001445-b-a1")</f>
        <v>UA-2017-08-10-001445-b-a1</v>
      </c>
      <c r="E9" s="1" t="s">
        <v>109</v>
      </c>
      <c r="F9" s="1" t="s">
        <v>150</v>
      </c>
      <c r="G9" s="1" t="s">
        <v>151</v>
      </c>
      <c r="H9" s="1" t="s">
        <v>69</v>
      </c>
      <c r="I9" s="1" t="s">
        <v>180</v>
      </c>
      <c r="J9" s="1" t="s">
        <v>190</v>
      </c>
      <c r="K9" s="1" t="s">
        <v>58</v>
      </c>
      <c r="L9" s="1" t="s">
        <v>4</v>
      </c>
      <c r="M9" s="5">
        <v>188190</v>
      </c>
      <c r="N9" s="6">
        <v>42983</v>
      </c>
      <c r="O9" s="6">
        <v>43100</v>
      </c>
      <c r="P9" s="1" t="s">
        <v>213</v>
      </c>
    </row>
    <row r="10" spans="1:16">
      <c r="A10" s="4">
        <v>6</v>
      </c>
      <c r="B10" s="2" t="str">
        <f>HYPERLINK("https://my.zakupivli.pro/remote/dispatcher/state_purchase_view/4118291", "UA-2017-09-22-001822-b")</f>
        <v>UA-2017-09-22-001822-b</v>
      </c>
      <c r="C10" s="2" t="s">
        <v>145</v>
      </c>
      <c r="D10" s="2" t="str">
        <f>HYPERLINK("https://my.zakupivli.pro/remote/dispatcher/state_contracting_view/905596", "UA-2017-09-22-001822-b-b1")</f>
        <v>UA-2017-09-22-001822-b-b1</v>
      </c>
      <c r="E10" s="1" t="s">
        <v>105</v>
      </c>
      <c r="F10" s="1" t="s">
        <v>165</v>
      </c>
      <c r="G10" s="1" t="s">
        <v>164</v>
      </c>
      <c r="H10" s="1" t="s">
        <v>88</v>
      </c>
      <c r="I10" s="1" t="s">
        <v>131</v>
      </c>
      <c r="J10" s="1" t="s">
        <v>128</v>
      </c>
      <c r="K10" s="1" t="s">
        <v>47</v>
      </c>
      <c r="L10" s="1" t="s">
        <v>54</v>
      </c>
      <c r="M10" s="5">
        <v>76027.199999999997</v>
      </c>
      <c r="N10" s="6">
        <v>43000</v>
      </c>
      <c r="O10" s="6">
        <v>43100</v>
      </c>
      <c r="P10" s="1" t="s">
        <v>213</v>
      </c>
    </row>
    <row r="11" spans="1:16">
      <c r="A11" s="4">
        <v>7</v>
      </c>
      <c r="B11" s="2" t="str">
        <f>HYPERLINK("https://my.zakupivli.pro/remote/dispatcher/state_purchase_view/4011157", "UA-2017-09-12-001064-c")</f>
        <v>UA-2017-09-12-001064-c</v>
      </c>
      <c r="C11" s="2" t="s">
        <v>145</v>
      </c>
      <c r="D11" s="2" t="str">
        <f>HYPERLINK("https://my.zakupivli.pro/remote/dispatcher/state_contracting_view/924449", "UA-2017-09-12-001064-c-b1")</f>
        <v>UA-2017-09-12-001064-c-b1</v>
      </c>
      <c r="E11" s="1" t="s">
        <v>112</v>
      </c>
      <c r="F11" s="1" t="s">
        <v>181</v>
      </c>
      <c r="G11" s="1" t="s">
        <v>182</v>
      </c>
      <c r="H11" s="1" t="s">
        <v>33</v>
      </c>
      <c r="I11" s="1" t="s">
        <v>180</v>
      </c>
      <c r="J11" s="1" t="s">
        <v>148</v>
      </c>
      <c r="K11" s="1" t="s">
        <v>66</v>
      </c>
      <c r="L11" s="1" t="s">
        <v>38</v>
      </c>
      <c r="M11" s="5">
        <v>7152.6</v>
      </c>
      <c r="N11" s="6">
        <v>43010</v>
      </c>
      <c r="O11" s="6">
        <v>43100</v>
      </c>
      <c r="P11" s="1" t="s">
        <v>213</v>
      </c>
    </row>
    <row r="12" spans="1:16">
      <c r="A12" s="4">
        <v>8</v>
      </c>
      <c r="B12" s="2" t="str">
        <f>HYPERLINK("https://my.zakupivli.pro/remote/dispatcher/state_purchase_view/3904080", "UA-2017-08-30-000813-a")</f>
        <v>UA-2017-08-30-000813-a</v>
      </c>
      <c r="C12" s="2" t="s">
        <v>145</v>
      </c>
      <c r="D12" s="2" t="str">
        <f>HYPERLINK("https://my.zakupivli.pro/remote/dispatcher/state_contracting_view/945647", "UA-2017-08-30-000813-a-a1")</f>
        <v>UA-2017-08-30-000813-a-a1</v>
      </c>
      <c r="E12" s="1" t="s">
        <v>96</v>
      </c>
      <c r="F12" s="1" t="s">
        <v>136</v>
      </c>
      <c r="G12" s="1" t="s">
        <v>136</v>
      </c>
      <c r="H12" s="1" t="s">
        <v>34</v>
      </c>
      <c r="I12" s="1" t="s">
        <v>125</v>
      </c>
      <c r="J12" s="1" t="s">
        <v>194</v>
      </c>
      <c r="K12" s="1" t="s">
        <v>15</v>
      </c>
      <c r="L12" s="1" t="s">
        <v>56</v>
      </c>
      <c r="M12" s="5">
        <v>199998</v>
      </c>
      <c r="N12" s="6">
        <v>43018</v>
      </c>
      <c r="O12" s="6">
        <v>43100</v>
      </c>
      <c r="P12" s="1" t="s">
        <v>213</v>
      </c>
    </row>
    <row r="13" spans="1:16">
      <c r="A13" s="4">
        <v>9</v>
      </c>
      <c r="B13" s="2" t="str">
        <f>HYPERLINK("https://my.zakupivli.pro/remote/dispatcher/state_purchase_view/3377095", "UA-2017-06-20-002678-b")</f>
        <v>UA-2017-06-20-002678-b</v>
      </c>
      <c r="C13" s="2" t="s">
        <v>145</v>
      </c>
      <c r="D13" s="2" t="str">
        <f>HYPERLINK("https://my.zakupivli.pro/remote/dispatcher/state_contracting_view/736302", "UA-2017-06-20-002678-b-b1")</f>
        <v>UA-2017-06-20-002678-b-b1</v>
      </c>
      <c r="E13" s="1" t="s">
        <v>86</v>
      </c>
      <c r="F13" s="1" t="s">
        <v>144</v>
      </c>
      <c r="G13" s="1" t="s">
        <v>143</v>
      </c>
      <c r="H13" s="1" t="s">
        <v>19</v>
      </c>
      <c r="I13" s="1" t="s">
        <v>158</v>
      </c>
      <c r="J13" s="1" t="s">
        <v>130</v>
      </c>
      <c r="K13" s="1" t="s">
        <v>26</v>
      </c>
      <c r="L13" s="1" t="s">
        <v>11</v>
      </c>
      <c r="M13" s="5">
        <v>248000</v>
      </c>
      <c r="N13" s="6">
        <v>42922</v>
      </c>
      <c r="O13" s="6">
        <v>43100</v>
      </c>
      <c r="P13" s="1" t="s">
        <v>213</v>
      </c>
    </row>
    <row r="14" spans="1:16">
      <c r="A14" s="4">
        <v>10</v>
      </c>
      <c r="B14" s="2" t="str">
        <f>HYPERLINK("https://my.zakupivli.pro/remote/dispatcher/state_purchase_view/2108921", "UA-2017-02-13-000751-c")</f>
        <v>UA-2017-02-13-000751-c</v>
      </c>
      <c r="C14" s="2" t="s">
        <v>145</v>
      </c>
      <c r="D14" s="2" t="str">
        <f>HYPERLINK("https://my.zakupivli.pro/remote/dispatcher/state_contracting_view/473576", "UA-2017-02-13-000751-c-a1")</f>
        <v>UA-2017-02-13-000751-c-a1</v>
      </c>
      <c r="E14" s="1" t="s">
        <v>107</v>
      </c>
      <c r="F14" s="1" t="s">
        <v>132</v>
      </c>
      <c r="G14" s="1" t="s">
        <v>198</v>
      </c>
      <c r="H14" s="1" t="s">
        <v>82</v>
      </c>
      <c r="I14" s="1" t="s">
        <v>180</v>
      </c>
      <c r="J14" s="1" t="s">
        <v>191</v>
      </c>
      <c r="K14" s="1" t="s">
        <v>70</v>
      </c>
      <c r="L14" s="1" t="s">
        <v>81</v>
      </c>
      <c r="M14" s="5">
        <v>29650</v>
      </c>
      <c r="N14" s="6">
        <v>42808</v>
      </c>
      <c r="O14" s="6">
        <v>43100</v>
      </c>
      <c r="P14" s="1" t="s">
        <v>213</v>
      </c>
    </row>
    <row r="15" spans="1:16">
      <c r="A15" s="4">
        <v>11</v>
      </c>
      <c r="B15" s="2" t="str">
        <f>HYPERLINK("https://my.zakupivli.pro/remote/dispatcher/state_purchase_view/2198440", "UA-2017-02-17-001911-c")</f>
        <v>UA-2017-02-17-001911-c</v>
      </c>
      <c r="C15" s="2" t="s">
        <v>145</v>
      </c>
      <c r="D15" s="2" t="str">
        <f>HYPERLINK("https://my.zakupivli.pro/remote/dispatcher/state_contracting_view/504478", "UA-2017-02-17-001911-c-a1")</f>
        <v>UA-2017-02-17-001911-c-a1</v>
      </c>
      <c r="E15" s="1" t="s">
        <v>85</v>
      </c>
      <c r="F15" s="1" t="s">
        <v>168</v>
      </c>
      <c r="G15" s="1" t="s">
        <v>166</v>
      </c>
      <c r="H15" s="1" t="s">
        <v>87</v>
      </c>
      <c r="I15" s="1" t="s">
        <v>180</v>
      </c>
      <c r="J15" s="1" t="s">
        <v>129</v>
      </c>
      <c r="K15" s="1" t="s">
        <v>0</v>
      </c>
      <c r="L15" s="1" t="s">
        <v>1</v>
      </c>
      <c r="M15" s="5">
        <v>7940</v>
      </c>
      <c r="N15" s="6">
        <v>42818</v>
      </c>
      <c r="O15" s="6">
        <v>43100</v>
      </c>
      <c r="P15" s="1" t="s">
        <v>213</v>
      </c>
    </row>
    <row r="16" spans="1:16">
      <c r="A16" s="4">
        <v>12</v>
      </c>
      <c r="B16" s="2" t="str">
        <f>HYPERLINK("https://my.zakupivli.pro/remote/dispatcher/state_purchase_view/4124092", "UA-2017-09-25-000208-b")</f>
        <v>UA-2017-09-25-000208-b</v>
      </c>
      <c r="C16" s="2" t="s">
        <v>145</v>
      </c>
      <c r="D16" s="2" t="str">
        <f>HYPERLINK("https://my.zakupivli.pro/remote/dispatcher/state_contracting_view/906878", "UA-2017-09-25-000208-b-b1")</f>
        <v>UA-2017-09-25-000208-b-b1</v>
      </c>
      <c r="E16" s="1" t="s">
        <v>95</v>
      </c>
      <c r="F16" s="1" t="s">
        <v>195</v>
      </c>
      <c r="G16" s="1" t="s">
        <v>196</v>
      </c>
      <c r="H16" s="1" t="s">
        <v>48</v>
      </c>
      <c r="I16" s="1" t="s">
        <v>131</v>
      </c>
      <c r="J16" s="1" t="s">
        <v>128</v>
      </c>
      <c r="K16" s="1" t="s">
        <v>47</v>
      </c>
      <c r="L16" s="1" t="s">
        <v>53</v>
      </c>
      <c r="M16" s="5">
        <v>70584.539999999994</v>
      </c>
      <c r="N16" s="6">
        <v>43003</v>
      </c>
      <c r="O16" s="6">
        <v>43100</v>
      </c>
      <c r="P16" s="1" t="s">
        <v>213</v>
      </c>
    </row>
    <row r="17" spans="1:16">
      <c r="A17" s="4">
        <v>13</v>
      </c>
      <c r="B17" s="2" t="str">
        <f>HYPERLINK("https://my.zakupivli.pro/remote/dispatcher/state_purchase_view/4369076", "UA-2017-10-23-001056-a")</f>
        <v>UA-2017-10-23-001056-a</v>
      </c>
      <c r="C17" s="2" t="s">
        <v>145</v>
      </c>
      <c r="D17" s="2" t="str">
        <f>HYPERLINK("https://my.zakupivli.pro/remote/dispatcher/state_contracting_view/1015943", "UA-2017-10-23-001056-a-a1")</f>
        <v>UA-2017-10-23-001056-a-a1</v>
      </c>
      <c r="E17" s="1" t="s">
        <v>104</v>
      </c>
      <c r="F17" s="1" t="s">
        <v>134</v>
      </c>
      <c r="G17" s="1" t="s">
        <v>133</v>
      </c>
      <c r="H17" s="1" t="s">
        <v>37</v>
      </c>
      <c r="I17" s="1" t="s">
        <v>180</v>
      </c>
      <c r="J17" s="1" t="s">
        <v>193</v>
      </c>
      <c r="K17" s="1" t="s">
        <v>63</v>
      </c>
      <c r="L17" s="1" t="s">
        <v>67</v>
      </c>
      <c r="M17" s="5">
        <v>29625</v>
      </c>
      <c r="N17" s="6">
        <v>43046</v>
      </c>
      <c r="O17" s="6">
        <v>43100</v>
      </c>
      <c r="P17" s="1" t="s">
        <v>213</v>
      </c>
    </row>
    <row r="18" spans="1:16">
      <c r="A18" s="4">
        <v>14</v>
      </c>
      <c r="B18" s="2" t="str">
        <f>HYPERLINK("https://my.zakupivli.pro/remote/dispatcher/state_purchase_view/1823204", "UA-2017-01-27-001943-b")</f>
        <v>UA-2017-01-27-001943-b</v>
      </c>
      <c r="C18" s="2" t="s">
        <v>145</v>
      </c>
      <c r="D18" s="2" t="str">
        <f>HYPERLINK("https://my.zakupivli.pro/remote/dispatcher/state_contracting_view/359924", "UA-2017-01-27-001943-b-b1")</f>
        <v>UA-2017-01-27-001943-b-b1</v>
      </c>
      <c r="E18" s="1" t="s">
        <v>32</v>
      </c>
      <c r="F18" s="1" t="s">
        <v>217</v>
      </c>
      <c r="G18" s="1" t="s">
        <v>149</v>
      </c>
      <c r="H18" s="1" t="s">
        <v>90</v>
      </c>
      <c r="I18" s="1" t="s">
        <v>131</v>
      </c>
      <c r="J18" s="1" t="s">
        <v>171</v>
      </c>
      <c r="K18" s="1" t="s">
        <v>16</v>
      </c>
      <c r="L18" s="1" t="s">
        <v>7</v>
      </c>
      <c r="M18" s="5">
        <v>320280</v>
      </c>
      <c r="N18" s="6">
        <v>42762</v>
      </c>
      <c r="O18" s="6">
        <v>43100</v>
      </c>
      <c r="P18" s="1" t="s">
        <v>213</v>
      </c>
    </row>
    <row r="19" spans="1:16">
      <c r="A19" s="4">
        <v>15</v>
      </c>
      <c r="B19" s="2" t="str">
        <f>HYPERLINK("https://my.zakupivli.pro/remote/dispatcher/state_purchase_view/1918735", "UA-2017-02-01-001256-b")</f>
        <v>UA-2017-02-01-001256-b</v>
      </c>
      <c r="C19" s="2" t="s">
        <v>145</v>
      </c>
      <c r="D19" s="2" t="str">
        <f>HYPERLINK("https://my.zakupivli.pro/remote/dispatcher/state_contracting_view/447742", "UA-2017-02-01-001256-b-c1")</f>
        <v>UA-2017-02-01-001256-b-c1</v>
      </c>
      <c r="E19" s="1" t="s">
        <v>80</v>
      </c>
      <c r="F19" s="1" t="s">
        <v>123</v>
      </c>
      <c r="G19" s="1" t="s">
        <v>123</v>
      </c>
      <c r="H19" s="1" t="s">
        <v>94</v>
      </c>
      <c r="I19" s="1" t="s">
        <v>180</v>
      </c>
      <c r="J19" s="1" t="s">
        <v>189</v>
      </c>
      <c r="K19" s="1" t="s">
        <v>55</v>
      </c>
      <c r="L19" s="1" t="s">
        <v>99</v>
      </c>
      <c r="M19" s="5">
        <v>11500</v>
      </c>
      <c r="N19" s="6">
        <v>42795</v>
      </c>
      <c r="O19" s="6">
        <v>43100</v>
      </c>
      <c r="P19" s="1" t="s">
        <v>213</v>
      </c>
    </row>
    <row r="20" spans="1:16">
      <c r="A20" s="4">
        <v>16</v>
      </c>
      <c r="B20" s="2" t="str">
        <f>HYPERLINK("https://my.zakupivli.pro/remote/dispatcher/state_purchase_view/4075349", "UA-2017-09-19-001336-c")</f>
        <v>UA-2017-09-19-001336-c</v>
      </c>
      <c r="C20" s="2" t="s">
        <v>145</v>
      </c>
      <c r="D20" s="2" t="str">
        <f>HYPERLINK("https://my.zakupivli.pro/remote/dispatcher/state_contracting_view/933693", "UA-2017-09-19-001336-c-b1")</f>
        <v>UA-2017-09-19-001336-c-b1</v>
      </c>
      <c r="E20" s="1" t="s">
        <v>108</v>
      </c>
      <c r="F20" s="1" t="s">
        <v>176</v>
      </c>
      <c r="G20" s="1" t="s">
        <v>176</v>
      </c>
      <c r="H20" s="1" t="s">
        <v>77</v>
      </c>
      <c r="I20" s="1" t="s">
        <v>180</v>
      </c>
      <c r="J20" s="1" t="s">
        <v>190</v>
      </c>
      <c r="K20" s="1" t="s">
        <v>58</v>
      </c>
      <c r="L20" s="1" t="s">
        <v>42</v>
      </c>
      <c r="M20" s="5">
        <v>10640</v>
      </c>
      <c r="N20" s="6">
        <v>43013</v>
      </c>
      <c r="O20" s="6">
        <v>43100</v>
      </c>
      <c r="P20" s="1" t="s">
        <v>213</v>
      </c>
    </row>
    <row r="21" spans="1:16">
      <c r="A21" s="4">
        <v>17</v>
      </c>
      <c r="B21" s="2" t="str">
        <f>HYPERLINK("https://my.zakupivli.pro/remote/dispatcher/state_purchase_view/4813894", "UA-2017-11-30-003297-c")</f>
        <v>UA-2017-11-30-003297-c</v>
      </c>
      <c r="C21" s="2" t="s">
        <v>145</v>
      </c>
      <c r="D21" s="2" t="str">
        <f>HYPERLINK("https://my.zakupivli.pro/remote/dispatcher/state_contracting_view/1130092", "UA-2017-11-30-003297-c-c1")</f>
        <v>UA-2017-11-30-003297-c-c1</v>
      </c>
      <c r="E21" s="1" t="s">
        <v>49</v>
      </c>
      <c r="F21" s="1" t="s">
        <v>163</v>
      </c>
      <c r="G21" s="1" t="s">
        <v>162</v>
      </c>
      <c r="H21" s="1" t="s">
        <v>93</v>
      </c>
      <c r="I21" s="1" t="s">
        <v>157</v>
      </c>
      <c r="J21" s="1" t="s">
        <v>201</v>
      </c>
      <c r="K21" s="1" t="s">
        <v>71</v>
      </c>
      <c r="L21" s="1" t="s">
        <v>76</v>
      </c>
      <c r="M21" s="5">
        <v>199999.92</v>
      </c>
      <c r="N21" s="6">
        <v>43081</v>
      </c>
      <c r="O21" s="6">
        <v>43100</v>
      </c>
      <c r="P21" s="1" t="s">
        <v>213</v>
      </c>
    </row>
    <row r="22" spans="1:16">
      <c r="A22" s="4">
        <v>18</v>
      </c>
      <c r="B22" s="2" t="str">
        <f>HYPERLINK("https://my.zakupivli.pro/remote/dispatcher/state_purchase_view/3445583", "UA-2017-06-30-000189-b")</f>
        <v>UA-2017-06-30-000189-b</v>
      </c>
      <c r="C22" s="2" t="s">
        <v>145</v>
      </c>
      <c r="D22" s="2" t="str">
        <f>HYPERLINK("https://my.zakupivli.pro/remote/dispatcher/state_contracting_view/785742", "UA-2017-06-30-000189-b-b1")</f>
        <v>UA-2017-06-30-000189-b-b1</v>
      </c>
      <c r="E22" s="1" t="s">
        <v>97</v>
      </c>
      <c r="F22" s="1" t="s">
        <v>140</v>
      </c>
      <c r="G22" s="1" t="s">
        <v>139</v>
      </c>
      <c r="H22" s="1" t="s">
        <v>72</v>
      </c>
      <c r="I22" s="1" t="s">
        <v>180</v>
      </c>
      <c r="J22" s="1" t="s">
        <v>153</v>
      </c>
      <c r="K22" s="1" t="s">
        <v>39</v>
      </c>
      <c r="L22" s="1" t="s">
        <v>12</v>
      </c>
      <c r="M22" s="5">
        <v>180000</v>
      </c>
      <c r="N22" s="6">
        <v>42943</v>
      </c>
      <c r="O22" s="6">
        <v>43100</v>
      </c>
      <c r="P22" s="1" t="s">
        <v>213</v>
      </c>
    </row>
    <row r="23" spans="1:16">
      <c r="A23" s="4">
        <v>19</v>
      </c>
      <c r="B23" s="2" t="str">
        <f>HYPERLINK("https://my.zakupivli.pro/remote/dispatcher/state_purchase_view/3534445", "UA-2017-07-12-001413-b")</f>
        <v>UA-2017-07-12-001413-b</v>
      </c>
      <c r="C23" s="2" t="s">
        <v>145</v>
      </c>
      <c r="D23" s="2" t="str">
        <f>HYPERLINK("https://my.zakupivli.pro/remote/dispatcher/state_contracting_view/801437", "UA-2017-07-12-001413-b-b1")</f>
        <v>UA-2017-07-12-001413-b-b1</v>
      </c>
      <c r="E23" s="1" t="s">
        <v>98</v>
      </c>
      <c r="F23" s="1" t="s">
        <v>184</v>
      </c>
      <c r="G23" s="1" t="s">
        <v>184</v>
      </c>
      <c r="H23" s="1" t="s">
        <v>22</v>
      </c>
      <c r="I23" s="1" t="s">
        <v>180</v>
      </c>
      <c r="J23" s="1" t="s">
        <v>204</v>
      </c>
      <c r="K23" s="1" t="s">
        <v>25</v>
      </c>
      <c r="L23" s="1" t="s">
        <v>13</v>
      </c>
      <c r="M23" s="5">
        <v>7752</v>
      </c>
      <c r="N23" s="6">
        <v>42954</v>
      </c>
      <c r="O23" s="6">
        <v>43100</v>
      </c>
      <c r="P23" s="1" t="s">
        <v>213</v>
      </c>
    </row>
    <row r="24" spans="1:16">
      <c r="A24" s="4">
        <v>20</v>
      </c>
      <c r="B24" s="2" t="str">
        <f>HYPERLINK("https://my.zakupivli.pro/remote/dispatcher/state_purchase_view/3926905", "UA-2017-09-01-001144-c")</f>
        <v>UA-2017-09-01-001144-c</v>
      </c>
      <c r="C24" s="2" t="s">
        <v>145</v>
      </c>
      <c r="D24" s="2" t="str">
        <f>HYPERLINK("https://my.zakupivli.pro/remote/dispatcher/state_contracting_view/905718", "UA-2017-09-01-001144-c-c1")</f>
        <v>UA-2017-09-01-001144-c-c1</v>
      </c>
      <c r="E24" s="1" t="s">
        <v>83</v>
      </c>
      <c r="F24" s="1" t="s">
        <v>179</v>
      </c>
      <c r="G24" s="1" t="s">
        <v>215</v>
      </c>
      <c r="H24" s="1" t="s">
        <v>46</v>
      </c>
      <c r="I24" s="1" t="s">
        <v>180</v>
      </c>
      <c r="J24" s="1" t="s">
        <v>206</v>
      </c>
      <c r="K24" s="1" t="s">
        <v>52</v>
      </c>
      <c r="L24" s="1" t="s">
        <v>18</v>
      </c>
      <c r="M24" s="5">
        <v>23000</v>
      </c>
      <c r="N24" s="6">
        <v>42999</v>
      </c>
      <c r="O24" s="6">
        <v>43100</v>
      </c>
      <c r="P24" s="1" t="s">
        <v>213</v>
      </c>
    </row>
    <row r="25" spans="1:16">
      <c r="A25" s="4">
        <v>21</v>
      </c>
      <c r="B25" s="2" t="str">
        <f>HYPERLINK("https://my.zakupivli.pro/remote/dispatcher/state_purchase_view/2292557", "UA-2017-02-24-000775-c")</f>
        <v>UA-2017-02-24-000775-c</v>
      </c>
      <c r="C25" s="2" t="s">
        <v>145</v>
      </c>
      <c r="D25" s="2" t="str">
        <f>HYPERLINK("https://my.zakupivli.pro/remote/dispatcher/state_contracting_view/434834", "UA-2017-02-24-000775-c-c1")</f>
        <v>UA-2017-02-24-000775-c-c1</v>
      </c>
      <c r="E25" s="1" t="s">
        <v>91</v>
      </c>
      <c r="F25" s="1" t="s">
        <v>185</v>
      </c>
      <c r="G25" s="1" t="s">
        <v>186</v>
      </c>
      <c r="H25" s="1" t="s">
        <v>90</v>
      </c>
      <c r="I25" s="1" t="s">
        <v>131</v>
      </c>
      <c r="J25" s="1" t="s">
        <v>203</v>
      </c>
      <c r="K25" s="1" t="s">
        <v>24</v>
      </c>
      <c r="L25" s="1" t="s">
        <v>2</v>
      </c>
      <c r="M25" s="5">
        <v>564108</v>
      </c>
      <c r="N25" s="6">
        <v>42790</v>
      </c>
      <c r="O25" s="6">
        <v>43100</v>
      </c>
      <c r="P25" s="1" t="s">
        <v>213</v>
      </c>
    </row>
    <row r="26" spans="1:16">
      <c r="A26" s="4">
        <v>22</v>
      </c>
      <c r="B26" s="2" t="str">
        <f>HYPERLINK("https://my.zakupivli.pro/remote/dispatcher/state_purchase_view/3859985", "UA-2017-08-22-000992-a")</f>
        <v>UA-2017-08-22-000992-a</v>
      </c>
      <c r="C26" s="2" t="s">
        <v>145</v>
      </c>
      <c r="D26" s="2" t="str">
        <f>HYPERLINK("https://my.zakupivli.pro/remote/dispatcher/state_contracting_view/885013", "UA-2017-08-22-000992-a-c1")</f>
        <v>UA-2017-08-22-000992-a-c1</v>
      </c>
      <c r="E26" s="1" t="s">
        <v>103</v>
      </c>
      <c r="F26" s="1" t="s">
        <v>218</v>
      </c>
      <c r="G26" s="1" t="s">
        <v>218</v>
      </c>
      <c r="H26" s="1" t="s">
        <v>68</v>
      </c>
      <c r="I26" s="1" t="s">
        <v>180</v>
      </c>
      <c r="J26" s="1" t="s">
        <v>160</v>
      </c>
      <c r="K26" s="1" t="s">
        <v>31</v>
      </c>
      <c r="L26" s="1" t="s">
        <v>27</v>
      </c>
      <c r="M26" s="5">
        <v>13788</v>
      </c>
      <c r="N26" s="6">
        <v>42992</v>
      </c>
      <c r="O26" s="6">
        <v>43100</v>
      </c>
      <c r="P26" s="1" t="s">
        <v>213</v>
      </c>
    </row>
    <row r="27" spans="1:16">
      <c r="A27" s="4">
        <v>23</v>
      </c>
      <c r="B27" s="2" t="str">
        <f>HYPERLINK("https://my.zakupivli.pro/remote/dispatcher/state_purchase_view/3835947", "UA-2017-08-19-000296-a")</f>
        <v>UA-2017-08-19-000296-a</v>
      </c>
      <c r="C27" s="2" t="s">
        <v>145</v>
      </c>
      <c r="D27" s="2" t="str">
        <f>HYPERLINK("https://my.zakupivli.pro/remote/dispatcher/state_contracting_view/884313", "UA-2017-08-19-000296-a-a1")</f>
        <v>UA-2017-08-19-000296-a-a1</v>
      </c>
      <c r="E27" s="1" t="s">
        <v>10</v>
      </c>
      <c r="F27" s="1" t="s">
        <v>167</v>
      </c>
      <c r="G27" s="1" t="s">
        <v>161</v>
      </c>
      <c r="H27" s="1" t="s">
        <v>93</v>
      </c>
      <c r="I27" s="1" t="s">
        <v>157</v>
      </c>
      <c r="J27" s="1" t="s">
        <v>200</v>
      </c>
      <c r="K27" s="1" t="s">
        <v>71</v>
      </c>
      <c r="L27" s="1" t="s">
        <v>23</v>
      </c>
      <c r="M27" s="5">
        <v>96000</v>
      </c>
      <c r="N27" s="6">
        <v>42992</v>
      </c>
      <c r="O27" s="6">
        <v>43100</v>
      </c>
      <c r="P27" s="1" t="s">
        <v>213</v>
      </c>
    </row>
    <row r="28" spans="1:16">
      <c r="A28" s="4">
        <v>24</v>
      </c>
      <c r="B28" s="2" t="str">
        <f>HYPERLINK("https://my.zakupivli.pro/remote/dispatcher/state_purchase_view/4087744", "UA-2017-09-20-001447-b")</f>
        <v>UA-2017-09-20-001447-b</v>
      </c>
      <c r="C28" s="2" t="s">
        <v>145</v>
      </c>
      <c r="D28" s="2" t="str">
        <f>HYPERLINK("https://my.zakupivli.pro/remote/dispatcher/state_contracting_view/938900", "UA-2017-09-20-001447-b-b1")</f>
        <v>UA-2017-09-20-001447-b-b1</v>
      </c>
      <c r="E28" s="1" t="s">
        <v>115</v>
      </c>
      <c r="F28" s="1" t="s">
        <v>173</v>
      </c>
      <c r="G28" s="1" t="s">
        <v>172</v>
      </c>
      <c r="H28" s="1" t="s">
        <v>79</v>
      </c>
      <c r="I28" s="1" t="s">
        <v>180</v>
      </c>
      <c r="J28" s="1" t="s">
        <v>122</v>
      </c>
      <c r="K28" s="1" t="s">
        <v>21</v>
      </c>
      <c r="L28" s="1" t="s">
        <v>3</v>
      </c>
      <c r="M28" s="5">
        <v>55000</v>
      </c>
      <c r="N28" s="6">
        <v>43013</v>
      </c>
      <c r="O28" s="6">
        <v>43100</v>
      </c>
      <c r="P28" s="1" t="s">
        <v>213</v>
      </c>
    </row>
    <row r="29" spans="1:16">
      <c r="A29" s="4">
        <v>25</v>
      </c>
      <c r="B29" s="2" t="str">
        <f>HYPERLINK("https://my.zakupivli.pro/remote/dispatcher/state_purchase_view/4446230", "UA-2017-10-30-001554-a")</f>
        <v>UA-2017-10-30-001554-a</v>
      </c>
      <c r="C29" s="2" t="s">
        <v>145</v>
      </c>
      <c r="D29" s="2" t="str">
        <f>HYPERLINK("https://my.zakupivli.pro/remote/dispatcher/state_contracting_view/1062485", "UA-2017-10-30-001554-a-c1")</f>
        <v>UA-2017-10-30-001554-a-c1</v>
      </c>
      <c r="E29" s="1" t="s">
        <v>101</v>
      </c>
      <c r="F29" s="1" t="s">
        <v>124</v>
      </c>
      <c r="G29" s="1" t="s">
        <v>124</v>
      </c>
      <c r="H29" s="1" t="s">
        <v>57</v>
      </c>
      <c r="I29" s="1" t="s">
        <v>180</v>
      </c>
      <c r="J29" s="1" t="s">
        <v>208</v>
      </c>
      <c r="K29" s="1" t="s">
        <v>43</v>
      </c>
      <c r="L29" s="1" t="s">
        <v>73</v>
      </c>
      <c r="M29" s="5">
        <v>21548.83</v>
      </c>
      <c r="N29" s="6">
        <v>43061</v>
      </c>
      <c r="O29" s="6">
        <v>43100</v>
      </c>
      <c r="P29" s="1" t="s">
        <v>213</v>
      </c>
    </row>
    <row r="30" spans="1:16">
      <c r="A30" s="4">
        <v>26</v>
      </c>
      <c r="B30" s="2" t="str">
        <f>HYPERLINK("https://my.zakupivli.pro/remote/dispatcher/state_purchase_view/3184510", "UA-2017-05-30-000373-b")</f>
        <v>UA-2017-05-30-000373-b</v>
      </c>
      <c r="C30" s="2" t="s">
        <v>145</v>
      </c>
      <c r="D30" s="2" t="str">
        <f>HYPERLINK("https://my.zakupivli.pro/remote/dispatcher/state_contracting_view/724893", "UA-2017-05-30-000373-b-b1")</f>
        <v>UA-2017-05-30-000373-b-b1</v>
      </c>
      <c r="E30" s="1" t="s">
        <v>100</v>
      </c>
      <c r="F30" s="1" t="s">
        <v>177</v>
      </c>
      <c r="G30" s="1" t="s">
        <v>177</v>
      </c>
      <c r="H30" s="1" t="s">
        <v>41</v>
      </c>
      <c r="I30" s="1" t="s">
        <v>180</v>
      </c>
      <c r="J30" s="1" t="s">
        <v>207</v>
      </c>
      <c r="K30" s="1" t="s">
        <v>44</v>
      </c>
      <c r="L30" s="1" t="s">
        <v>8</v>
      </c>
      <c r="M30" s="5">
        <v>196740</v>
      </c>
      <c r="N30" s="6">
        <v>42912</v>
      </c>
      <c r="O30" s="6">
        <v>43100</v>
      </c>
      <c r="P30" s="1" t="s">
        <v>213</v>
      </c>
    </row>
    <row r="31" spans="1:16">
      <c r="A31" s="4">
        <v>27</v>
      </c>
      <c r="B31" s="2" t="str">
        <f>HYPERLINK("https://my.zakupivli.pro/remote/dispatcher/state_purchase_view/3429470", "UA-2017-06-27-000873-b")</f>
        <v>UA-2017-06-27-000873-b</v>
      </c>
      <c r="C31" s="2" t="s">
        <v>145</v>
      </c>
      <c r="D31" s="2" t="str">
        <f>HYPERLINK("https://my.zakupivli.pro/remote/dispatcher/state_contracting_view/806790", "UA-2017-06-27-000873-b-b1")</f>
        <v>UA-2017-06-27-000873-b-b1</v>
      </c>
      <c r="E31" s="1" t="s">
        <v>28</v>
      </c>
      <c r="F31" s="1" t="s">
        <v>175</v>
      </c>
      <c r="G31" s="1" t="s">
        <v>175</v>
      </c>
      <c r="H31" s="1" t="s">
        <v>36</v>
      </c>
      <c r="I31" s="1" t="s">
        <v>125</v>
      </c>
      <c r="J31" s="1" t="s">
        <v>118</v>
      </c>
      <c r="K31" s="1" t="s">
        <v>62</v>
      </c>
      <c r="L31" s="1" t="s">
        <v>14</v>
      </c>
      <c r="M31" s="5">
        <v>534780</v>
      </c>
      <c r="N31" s="6">
        <v>42955</v>
      </c>
      <c r="O31" s="6">
        <v>43100</v>
      </c>
      <c r="P31" s="1" t="s">
        <v>213</v>
      </c>
    </row>
    <row r="32" spans="1:16">
      <c r="A32" s="4">
        <v>28</v>
      </c>
      <c r="B32" s="2" t="str">
        <f>HYPERLINK("https://my.zakupivli.pro/remote/dispatcher/state_purchase_view/3516083", "UA-2017-07-10-002174-b")</f>
        <v>UA-2017-07-10-002174-b</v>
      </c>
      <c r="C32" s="2" t="s">
        <v>145</v>
      </c>
      <c r="D32" s="2" t="str">
        <f>HYPERLINK("https://my.zakupivli.pro/remote/dispatcher/state_contracting_view/805531", "UA-2017-07-10-002174-b-b1")</f>
        <v>UA-2017-07-10-002174-b-b1</v>
      </c>
      <c r="E32" s="1" t="s">
        <v>20</v>
      </c>
      <c r="F32" s="1" t="s">
        <v>174</v>
      </c>
      <c r="G32" s="1" t="s">
        <v>197</v>
      </c>
      <c r="H32" s="1" t="s">
        <v>88</v>
      </c>
      <c r="I32" s="1" t="s">
        <v>157</v>
      </c>
      <c r="J32" s="1" t="s">
        <v>128</v>
      </c>
      <c r="K32" s="1" t="s">
        <v>47</v>
      </c>
      <c r="L32" s="1" t="s">
        <v>30</v>
      </c>
      <c r="M32" s="5">
        <v>294000</v>
      </c>
      <c r="N32" s="6">
        <v>42954</v>
      </c>
      <c r="O32" s="6">
        <v>43100</v>
      </c>
      <c r="P32" s="1" t="s">
        <v>213</v>
      </c>
    </row>
    <row r="33" spans="1:16">
      <c r="A33" s="4">
        <v>29</v>
      </c>
      <c r="B33" s="2" t="str">
        <f>HYPERLINK("https://my.zakupivli.pro/remote/dispatcher/state_purchase_view/4517394", "UA-2017-11-06-002888-c")</f>
        <v>UA-2017-11-06-002888-c</v>
      </c>
      <c r="C33" s="2" t="s">
        <v>145</v>
      </c>
      <c r="D33" s="2" t="str">
        <f>HYPERLINK("https://my.zakupivli.pro/remote/dispatcher/state_contracting_view/1080945", "UA-2017-11-06-002888-c-b1")</f>
        <v>UA-2017-11-06-002888-c-b1</v>
      </c>
      <c r="E33" s="1" t="s">
        <v>74</v>
      </c>
      <c r="F33" s="1" t="s">
        <v>178</v>
      </c>
      <c r="G33" s="1" t="s">
        <v>214</v>
      </c>
      <c r="H33" s="1" t="s">
        <v>46</v>
      </c>
      <c r="I33" s="1" t="s">
        <v>180</v>
      </c>
      <c r="J33" s="1" t="s">
        <v>192</v>
      </c>
      <c r="K33" s="1" t="s">
        <v>61</v>
      </c>
      <c r="L33" s="1" t="s">
        <v>75</v>
      </c>
      <c r="M33" s="5">
        <v>33400</v>
      </c>
      <c r="N33" s="6">
        <v>43067</v>
      </c>
      <c r="O33" s="6">
        <v>43100</v>
      </c>
      <c r="P33" s="1" t="s">
        <v>213</v>
      </c>
    </row>
    <row r="34" spans="1:16">
      <c r="A34" s="4">
        <v>30</v>
      </c>
      <c r="B34" s="2" t="str">
        <f>HYPERLINK("https://my.zakupivli.pro/remote/dispatcher/state_purchase_view/3222032", "UA-2017-06-02-000987-b")</f>
        <v>UA-2017-06-02-000987-b</v>
      </c>
      <c r="C34" s="2" t="s">
        <v>145</v>
      </c>
      <c r="D34" s="2" t="str">
        <f>HYPERLINK("https://my.zakupivli.pro/remote/dispatcher/state_contracting_view/728143", "UA-2017-06-02-000987-b-b1")</f>
        <v>UA-2017-06-02-000987-b-b1</v>
      </c>
      <c r="E34" s="1" t="s">
        <v>89</v>
      </c>
      <c r="F34" s="1" t="s">
        <v>155</v>
      </c>
      <c r="G34" s="1" t="s">
        <v>155</v>
      </c>
      <c r="H34" s="1" t="s">
        <v>35</v>
      </c>
      <c r="I34" s="1" t="s">
        <v>125</v>
      </c>
      <c r="J34" s="1" t="s">
        <v>204</v>
      </c>
      <c r="K34" s="1" t="s">
        <v>25</v>
      </c>
      <c r="L34" s="1" t="s">
        <v>9</v>
      </c>
      <c r="M34" s="5">
        <v>315311.03999999998</v>
      </c>
      <c r="N34" s="6">
        <v>42920</v>
      </c>
      <c r="O34" s="6">
        <v>43100</v>
      </c>
      <c r="P34" s="1" t="s">
        <v>213</v>
      </c>
    </row>
    <row r="35" spans="1:16">
      <c r="A35" s="4">
        <v>31</v>
      </c>
      <c r="B35" s="2" t="str">
        <f>HYPERLINK("https://my.zakupivli.pro/remote/dispatcher/state_purchase_view/2026396", "UA-2017-02-07-001865-c")</f>
        <v>UA-2017-02-07-001865-c</v>
      </c>
      <c r="C35" s="2" t="s">
        <v>145</v>
      </c>
      <c r="D35" s="2" t="str">
        <f>HYPERLINK("https://my.zakupivli.pro/remote/dispatcher/state_contracting_view/473550", "UA-2017-02-07-001865-c-c1")</f>
        <v>UA-2017-02-07-001865-c-c1</v>
      </c>
      <c r="E35" s="1" t="s">
        <v>110</v>
      </c>
      <c r="F35" s="1" t="s">
        <v>188</v>
      </c>
      <c r="G35" s="1" t="s">
        <v>141</v>
      </c>
      <c r="H35" s="1" t="s">
        <v>92</v>
      </c>
      <c r="I35" s="1" t="s">
        <v>180</v>
      </c>
      <c r="J35" s="1" t="s">
        <v>209</v>
      </c>
      <c r="K35" s="1" t="s">
        <v>29</v>
      </c>
      <c r="L35" s="1" t="s">
        <v>84</v>
      </c>
      <c r="M35" s="5">
        <v>17760</v>
      </c>
      <c r="N35" s="6">
        <v>42808</v>
      </c>
      <c r="O35" s="6">
        <v>43100</v>
      </c>
      <c r="P35" s="1" t="s">
        <v>213</v>
      </c>
    </row>
    <row r="36" spans="1:16">
      <c r="A36" s="4">
        <v>32</v>
      </c>
      <c r="B36" s="2" t="str">
        <f>HYPERLINK("https://my.zakupivli.pro/remote/dispatcher/state_purchase_view/4029119", "UA-2017-09-13-002880-c")</f>
        <v>UA-2017-09-13-002880-c</v>
      </c>
      <c r="C36" s="2" t="s">
        <v>145</v>
      </c>
      <c r="D36" s="2" t="str">
        <f>HYPERLINK("https://my.zakupivli.pro/remote/dispatcher/state_contracting_view/997380", "UA-2017-09-13-002880-c-a2")</f>
        <v>UA-2017-09-13-002880-c-a2</v>
      </c>
      <c r="E36" s="1" t="s">
        <v>111</v>
      </c>
      <c r="F36" s="1" t="s">
        <v>154</v>
      </c>
      <c r="G36" s="1" t="s">
        <v>154</v>
      </c>
      <c r="H36" s="1" t="s">
        <v>35</v>
      </c>
      <c r="I36" s="1" t="s">
        <v>125</v>
      </c>
      <c r="J36" s="1" t="s">
        <v>194</v>
      </c>
      <c r="K36" s="1" t="s">
        <v>15</v>
      </c>
      <c r="L36" s="1" t="s">
        <v>64</v>
      </c>
      <c r="M36" s="5">
        <v>583380</v>
      </c>
      <c r="N36" s="6">
        <v>43039</v>
      </c>
      <c r="O36" s="6">
        <v>43100</v>
      </c>
      <c r="P36" s="1" t="s">
        <v>213</v>
      </c>
    </row>
    <row r="37" spans="1:16">
      <c r="A37" s="1" t="s">
        <v>135</v>
      </c>
    </row>
  </sheetData>
  <autoFilter ref="A4:P36"/>
  <hyperlinks>
    <hyperlink ref="A2" r:id="rId1" display="mailto:report-feedback@zakupivli.pro"/>
    <hyperlink ref="D36" r:id="rId2" display="https://my.zakupivli.pro/remote/dispatcher/state_contracting_view/997380"/>
    <hyperlink ref="B36" r:id="rId3" display="https://my.zakupivli.pro/remote/dispatcher/state_purchase_view/4029119"/>
    <hyperlink ref="D35" r:id="rId4" display="https://my.zakupivli.pro/remote/dispatcher/state_contracting_view/473550"/>
    <hyperlink ref="B35" r:id="rId5" display="https://my.zakupivli.pro/remote/dispatcher/state_purchase_view/2026396"/>
    <hyperlink ref="D34" r:id="rId6" display="https://my.zakupivli.pro/remote/dispatcher/state_contracting_view/728143"/>
    <hyperlink ref="B34" r:id="rId7" display="https://my.zakupivli.pro/remote/dispatcher/state_purchase_view/3222032"/>
    <hyperlink ref="D33" r:id="rId8" display="https://my.zakupivli.pro/remote/dispatcher/state_contracting_view/1080945"/>
    <hyperlink ref="B33" r:id="rId9" display="https://my.zakupivli.pro/remote/dispatcher/state_purchase_view/4517394"/>
    <hyperlink ref="D32" r:id="rId10" display="https://my.zakupivli.pro/remote/dispatcher/state_contracting_view/805531"/>
    <hyperlink ref="B32" r:id="rId11" display="https://my.zakupivli.pro/remote/dispatcher/state_purchase_view/3516083"/>
    <hyperlink ref="D31" r:id="rId12" display="https://my.zakupivli.pro/remote/dispatcher/state_contracting_view/806790"/>
    <hyperlink ref="B31" r:id="rId13" display="https://my.zakupivli.pro/remote/dispatcher/state_purchase_view/3429470"/>
    <hyperlink ref="D30" r:id="rId14" display="https://my.zakupivli.pro/remote/dispatcher/state_contracting_view/724893"/>
    <hyperlink ref="B30" r:id="rId15" display="https://my.zakupivli.pro/remote/dispatcher/state_purchase_view/3184510"/>
    <hyperlink ref="D29" r:id="rId16" display="https://my.zakupivli.pro/remote/dispatcher/state_contracting_view/1062485"/>
    <hyperlink ref="B29" r:id="rId17" display="https://my.zakupivli.pro/remote/dispatcher/state_purchase_view/4446230"/>
    <hyperlink ref="D28" r:id="rId18" display="https://my.zakupivli.pro/remote/dispatcher/state_contracting_view/938900"/>
    <hyperlink ref="B28" r:id="rId19" display="https://my.zakupivli.pro/remote/dispatcher/state_purchase_view/4087744"/>
    <hyperlink ref="D27" r:id="rId20" display="https://my.zakupivli.pro/remote/dispatcher/state_contracting_view/884313"/>
    <hyperlink ref="B27" r:id="rId21" display="https://my.zakupivli.pro/remote/dispatcher/state_purchase_view/3835947"/>
    <hyperlink ref="D26" r:id="rId22" display="https://my.zakupivli.pro/remote/dispatcher/state_contracting_view/885013"/>
    <hyperlink ref="B26" r:id="rId23" display="https://my.zakupivli.pro/remote/dispatcher/state_purchase_view/3859985"/>
    <hyperlink ref="D25" r:id="rId24" display="https://my.zakupivli.pro/remote/dispatcher/state_contracting_view/434834"/>
    <hyperlink ref="B25" r:id="rId25" display="https://my.zakupivli.pro/remote/dispatcher/state_purchase_view/2292557"/>
    <hyperlink ref="D24" r:id="rId26" display="https://my.zakupivli.pro/remote/dispatcher/state_contracting_view/905718"/>
    <hyperlink ref="B24" r:id="rId27" display="https://my.zakupivli.pro/remote/dispatcher/state_purchase_view/3926905"/>
    <hyperlink ref="D23" r:id="rId28" display="https://my.zakupivli.pro/remote/dispatcher/state_contracting_view/801437"/>
    <hyperlink ref="B23" r:id="rId29" display="https://my.zakupivli.pro/remote/dispatcher/state_purchase_view/3534445"/>
    <hyperlink ref="D22" r:id="rId30" display="https://my.zakupivli.pro/remote/dispatcher/state_contracting_view/785742"/>
    <hyperlink ref="B22" r:id="rId31" display="https://my.zakupivli.pro/remote/dispatcher/state_purchase_view/3445583"/>
    <hyperlink ref="D21" r:id="rId32" display="https://my.zakupivli.pro/remote/dispatcher/state_contracting_view/1130092"/>
    <hyperlink ref="B21" r:id="rId33" display="https://my.zakupivli.pro/remote/dispatcher/state_purchase_view/4813894"/>
    <hyperlink ref="D20" r:id="rId34" display="https://my.zakupivli.pro/remote/dispatcher/state_contracting_view/933693"/>
    <hyperlink ref="B20" r:id="rId35" display="https://my.zakupivli.pro/remote/dispatcher/state_purchase_view/4075349"/>
    <hyperlink ref="D19" r:id="rId36" display="https://my.zakupivli.pro/remote/dispatcher/state_contracting_view/447742"/>
    <hyperlink ref="B19" r:id="rId37" display="https://my.zakupivli.pro/remote/dispatcher/state_purchase_view/1918735"/>
    <hyperlink ref="D18" r:id="rId38" display="https://my.zakupivli.pro/remote/dispatcher/state_contracting_view/359924"/>
    <hyperlink ref="B18" r:id="rId39" display="https://my.zakupivli.pro/remote/dispatcher/state_purchase_view/1823204"/>
    <hyperlink ref="D17" r:id="rId40" display="https://my.zakupivli.pro/remote/dispatcher/state_contracting_view/1015943"/>
    <hyperlink ref="B17" r:id="rId41" display="https://my.zakupivli.pro/remote/dispatcher/state_purchase_view/4369076"/>
    <hyperlink ref="D16" r:id="rId42" display="https://my.zakupivli.pro/remote/dispatcher/state_contracting_view/906878"/>
    <hyperlink ref="B16" r:id="rId43" display="https://my.zakupivli.pro/remote/dispatcher/state_purchase_view/4124092"/>
    <hyperlink ref="D15" r:id="rId44" display="https://my.zakupivli.pro/remote/dispatcher/state_contracting_view/504478"/>
    <hyperlink ref="B15" r:id="rId45" display="https://my.zakupivli.pro/remote/dispatcher/state_purchase_view/2198440"/>
    <hyperlink ref="D14" r:id="rId46" display="https://my.zakupivli.pro/remote/dispatcher/state_contracting_view/473576"/>
    <hyperlink ref="B14" r:id="rId47" display="https://my.zakupivli.pro/remote/dispatcher/state_purchase_view/2108921"/>
    <hyperlink ref="D13" r:id="rId48" display="https://my.zakupivli.pro/remote/dispatcher/state_contracting_view/736302"/>
    <hyperlink ref="B13" r:id="rId49" display="https://my.zakupivli.pro/remote/dispatcher/state_purchase_view/3377095"/>
    <hyperlink ref="D12" r:id="rId50" display="https://my.zakupivli.pro/remote/dispatcher/state_contracting_view/945647"/>
    <hyperlink ref="B12" r:id="rId51" display="https://my.zakupivli.pro/remote/dispatcher/state_purchase_view/3904080"/>
    <hyperlink ref="D11" r:id="rId52" display="https://my.zakupivli.pro/remote/dispatcher/state_contracting_view/924449"/>
    <hyperlink ref="B11" r:id="rId53" display="https://my.zakupivli.pro/remote/dispatcher/state_purchase_view/4011157"/>
    <hyperlink ref="D10" r:id="rId54" display="https://my.zakupivli.pro/remote/dispatcher/state_contracting_view/905596"/>
    <hyperlink ref="B10" r:id="rId55" display="https://my.zakupivli.pro/remote/dispatcher/state_purchase_view/4118291"/>
    <hyperlink ref="D9" r:id="rId56" display="https://my.zakupivli.pro/remote/dispatcher/state_contracting_view/864499"/>
    <hyperlink ref="B9" r:id="rId57" display="https://my.zakupivli.pro/remote/dispatcher/state_purchase_view/3764145"/>
    <hyperlink ref="D8" r:id="rId58" display="https://my.zakupivli.pro/remote/dispatcher/state_contracting_view/962328"/>
    <hyperlink ref="B8" r:id="rId59" display="https://my.zakupivli.pro/remote/dispatcher/state_purchase_view/4038903"/>
    <hyperlink ref="D7" r:id="rId60" display="https://my.zakupivli.pro/remote/dispatcher/state_contracting_view/946693"/>
    <hyperlink ref="B7" r:id="rId61" display="https://my.zakupivli.pro/remote/dispatcher/state_purchase_view/4013562"/>
    <hyperlink ref="D6" r:id="rId62" display="https://my.zakupivli.pro/remote/dispatcher/state_contracting_view/452651"/>
    <hyperlink ref="B6" r:id="rId63" display="https://my.zakupivli.pro/remote/dispatcher/state_purchase_view/2386283"/>
    <hyperlink ref="D5" r:id="rId64" display="https://my.zakupivli.pro/remote/dispatcher/state_contracting_view/435776"/>
    <hyperlink ref="B5" r:id="rId65" display="https://my.zakupivli.pro/remote/dispatcher/state_purchase_view/2292485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Vlad</cp:lastModifiedBy>
  <dcterms:created xsi:type="dcterms:W3CDTF">2024-02-08T15:30:27Z</dcterms:created>
  <dcterms:modified xsi:type="dcterms:W3CDTF">2024-02-09T11:54:59Z</dcterms:modified>
</cp:coreProperties>
</file>