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yko\Documents\Документи\ДОКУМЕНТИ ДЛЯ ПУБЛІКАЦІЇ\"/>
    </mc:Choice>
  </mc:AlternateContent>
  <bookViews>
    <workbookView xWindow="0" yWindow="0" windowWidth="28770" windowHeight="13590"/>
  </bookViews>
  <sheets>
    <sheet name="Sheet" sheetId="1" r:id="rId1"/>
  </sheets>
  <definedNames>
    <definedName name="_xlnm._FilterDatabase" localSheetId="0" hidden="1">Sheet!$A$5:$BB$32</definedName>
  </definedNames>
  <calcPr calcId="162913"/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AN27" i="1"/>
  <c r="B27" i="1"/>
  <c r="B26" i="1"/>
  <c r="AN25" i="1"/>
  <c r="B25" i="1"/>
  <c r="B24" i="1"/>
  <c r="AN23" i="1"/>
  <c r="B23" i="1"/>
  <c r="B22" i="1"/>
  <c r="B21" i="1"/>
  <c r="B20" i="1"/>
  <c r="AN19" i="1"/>
  <c r="B19" i="1"/>
  <c r="B18" i="1"/>
  <c r="B17" i="1"/>
  <c r="B16" i="1"/>
  <c r="B15" i="1"/>
  <c r="AN14" i="1"/>
  <c r="B14" i="1"/>
  <c r="AN13" i="1"/>
  <c r="B13" i="1"/>
  <c r="B12" i="1"/>
  <c r="B11" i="1"/>
  <c r="B10" i="1"/>
  <c r="B9" i="1"/>
  <c r="B8" i="1"/>
  <c r="AN7" i="1"/>
  <c r="B7" i="1"/>
  <c r="B6" i="1"/>
</calcChain>
</file>

<file path=xl/sharedStrings.xml><?xml version="1.0" encoding="utf-8"?>
<sst xmlns="http://schemas.openxmlformats.org/spreadsheetml/2006/main" count="648" uniqueCount="223">
  <si>
    <t>% зниження</t>
  </si>
  <si>
    <t>+0567907200</t>
  </si>
  <si>
    <t>+380412422106</t>
  </si>
  <si>
    <t>+380442382929</t>
  </si>
  <si>
    <t>+380443777317</t>
  </si>
  <si>
    <t>+380445173587</t>
  </si>
  <si>
    <t>+380506209989</t>
  </si>
  <si>
    <t>+380506388808</t>
  </si>
  <si>
    <t>+380567857461</t>
  </si>
  <si>
    <t>+380674542279</t>
  </si>
  <si>
    <t>+380676331956</t>
  </si>
  <si>
    <t>+380731348102,+380662878191,+380577568373,+380443927235</t>
  </si>
  <si>
    <t>+380969461339</t>
  </si>
  <si>
    <t>+80562265824</t>
  </si>
  <si>
    <t>+80567850630</t>
  </si>
  <si>
    <t>+80626668855</t>
  </si>
  <si>
    <t>,,</t>
  </si>
  <si>
    <t>0 (0)</t>
  </si>
  <si>
    <t>01-01/06</t>
  </si>
  <si>
    <t>01-04/03</t>
  </si>
  <si>
    <t>01-14/08</t>
  </si>
  <si>
    <t>01-17/08</t>
  </si>
  <si>
    <t>01-19/06</t>
  </si>
  <si>
    <t>01-19/08</t>
  </si>
  <si>
    <t>01-19/10</t>
  </si>
  <si>
    <t>01-27/12-ШСМ</t>
  </si>
  <si>
    <t>01-30/07</t>
  </si>
  <si>
    <t>01-31/07</t>
  </si>
  <si>
    <t>02-17/08</t>
  </si>
  <si>
    <t>02-19/06</t>
  </si>
  <si>
    <t>03-19/06</t>
  </si>
  <si>
    <t>0906/20</t>
  </si>
  <si>
    <t>0966103796</t>
  </si>
  <si>
    <t>1 (0)</t>
  </si>
  <si>
    <t>1 (1)</t>
  </si>
  <si>
    <t>14220000-9 Глина та каолін</t>
  </si>
  <si>
    <t>15/06/20</t>
  </si>
  <si>
    <t>1780100130</t>
  </si>
  <si>
    <t>18130000-9 Спеціальний робочий одяг</t>
  </si>
  <si>
    <t>2 (0)</t>
  </si>
  <si>
    <t>22461000-9 Каталоги</t>
  </si>
  <si>
    <t>2412410133</t>
  </si>
  <si>
    <t>25536121</t>
  </si>
  <si>
    <t>2751810818</t>
  </si>
  <si>
    <t>2751810818,ФОП "ЄВЕНОК ОЛЕКСІЙ ОЛЕКСІЙОВИЧ",Україна;36866846,ТОВ "Спринт-Сервіс",Україна;2964510448,ОБДИМКО ОЛЬГА СТАНІСЛАВІВНА,Україна;30444919,ПРИВАТНЕ ПІДПРИЄМСТВО "КОЛО",Україна;1982010026,ФОП "ТЕНДІТНИК ОЛЬГА ПЕТРІВНА",Україна</t>
  </si>
  <si>
    <t>2974300628,ФОП Кутенкова О.О.,Україна</t>
  </si>
  <si>
    <t>2974300628,ФОП Кутенкова О.О.,Україна;41239499,ТОВАРИСТВО З ОБМЕЖЕНОЮ ВІДПОВІДАЛЬНІСТЮ "ТЕКСТИЛЬ ДЕКОР",Україна</t>
  </si>
  <si>
    <t>30195000-2 Дошки</t>
  </si>
  <si>
    <t>30197630-1 Папір для друку</t>
  </si>
  <si>
    <t>30213100-6 Портативні комп’ютери</t>
  </si>
  <si>
    <t>30237100-0 Частини до комп’ютерів</t>
  </si>
  <si>
    <t>31738765</t>
  </si>
  <si>
    <t>3181010709</t>
  </si>
  <si>
    <t>3181010709,ФОП СИРОТА ЮЛІЯ АНДРІЇВНА,Україна;2979509043,ФОП ШВИРДЮК ЯНА АНДРІЇВНА,Україна</t>
  </si>
  <si>
    <t>32359731</t>
  </si>
  <si>
    <t>3300704453,ФОП Євтух,Україна;42517010,ТОВ "СОФТКЕЙ ЮА",Україна;37431162,ТОВ" МОСТ АЙ ТІ",Україна</t>
  </si>
  <si>
    <t>34774319</t>
  </si>
  <si>
    <t>37431162</t>
  </si>
  <si>
    <t>37431162,ТОВ" МОСТ АЙ ТІ",Україна</t>
  </si>
  <si>
    <t>37653216</t>
  </si>
  <si>
    <t>37653216,ТОВАРИСТВО З ОБМЕЖЕНОЮ ВІДПОВІДАЛЬНІСТЮ "ІНТЕР СИСТЕМС",Україна</t>
  </si>
  <si>
    <t>380506388808@ukr.net</t>
  </si>
  <si>
    <t>38433836</t>
  </si>
  <si>
    <t>38433836,ТОВ "РОСТРА-ТРАНС",Україна</t>
  </si>
  <si>
    <t>38653400-1 Проекційні екрани</t>
  </si>
  <si>
    <t>39219714</t>
  </si>
  <si>
    <t>39515000-5 Штори, портьєри, кухонні штори та тканинні жалюзі</t>
  </si>
  <si>
    <t>41239499</t>
  </si>
  <si>
    <t>42517010</t>
  </si>
  <si>
    <t>42517010,ТОВ "СОФТКЕЙ ЮА",Україна;42668690,ТОВ "КОМПАКОМ-2000",Україна;37431162,ТОВ" МОСТ АЙ ТІ",Україна</t>
  </si>
  <si>
    <t>42583717</t>
  </si>
  <si>
    <t>42583717,ТОВ "ТП ТЕХПРОМ",Україна</t>
  </si>
  <si>
    <t>42587109</t>
  </si>
  <si>
    <t>42606765,ТОВ "ТЕХНОЦЕНТР МАЯК СОФТ",Україна;3099217818,ФОП "БОБРОВСЬКИЙ ОЛЕКСАНДР ВІКТОРОВИЧ",Україна</t>
  </si>
  <si>
    <t>43317165</t>
  </si>
  <si>
    <t>43317165,ТОВ "КВОРУМ СИСТЕМС",Україна;37431162,ТОВ" МОСТ АЙ ТІ",Україна</t>
  </si>
  <si>
    <t>43509985,ТОВАРИСТВО З ОБМЕЖЕНОЮ ВІДПОВІДАЛЬНІСТЮ "БІ2СІ ЕЛЕКТРОНІКС",Україна</t>
  </si>
  <si>
    <t>44191100-6 Фанера</t>
  </si>
  <si>
    <t>44210000-5 Конструкції та їх частини</t>
  </si>
  <si>
    <t>44810000-1 Фарби</t>
  </si>
  <si>
    <t>44812100-6 Емалі та глазурі</t>
  </si>
  <si>
    <t>48310000-4 Пакети програмного забезпечення для створення документів</t>
  </si>
  <si>
    <t>48320000-7 Пакети програмного забезпечення для роботи з графікою та зображеннями</t>
  </si>
  <si>
    <t>63521000-7 Послуги агентств вантажних перевезень</t>
  </si>
  <si>
    <t>70220000-9 Послуги з надання в оренду чи лізингу нежитлової нерухомості</t>
  </si>
  <si>
    <t>72260000-5 Послуги, пов’язані з програмним забезпеченням</t>
  </si>
  <si>
    <t>79810000-5 Друкарські послуги</t>
  </si>
  <si>
    <t>99999999-9 Не відображене в інших розділах</t>
  </si>
  <si>
    <t>TEXTILE.DECOR@UKR.NET</t>
  </si>
  <si>
    <t>UAH</t>
  </si>
  <si>
    <t>evgeniy.sadovnikov@inter-systems.com.ua</t>
  </si>
  <si>
    <t>kvorumsystems@gmail.com</t>
  </si>
  <si>
    <t>plywood.dnipro@gmail.com</t>
  </si>
  <si>
    <t>report.zakupki@prom.ua</t>
  </si>
  <si>
    <t>sales@most-it.com.ua</t>
  </si>
  <si>
    <t>tpptehprom@gmail.com</t>
  </si>
  <si>
    <t>vv@softkey.ua</t>
  </si>
  <si>
    <t>zt_druk@i.ua</t>
  </si>
  <si>
    <t>ЄДРПОУ організатора</t>
  </si>
  <si>
    <t>ЄДРПОУ переможця</t>
  </si>
  <si>
    <t>Ідентифікатор закупівлі</t>
  </si>
  <si>
    <t>Валюта</t>
  </si>
  <si>
    <t>Вантажні перевезення</t>
  </si>
  <si>
    <t>Виготовлення поліграфічної продукції (Друк каталогу виставки молодих скульпторів (ВМОЗсК)</t>
  </si>
  <si>
    <t>Випуск виробником програмного забезпечення нової версії з більшим функціоналом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</si>
  <si>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</si>
  <si>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</si>
  <si>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</si>
  <si>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</si>
  <si>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</si>
  <si>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Д-Т-00080250</t>
  </si>
  <si>
    <t>ДЕРБЕНЬОВ МИКОЛА МИХАЙЛОВИЧ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</si>
  <si>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</si>
  <si>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</si>
  <si>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</si>
  <si>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</si>
  <si>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</si>
  <si>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</si>
  <si>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</si>
  <si>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Допорогова закупівля</t>
  </si>
  <si>
    <t>Дошка крейдова магнітна одноповерхнева</t>
  </si>
  <si>
    <t>Електронна пошта переможця тендеру</t>
  </si>
  <si>
    <t>Емаль порошкова</t>
  </si>
  <si>
    <t>З ПДВ</t>
  </si>
  <si>
    <t>Завершити закупівлю</t>
  </si>
  <si>
    <t>Закупівля без використання електронної системи</t>
  </si>
  <si>
    <t>Звіт створено 30 жовтня о 11:09 з використанням http://zakupki.prom.ua</t>
  </si>
  <si>
    <t>КЕП</t>
  </si>
  <si>
    <t>КОМУНАЛЬНЕ ПІДПРИЄМСТВО "ШКОЛА СУЧАСНОГО ОБРАЗОТВОРЧОГО МИСТЕЦТВА ТА ДИЗАЙНУ ІМ. ВАДИМА СІДУРА"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</si>
  <si>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</si>
  <si>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</si>
  <si>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</si>
  <si>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</si>
  <si>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</si>
  <si>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Маса керамічна</t>
  </si>
  <si>
    <t>Матриця монітору ACER K272HULDbmidpx</t>
  </si>
  <si>
    <t>Мої дії</t>
  </si>
  <si>
    <t>Назва потенційного переможця (з найменшою ціною)</t>
  </si>
  <si>
    <t>Немає лотів</t>
  </si>
  <si>
    <t>Неможливість внесення необхідних змін та/або уточнень до документації допорогової закупівлі, для більш детальної регламентації вимог замовника, на стадії визначення переможця та недопущення, у зв'язку з цим, отримання Підприємством послуг, які не будуть відповідати його вимогам і потребам</t>
  </si>
  <si>
    <t>Нецінові критерії</t>
  </si>
  <si>
    <t>Номер договору</t>
  </si>
  <si>
    <t xml:space="preserve">Ноутбук </t>
  </si>
  <si>
    <t>Ні</t>
  </si>
  <si>
    <t>ОБЛАСОВ ВОЛОДИМИР АНАТОЛІЙОВИЧ</t>
  </si>
  <si>
    <t>Одиниця виміру</t>
  </si>
  <si>
    <t>Організатор</t>
  </si>
  <si>
    <t>Оренда вишки тури та підмостків</t>
  </si>
  <si>
    <t>Оренда приміщення. (Оплатне користування (суборенда) облаштованого нежитлового приміщення)</t>
  </si>
  <si>
    <t>Офісний папір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</si>
  <si>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</si>
  <si>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</si>
  <si>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</si>
  <si>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</si>
  <si>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>Послуги з друкування поліграфічної продукції</t>
  </si>
  <si>
    <t>Послуги з технічного супроводження (підтримки) програмного забезпечення «BAS Бухгалтерія. ПРОФ» (з доступом до онлайн-сервісів ПРОФ та оновлення програмної продукції протягом 1 року)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</si>
  <si>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</si>
  <si>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</si>
  <si>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</si>
  <si>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</si>
  <si>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 xml:space="preserve">Програмне забезпечення AutoCAD LT 2020 Commercial </t>
  </si>
  <si>
    <t xml:space="preserve">Програмне забезпечення AutoCAD LT 2021 Commercial </t>
  </si>
  <si>
    <t>Програмне забезпечення Microsoft Office Home and Business 2019 All Lng PKL Onln CEE Only DwnL (T5D-03189); код за ДК 021:2015 - 48310000-4 «Пакети програмного забезпечення для створення документів»</t>
  </si>
  <si>
    <t xml:space="preserve">Програмне забезпечення SU Podium V2.6 для SketchUp2020 (Ліцензія на постійне користування); </t>
  </si>
  <si>
    <t>Програмне забезпечення SketchUp Pro 2020 (Підписка на 1 рік)</t>
  </si>
  <si>
    <t xml:space="preserve">Проекційний екран Walfix настінний з механізмом повернення 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</si>
  <si>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</si>
  <si>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</si>
  <si>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 xml:space="preserve">Спеціальний робочий одяг
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</si>
  <si>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</si>
  <si>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</si>
  <si>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</si>
  <si>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</si>
  <si>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</si>
  <si>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</si>
  <si>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</si>
  <si>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</si>
  <si>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</si>
  <si>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"КВОРУМ СИСТЕМС"</t>
  </si>
  <si>
    <t>ТОВ "РОСТРА-ТРАНС"</t>
  </si>
  <si>
    <t>ТОВ "СОФТКЕЙ ЮА"</t>
  </si>
  <si>
    <t>ТОВ "ТП ТЕХПРОМ"</t>
  </si>
  <si>
    <t>ТОВ" МОСТ АЙ ТІ"</t>
  </si>
  <si>
    <t>ТОВАРИСТВО З ОБМЕЖЕНОЮ ВІДПОВІДАЛЬНІСТЮ "ІНСАЙТ"</t>
  </si>
  <si>
    <t>ТОВАРИСТВО З ОБМЕЖЕНОЮ ВІДПОВІДАЛЬНІСТЮ "ІНТЕР СИСТЕМС"</t>
  </si>
  <si>
    <t>ТОВАРИСТВО З ОБМЕЖЕНОЮ ВІДПОВІДАЛЬНІСТЮ "АС - ТОР"</t>
  </si>
  <si>
    <t>ТОВАРИСТВО З ОБМЕЖЕНОЮ ВІДПОВІДАЛЬНІСТЮ "БІ2СІ ЕЛЕКТРОНІКС"</t>
  </si>
  <si>
    <t>ТОВАРИСТВО З ОБМЕЖЕНОЮ ВІДПОВІДАЛЬНІСТЮ "ДЕЛІВЕРІ"</t>
  </si>
  <si>
    <t>ТОВАРИСТВО З ОБМЕЖЕНОЮ ВІДПОВІДАЛЬНІСТЮ "КЕРАМІЧНІ МАСИ ДОНБАСУ"</t>
  </si>
  <si>
    <t>ТОВАРИСТВО З ОБМЕЖЕНОЮ ВІДПОВІДАЛЬНІСТЮ "ТЕКСТИЛЬ ДЕКОР"</t>
  </si>
  <si>
    <t>Так</t>
  </si>
  <si>
    <t>Тип процедури</t>
  </si>
  <si>
    <t>УСТАНОВА КУЛЬТУРИ "МУЗЕЙ УКРАЇНСЬКОГО ЖИВОПИСУ"</t>
  </si>
  <si>
    <t>Укладення договору до:</t>
  </si>
  <si>
    <t>Укладення договору з:</t>
  </si>
  <si>
    <t>ФОП "ЄВЕНОК ОЛЕКСІЙ ОЛЕКСІЙОВИЧ"</t>
  </si>
  <si>
    <t>ФОП "БОБРОВСЬКИЙ ОЛЕКСАНДР ВІКТОРОВИЧ"</t>
  </si>
  <si>
    <t>ФОП Євтух</t>
  </si>
  <si>
    <t>ФОП Кутенкова О.О.</t>
  </si>
  <si>
    <t>ФОП СИРОТА ЮЛІЯ АНДРІЇВНА</t>
  </si>
  <si>
    <t>Фактичний переможець</t>
  </si>
  <si>
    <t>Фанера марки ФК</t>
  </si>
  <si>
    <t xml:space="preserve">Штори, жалюзі, куліси, ролети (з послугами по пошиттю та розвісу) </t>
  </si>
  <si>
    <t>Якщо ви маєте пропозицію чи побажання щодо покращення цього звіту, напишіть нам, будь ласка:</t>
  </si>
  <si>
    <t>активна</t>
  </si>
  <si>
    <t>аукціон не передбачено</t>
  </si>
  <si>
    <t>аукціон не проводився</t>
  </si>
  <si>
    <t>завершено</t>
  </si>
  <si>
    <t>закупівля не відбулась</t>
  </si>
  <si>
    <t>кілограми</t>
  </si>
  <si>
    <t>літр</t>
  </si>
  <si>
    <t>не указано</t>
  </si>
  <si>
    <t>очікує підпису</t>
  </si>
  <si>
    <t>пачка</t>
  </si>
  <si>
    <t>послуга</t>
  </si>
  <si>
    <t>підмостки пересувні</t>
  </si>
  <si>
    <t>підписано</t>
  </si>
  <si>
    <t>скасована</t>
  </si>
  <si>
    <t>тонни</t>
  </si>
  <si>
    <t>фанера вологостійка</t>
  </si>
  <si>
    <t>фарба акрилова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</si>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</sst>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ction.openprocurement.org/tenders/136224cf8c1e4160a6b275620fc1a1e1" TargetMode="External"/><Relationship Id="rId18" Type="http://schemas.openxmlformats.org/officeDocument/2006/relationships/hyperlink" Target="https://my.zakupki.prom.ua/remote/dispatcher/state_purchase_view/18189387" TargetMode="External"/><Relationship Id="rId26" Type="http://schemas.openxmlformats.org/officeDocument/2006/relationships/hyperlink" Target="https://my.zakupki.prom.ua/remote/dispatcher/state_purchase_view/19578208" TargetMode="External"/><Relationship Id="rId3" Type="http://schemas.openxmlformats.org/officeDocument/2006/relationships/hyperlink" Target="https://my.zakupki.prom.ua/remote/dispatcher/state_purchase_view/20181313" TargetMode="External"/><Relationship Id="rId21" Type="http://schemas.openxmlformats.org/officeDocument/2006/relationships/hyperlink" Target="https://my.zakupki.prom.ua/remote/dispatcher/state_purchase_view/20777669" TargetMode="External"/><Relationship Id="rId34" Type="http://schemas.openxmlformats.org/officeDocument/2006/relationships/hyperlink" Target="https://my.zakupki.prom.ua/remote/dispatcher/state_purchase_view/17932652" TargetMode="External"/><Relationship Id="rId7" Type="http://schemas.openxmlformats.org/officeDocument/2006/relationships/hyperlink" Target="https://my.zakupki.prom.ua/remote/dispatcher/state_purchase_view/18130288" TargetMode="External"/><Relationship Id="rId12" Type="http://schemas.openxmlformats.org/officeDocument/2006/relationships/hyperlink" Target="https://my.zakupki.prom.ua/remote/dispatcher/state_purchase_view/16893820" TargetMode="External"/><Relationship Id="rId17" Type="http://schemas.openxmlformats.org/officeDocument/2006/relationships/hyperlink" Target="https://my.zakupki.prom.ua/remote/dispatcher/state_purchase_view/20515714" TargetMode="External"/><Relationship Id="rId25" Type="http://schemas.openxmlformats.org/officeDocument/2006/relationships/hyperlink" Target="https://my.zakupki.prom.ua/remote/dispatcher/state_purchase_view/18046119" TargetMode="External"/><Relationship Id="rId33" Type="http://schemas.openxmlformats.org/officeDocument/2006/relationships/hyperlink" Target="https://my.zakupki.prom.ua/remote/dispatcher/state_purchase_view/17773891" TargetMode="External"/><Relationship Id="rId2" Type="http://schemas.openxmlformats.org/officeDocument/2006/relationships/hyperlink" Target="https://my.zakupki.prom.ua/remote/dispatcher/state_purchase_view/18051842" TargetMode="External"/><Relationship Id="rId16" Type="http://schemas.openxmlformats.org/officeDocument/2006/relationships/hyperlink" Target="https://my.zakupki.prom.ua/remote/dispatcher/state_purchase_view/18101794" TargetMode="External"/><Relationship Id="rId20" Type="http://schemas.openxmlformats.org/officeDocument/2006/relationships/hyperlink" Target="https://my.zakupki.prom.ua/remote/dispatcher/state_purchase_view/18250214" TargetMode="External"/><Relationship Id="rId29" Type="http://schemas.openxmlformats.org/officeDocument/2006/relationships/hyperlink" Target="https://my.zakupki.prom.ua/remote/dispatcher/state_purchase_view/17960159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22068071" TargetMode="External"/><Relationship Id="rId11" Type="http://schemas.openxmlformats.org/officeDocument/2006/relationships/hyperlink" Target="https://auction.openprocurement.org/tenders/5cbe28a050df47c7b1d7b1c79630f298" TargetMode="External"/><Relationship Id="rId24" Type="http://schemas.openxmlformats.org/officeDocument/2006/relationships/hyperlink" Target="https://auction.openprocurement.org/tenders/fc14fb6b9fd748a99a118551cc6f2307" TargetMode="External"/><Relationship Id="rId32" Type="http://schemas.openxmlformats.org/officeDocument/2006/relationships/hyperlink" Target="https://my.zakupki.prom.ua/remote/dispatcher/state_purchase_view/16802313" TargetMode="External"/><Relationship Id="rId5" Type="http://schemas.openxmlformats.org/officeDocument/2006/relationships/hyperlink" Target="https://my.zakupki.prom.ua/remote/dispatcher/state_purchase_view/16877262" TargetMode="External"/><Relationship Id="rId15" Type="http://schemas.openxmlformats.org/officeDocument/2006/relationships/hyperlink" Target="https://my.zakupki.prom.ua/remote/dispatcher/state_purchase_view/18044038" TargetMode="External"/><Relationship Id="rId23" Type="http://schemas.openxmlformats.org/officeDocument/2006/relationships/hyperlink" Target="https://my.zakupki.prom.ua/remote/dispatcher/state_purchase_view/16841732" TargetMode="External"/><Relationship Id="rId28" Type="http://schemas.openxmlformats.org/officeDocument/2006/relationships/hyperlink" Target="https://my.zakupki.prom.ua/remote/dispatcher/state_purchase_view/17934624" TargetMode="External"/><Relationship Id="rId10" Type="http://schemas.openxmlformats.org/officeDocument/2006/relationships/hyperlink" Target="https://my.zakupki.prom.ua/remote/dispatcher/state_purchase_view/17653789" TargetMode="External"/><Relationship Id="rId19" Type="http://schemas.openxmlformats.org/officeDocument/2006/relationships/hyperlink" Target="https://auction.openprocurement.org/tenders/3b12d63fe4f74e799a8e3ff3f075fdf8" TargetMode="External"/><Relationship Id="rId31" Type="http://schemas.openxmlformats.org/officeDocument/2006/relationships/hyperlink" Target="https://my.zakupki.prom.ua/remote/dispatcher/state_purchase_view/18023723" TargetMode="External"/><Relationship Id="rId4" Type="http://schemas.openxmlformats.org/officeDocument/2006/relationships/hyperlink" Target="https://auction.openprocurement.org/tenders/78864fab61304971b7a5de56aac1cd90" TargetMode="External"/><Relationship Id="rId9" Type="http://schemas.openxmlformats.org/officeDocument/2006/relationships/hyperlink" Target="https://my.zakupki.prom.ua/remote/dispatcher/state_purchase_view/19884757" TargetMode="External"/><Relationship Id="rId14" Type="http://schemas.openxmlformats.org/officeDocument/2006/relationships/hyperlink" Target="https://my.zakupki.prom.ua/remote/dispatcher/state_purchase_view/18306463" TargetMode="External"/><Relationship Id="rId22" Type="http://schemas.openxmlformats.org/officeDocument/2006/relationships/hyperlink" Target="https://my.zakupki.prom.ua/remote/dispatcher/state_purchase_view/17934525" TargetMode="External"/><Relationship Id="rId27" Type="http://schemas.openxmlformats.org/officeDocument/2006/relationships/hyperlink" Target="https://auction.openprocurement.org/tenders/dcc71dcc48a14a78825a0de9f67f732f" TargetMode="External"/><Relationship Id="rId30" Type="http://schemas.openxmlformats.org/officeDocument/2006/relationships/hyperlink" Target="https://auction.openprocurement.org/tenders/a2268fcc570a40d5a137e8849d8e4e33" TargetMode="External"/><Relationship Id="rId35" Type="http://schemas.openxmlformats.org/officeDocument/2006/relationships/hyperlink" Target="https://my.zakupki.prom.ua/remote/dispatcher/state_purchase_view/18201980" TargetMode="External"/><Relationship Id="rId8" Type="http://schemas.openxmlformats.org/officeDocument/2006/relationships/hyperlink" Target="https://my.zakupki.prom.ua/remote/dispatcher/state_purchase_view/18039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workbookViewId="0">
      <pane ySplit="5" topLeftCell="A6" activePane="bottomLeft" state="frozen"/>
      <selection pane="bottomLeft" activeCell="I1" sqref="I1:J1048576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30"/>
    <col min="6" max="6" width="5"/>
    <col min="7" max="7" width="30"/>
    <col min="8" max="8" width="15"/>
    <col min="9" max="11" width="5"/>
    <col min="12" max="16" width="10"/>
    <col min="17" max="17" width="25"/>
    <col min="18" max="18" width="10"/>
    <col min="19" max="20" width="15"/>
    <col min="21" max="21" width="10"/>
    <col min="22" max="24" width="15"/>
    <col min="25" max="25" width="10"/>
    <col min="26" max="26" width="15"/>
    <col min="27" max="28" width="20"/>
    <col min="29" max="30" width="15"/>
    <col min="31" max="31" width="20"/>
    <col min="32" max="32" width="15"/>
    <col min="33" max="33" width="10"/>
    <col min="34" max="34" width="20"/>
    <col min="35" max="35" width="15"/>
    <col min="36" max="36" width="20"/>
    <col min="37" max="37" width="10"/>
    <col min="38" max="38" width="15"/>
    <col min="39" max="40" width="10"/>
    <col min="41" max="41" width="15"/>
    <col min="42" max="43" width="10"/>
    <col min="44" max="44" width="20"/>
    <col min="45" max="47" width="15"/>
    <col min="48" max="49" width="10"/>
    <col min="50" max="50" width="15"/>
    <col min="51" max="51" width="10"/>
    <col min="52" max="53" width="20"/>
    <col min="54" max="54" width="50"/>
  </cols>
  <sheetData>
    <row r="1" spans="1:54" x14ac:dyDescent="0.25">
      <c r="A1" s="1" t="s">
        <v>203</v>
      </c>
    </row>
    <row r="2" spans="1:54" x14ac:dyDescent="0.25">
      <c r="A2" s="2" t="s">
        <v>93</v>
      </c>
    </row>
    <row r="4" spans="1:54" ht="15.75" thickBot="1" x14ac:dyDescent="0.3">
      <c r="A4" s="1" t="s">
        <v>169</v>
      </c>
    </row>
    <row r="5" spans="1:54" ht="154.5" thickBot="1" x14ac:dyDescent="0.3">
      <c r="A5" s="3" t="s">
        <v>222</v>
      </c>
      <c r="B5" s="3" t="s">
        <v>100</v>
      </c>
      <c r="C5" s="3" t="s">
        <v>156</v>
      </c>
      <c r="D5" s="3" t="s">
        <v>129</v>
      </c>
      <c r="E5" s="3" t="s">
        <v>191</v>
      </c>
      <c r="F5" s="3" t="s">
        <v>127</v>
      </c>
      <c r="G5" s="3" t="s">
        <v>146</v>
      </c>
      <c r="H5" s="3" t="s">
        <v>98</v>
      </c>
      <c r="I5" s="3" t="s">
        <v>106</v>
      </c>
      <c r="J5" s="3" t="s">
        <v>107</v>
      </c>
      <c r="K5" s="3" t="s">
        <v>105</v>
      </c>
      <c r="L5" s="3" t="s">
        <v>114</v>
      </c>
      <c r="M5" s="3" t="s">
        <v>117</v>
      </c>
      <c r="N5" s="3" t="s">
        <v>116</v>
      </c>
      <c r="O5" s="3" t="s">
        <v>158</v>
      </c>
      <c r="P5" s="3" t="s">
        <v>157</v>
      </c>
      <c r="Q5" s="3" t="s">
        <v>112</v>
      </c>
      <c r="R5" s="3" t="s">
        <v>133</v>
      </c>
      <c r="S5" s="3" t="s">
        <v>150</v>
      </c>
      <c r="T5" s="3" t="s">
        <v>151</v>
      </c>
      <c r="U5" s="3" t="s">
        <v>132</v>
      </c>
      <c r="V5" s="3" t="s">
        <v>152</v>
      </c>
      <c r="W5" s="3" t="s">
        <v>145</v>
      </c>
      <c r="X5" s="3" t="s">
        <v>131</v>
      </c>
      <c r="Y5" s="3" t="s">
        <v>101</v>
      </c>
      <c r="Z5" s="3" t="s">
        <v>123</v>
      </c>
      <c r="AA5" s="3" t="s">
        <v>175</v>
      </c>
      <c r="AB5" s="3" t="s">
        <v>140</v>
      </c>
      <c r="AC5" s="3" t="s">
        <v>166</v>
      </c>
      <c r="AD5" s="3" t="s">
        <v>167</v>
      </c>
      <c r="AE5" s="3" t="s">
        <v>137</v>
      </c>
      <c r="AF5" s="3" t="s">
        <v>176</v>
      </c>
      <c r="AG5" s="3" t="s">
        <v>0</v>
      </c>
      <c r="AH5" s="3" t="s">
        <v>200</v>
      </c>
      <c r="AI5" s="3" t="s">
        <v>99</v>
      </c>
      <c r="AJ5" s="3" t="s">
        <v>121</v>
      </c>
      <c r="AK5" s="3" t="s">
        <v>130</v>
      </c>
      <c r="AL5" s="3" t="s">
        <v>176</v>
      </c>
      <c r="AM5" s="3" t="s">
        <v>0</v>
      </c>
      <c r="AN5" s="3" t="s">
        <v>153</v>
      </c>
      <c r="AO5" s="3" t="s">
        <v>115</v>
      </c>
      <c r="AP5" s="3" t="s">
        <v>194</v>
      </c>
      <c r="AQ5" s="3" t="s">
        <v>193</v>
      </c>
      <c r="AR5" s="3" t="s">
        <v>171</v>
      </c>
      <c r="AS5" s="3" t="s">
        <v>113</v>
      </c>
      <c r="AT5" s="3" t="s">
        <v>141</v>
      </c>
      <c r="AU5" s="3" t="s">
        <v>177</v>
      </c>
      <c r="AV5" s="3" t="s">
        <v>174</v>
      </c>
      <c r="AW5" s="3" t="s">
        <v>173</v>
      </c>
      <c r="AX5" s="3" t="s">
        <v>118</v>
      </c>
      <c r="AY5" s="3" t="s">
        <v>172</v>
      </c>
      <c r="AZ5" s="3" t="s">
        <v>159</v>
      </c>
      <c r="BA5" s="3" t="s">
        <v>136</v>
      </c>
      <c r="BB5" s="3" t="s">
        <v>108</v>
      </c>
    </row>
    <row r="6" spans="1:54" x14ac:dyDescent="0.25">
      <c r="A6" s="4">
        <v>1</v>
      </c>
      <c r="B6" s="2" t="str">
        <f>HYPERLINK("https://my.zakupki.prom.ua/remote/dispatcher/state_purchase_view/18051842", "UA-2020-07-22-006999-b")</f>
        <v>UA-2020-07-22-006999-b</v>
      </c>
      <c r="C6" s="1" t="s">
        <v>102</v>
      </c>
      <c r="D6" s="1" t="s">
        <v>83</v>
      </c>
      <c r="E6" s="1" t="s">
        <v>125</v>
      </c>
      <c r="F6" s="1" t="s">
        <v>190</v>
      </c>
      <c r="G6" s="1" t="s">
        <v>128</v>
      </c>
      <c r="H6" s="1" t="s">
        <v>72</v>
      </c>
      <c r="I6" s="1" t="s">
        <v>17</v>
      </c>
      <c r="J6" s="1" t="s">
        <v>17</v>
      </c>
      <c r="K6" s="1" t="s">
        <v>17</v>
      </c>
      <c r="L6" s="5">
        <v>44034</v>
      </c>
      <c r="M6" s="1"/>
      <c r="N6" s="1"/>
      <c r="O6" s="1"/>
      <c r="P6" s="1"/>
      <c r="Q6" s="1" t="s">
        <v>205</v>
      </c>
      <c r="R6" s="4">
        <v>1</v>
      </c>
      <c r="S6" s="6">
        <v>1379</v>
      </c>
      <c r="T6" s="1" t="s">
        <v>138</v>
      </c>
      <c r="U6" s="4">
        <v>1</v>
      </c>
      <c r="V6" s="6">
        <v>1379</v>
      </c>
      <c r="W6" s="1" t="s">
        <v>214</v>
      </c>
      <c r="X6" s="1" t="s">
        <v>211</v>
      </c>
      <c r="Y6" s="1" t="s">
        <v>89</v>
      </c>
      <c r="Z6" s="1" t="s">
        <v>190</v>
      </c>
      <c r="AA6" s="1" t="s">
        <v>109</v>
      </c>
      <c r="AB6" s="1" t="s">
        <v>143</v>
      </c>
      <c r="AC6" s="6">
        <v>1379</v>
      </c>
      <c r="AD6" s="6">
        <v>1379</v>
      </c>
      <c r="AE6" s="1"/>
      <c r="AF6" s="1"/>
      <c r="AG6" s="1"/>
      <c r="AH6" s="1" t="s">
        <v>187</v>
      </c>
      <c r="AI6" s="1" t="s">
        <v>51</v>
      </c>
      <c r="AJ6" s="1"/>
      <c r="AK6" s="1" t="s">
        <v>3</v>
      </c>
      <c r="AL6" s="1"/>
      <c r="AM6" s="1"/>
      <c r="AN6" s="2"/>
      <c r="AO6" s="1"/>
      <c r="AP6" s="1"/>
      <c r="AQ6" s="1"/>
      <c r="AR6" s="1" t="s">
        <v>207</v>
      </c>
      <c r="AS6" s="7">
        <v>44036.628125310694</v>
      </c>
      <c r="AT6" s="1" t="s">
        <v>110</v>
      </c>
      <c r="AU6" s="6">
        <v>1379</v>
      </c>
      <c r="AV6" s="1"/>
      <c r="AW6" s="5">
        <v>44034</v>
      </c>
      <c r="AX6" s="7">
        <v>44901</v>
      </c>
      <c r="AY6" s="1" t="s">
        <v>216</v>
      </c>
      <c r="AZ6" s="1"/>
      <c r="BA6" s="1"/>
      <c r="BB6" s="1" t="s">
        <v>16</v>
      </c>
    </row>
    <row r="7" spans="1:54" x14ac:dyDescent="0.25">
      <c r="A7" s="4">
        <v>2</v>
      </c>
      <c r="B7" s="2" t="str">
        <f>HYPERLINK("https://my.zakupki.prom.ua/remote/dispatcher/state_purchase_view/20181313", "UA-2020-10-16-010171-c")</f>
        <v>UA-2020-10-16-010171-c</v>
      </c>
      <c r="C7" s="1" t="s">
        <v>155</v>
      </c>
      <c r="D7" s="1" t="s">
        <v>85</v>
      </c>
      <c r="E7" s="1" t="s">
        <v>119</v>
      </c>
      <c r="F7" s="1" t="s">
        <v>190</v>
      </c>
      <c r="G7" s="1" t="s">
        <v>128</v>
      </c>
      <c r="H7" s="1" t="s">
        <v>72</v>
      </c>
      <c r="I7" s="1" t="s">
        <v>33</v>
      </c>
      <c r="J7" s="1" t="s">
        <v>17</v>
      </c>
      <c r="K7" s="1" t="s">
        <v>34</v>
      </c>
      <c r="L7" s="5">
        <v>44120</v>
      </c>
      <c r="M7" s="5">
        <v>44120</v>
      </c>
      <c r="N7" s="5">
        <v>44126</v>
      </c>
      <c r="O7" s="5">
        <v>44126</v>
      </c>
      <c r="P7" s="5">
        <v>44131</v>
      </c>
      <c r="Q7" s="1" t="s">
        <v>206</v>
      </c>
      <c r="R7" s="4">
        <v>2</v>
      </c>
      <c r="S7" s="6">
        <v>9900</v>
      </c>
      <c r="T7" s="1" t="s">
        <v>138</v>
      </c>
      <c r="U7" s="4">
        <v>1</v>
      </c>
      <c r="V7" s="6">
        <v>9900</v>
      </c>
      <c r="W7" s="1" t="s">
        <v>214</v>
      </c>
      <c r="X7" s="6">
        <v>99</v>
      </c>
      <c r="Y7" s="1" t="s">
        <v>89</v>
      </c>
      <c r="Z7" s="1" t="s">
        <v>190</v>
      </c>
      <c r="AA7" s="1" t="s">
        <v>109</v>
      </c>
      <c r="AB7" s="1" t="s">
        <v>143</v>
      </c>
      <c r="AC7" s="6">
        <v>8700</v>
      </c>
      <c r="AD7" s="6">
        <v>8700</v>
      </c>
      <c r="AE7" s="1" t="s">
        <v>196</v>
      </c>
      <c r="AF7" s="6">
        <v>1200</v>
      </c>
      <c r="AG7" s="6">
        <v>0.12121212121212122</v>
      </c>
      <c r="AH7" s="1"/>
      <c r="AI7" s="1"/>
      <c r="AJ7" s="1"/>
      <c r="AK7" s="1"/>
      <c r="AL7" s="1"/>
      <c r="AM7" s="1"/>
      <c r="AN7" s="2" t="str">
        <f>HYPERLINK("https://auction.openprocurement.org/tenders/78864fab61304971b7a5de56aac1cd90")</f>
        <v>https://auction.openprocurement.org/tenders/78864fab61304971b7a5de56aac1cd90</v>
      </c>
      <c r="AO7" s="1"/>
      <c r="AP7" s="1"/>
      <c r="AQ7" s="1"/>
      <c r="AR7" s="1" t="s">
        <v>217</v>
      </c>
      <c r="AS7" s="7">
        <v>44138.678140432545</v>
      </c>
      <c r="AT7" s="1"/>
      <c r="AU7" s="1"/>
      <c r="AV7" s="5">
        <v>44147</v>
      </c>
      <c r="AW7" s="5">
        <v>44196</v>
      </c>
      <c r="AX7" s="1"/>
      <c r="AY7" s="1"/>
      <c r="AZ7" s="1" t="s">
        <v>139</v>
      </c>
      <c r="BA7" s="1"/>
      <c r="BB7" s="1" t="s">
        <v>73</v>
      </c>
    </row>
    <row r="8" spans="1:54" x14ac:dyDescent="0.25">
      <c r="A8" s="4">
        <v>3</v>
      </c>
      <c r="B8" s="2" t="str">
        <f>HYPERLINK("https://my.zakupki.prom.ua/remote/dispatcher/state_purchase_view/16877262", "UA-2020-05-26-007967-b")</f>
        <v>UA-2020-05-26-007967-b</v>
      </c>
      <c r="C8" s="1" t="s">
        <v>164</v>
      </c>
      <c r="D8" s="1" t="s">
        <v>82</v>
      </c>
      <c r="E8" s="1" t="s">
        <v>119</v>
      </c>
      <c r="F8" s="1" t="s">
        <v>190</v>
      </c>
      <c r="G8" s="1" t="s">
        <v>128</v>
      </c>
      <c r="H8" s="1" t="s">
        <v>72</v>
      </c>
      <c r="I8" s="1" t="s">
        <v>17</v>
      </c>
      <c r="J8" s="1" t="s">
        <v>17</v>
      </c>
      <c r="K8" s="1" t="s">
        <v>17</v>
      </c>
      <c r="L8" s="5">
        <v>43977</v>
      </c>
      <c r="M8" s="5">
        <v>43977</v>
      </c>
      <c r="N8" s="5">
        <v>43983</v>
      </c>
      <c r="O8" s="5">
        <v>43983</v>
      </c>
      <c r="P8" s="5">
        <v>43987</v>
      </c>
      <c r="Q8" s="1" t="s">
        <v>206</v>
      </c>
      <c r="R8" s="4">
        <v>1</v>
      </c>
      <c r="S8" s="6">
        <v>9000</v>
      </c>
      <c r="T8" s="1" t="s">
        <v>138</v>
      </c>
      <c r="U8" s="4">
        <v>1</v>
      </c>
      <c r="V8" s="6">
        <v>9000</v>
      </c>
      <c r="W8" s="1" t="s">
        <v>221</v>
      </c>
      <c r="X8" s="6">
        <v>90</v>
      </c>
      <c r="Y8" s="1" t="s">
        <v>89</v>
      </c>
      <c r="Z8" s="1" t="s">
        <v>143</v>
      </c>
      <c r="AA8" s="1" t="s">
        <v>109</v>
      </c>
      <c r="AB8" s="1" t="s">
        <v>143</v>
      </c>
      <c r="AC8" s="6">
        <v>7669</v>
      </c>
      <c r="AD8" s="6">
        <v>7669</v>
      </c>
      <c r="AE8" s="1" t="s">
        <v>182</v>
      </c>
      <c r="AF8" s="6">
        <v>1331</v>
      </c>
      <c r="AG8" s="6">
        <v>0.14788888888888888</v>
      </c>
      <c r="AH8" s="1" t="s">
        <v>182</v>
      </c>
      <c r="AI8" s="1" t="s">
        <v>57</v>
      </c>
      <c r="AJ8" s="1" t="s">
        <v>94</v>
      </c>
      <c r="AK8" s="1" t="s">
        <v>11</v>
      </c>
      <c r="AL8" s="6">
        <v>1331</v>
      </c>
      <c r="AM8" s="6">
        <v>0.14788888888888888</v>
      </c>
      <c r="AN8" s="2"/>
      <c r="AO8" s="7">
        <v>43991.750851917699</v>
      </c>
      <c r="AP8" s="5">
        <v>43993</v>
      </c>
      <c r="AQ8" s="5">
        <v>44013</v>
      </c>
      <c r="AR8" s="1" t="s">
        <v>207</v>
      </c>
      <c r="AS8" s="7">
        <v>44025.686808823251</v>
      </c>
      <c r="AT8" s="1" t="s">
        <v>22</v>
      </c>
      <c r="AU8" s="6">
        <v>7669</v>
      </c>
      <c r="AV8" s="5">
        <v>44006</v>
      </c>
      <c r="AW8" s="5">
        <v>44012</v>
      </c>
      <c r="AX8" s="7">
        <v>44561</v>
      </c>
      <c r="AY8" s="1" t="s">
        <v>216</v>
      </c>
      <c r="AZ8" s="1"/>
      <c r="BA8" s="1"/>
      <c r="BB8" s="1" t="s">
        <v>58</v>
      </c>
    </row>
    <row r="9" spans="1:54" x14ac:dyDescent="0.25">
      <c r="A9" s="4">
        <v>4</v>
      </c>
      <c r="B9" s="2" t="str">
        <f>HYPERLINK("https://my.zakupki.prom.ua/remote/dispatcher/state_purchase_view/22068071", "UA-2020-12-11-011233-c")</f>
        <v>UA-2020-12-11-011233-c</v>
      </c>
      <c r="C9" s="1" t="s">
        <v>142</v>
      </c>
      <c r="D9" s="1" t="s">
        <v>49</v>
      </c>
      <c r="E9" s="1" t="s">
        <v>119</v>
      </c>
      <c r="F9" s="1" t="s">
        <v>190</v>
      </c>
      <c r="G9" s="1" t="s">
        <v>128</v>
      </c>
      <c r="H9" s="1" t="s">
        <v>72</v>
      </c>
      <c r="I9" s="1" t="s">
        <v>17</v>
      </c>
      <c r="J9" s="1" t="s">
        <v>17</v>
      </c>
      <c r="K9" s="1" t="s">
        <v>17</v>
      </c>
      <c r="L9" s="5">
        <v>44176</v>
      </c>
      <c r="M9" s="5">
        <v>44176</v>
      </c>
      <c r="N9" s="5">
        <v>44182</v>
      </c>
      <c r="O9" s="5">
        <v>44182</v>
      </c>
      <c r="P9" s="5">
        <v>44187</v>
      </c>
      <c r="Q9" s="1" t="s">
        <v>206</v>
      </c>
      <c r="R9" s="4">
        <v>1</v>
      </c>
      <c r="S9" s="6">
        <v>23000</v>
      </c>
      <c r="T9" s="1" t="s">
        <v>138</v>
      </c>
      <c r="U9" s="4">
        <v>1</v>
      </c>
      <c r="V9" s="6">
        <v>23000</v>
      </c>
      <c r="W9" s="1" t="s">
        <v>221</v>
      </c>
      <c r="X9" s="6">
        <v>230</v>
      </c>
      <c r="Y9" s="1" t="s">
        <v>89</v>
      </c>
      <c r="Z9" s="1" t="s">
        <v>190</v>
      </c>
      <c r="AA9" s="1" t="s">
        <v>109</v>
      </c>
      <c r="AB9" s="1" t="s">
        <v>143</v>
      </c>
      <c r="AC9" s="6">
        <v>22726</v>
      </c>
      <c r="AD9" s="6">
        <v>22726</v>
      </c>
      <c r="AE9" s="1" t="s">
        <v>186</v>
      </c>
      <c r="AF9" s="6">
        <v>274</v>
      </c>
      <c r="AG9" s="6">
        <v>1.191304347826087E-2</v>
      </c>
      <c r="AH9" s="1"/>
      <c r="AI9" s="1"/>
      <c r="AJ9" s="1"/>
      <c r="AK9" s="1"/>
      <c r="AL9" s="1"/>
      <c r="AM9" s="1"/>
      <c r="AN9" s="2"/>
      <c r="AO9" s="7">
        <v>44189.63627354589</v>
      </c>
      <c r="AP9" s="1"/>
      <c r="AQ9" s="1"/>
      <c r="AR9" s="1" t="s">
        <v>208</v>
      </c>
      <c r="AS9" s="7">
        <v>44195.002659108992</v>
      </c>
      <c r="AT9" s="1"/>
      <c r="AU9" s="1"/>
      <c r="AV9" s="5">
        <v>44189</v>
      </c>
      <c r="AW9" s="5">
        <v>44193</v>
      </c>
      <c r="AX9" s="1"/>
      <c r="AY9" s="1"/>
      <c r="AZ9" s="1"/>
      <c r="BA9" s="1"/>
      <c r="BB9" s="1" t="s">
        <v>76</v>
      </c>
    </row>
    <row r="10" spans="1:54" x14ac:dyDescent="0.25">
      <c r="A10" s="4">
        <v>5</v>
      </c>
      <c r="B10" s="2" t="str">
        <f>HYPERLINK("https://my.zakupki.prom.ua/remote/dispatcher/state_purchase_view/18130288", "UA-2020-07-27-002016-c")</f>
        <v>UA-2020-07-27-002016-c</v>
      </c>
      <c r="C10" s="1" t="s">
        <v>147</v>
      </c>
      <c r="D10" s="1" t="s">
        <v>87</v>
      </c>
      <c r="E10" s="1" t="s">
        <v>119</v>
      </c>
      <c r="F10" s="1" t="s">
        <v>190</v>
      </c>
      <c r="G10" s="1" t="s">
        <v>128</v>
      </c>
      <c r="H10" s="1" t="s">
        <v>72</v>
      </c>
      <c r="I10" s="1" t="s">
        <v>17</v>
      </c>
      <c r="J10" s="1" t="s">
        <v>17</v>
      </c>
      <c r="K10" s="1" t="s">
        <v>17</v>
      </c>
      <c r="L10" s="5">
        <v>44039</v>
      </c>
      <c r="M10" s="5">
        <v>44039</v>
      </c>
      <c r="N10" s="5">
        <v>44043</v>
      </c>
      <c r="O10" s="5">
        <v>44043</v>
      </c>
      <c r="P10" s="5">
        <v>44048</v>
      </c>
      <c r="Q10" s="1" t="s">
        <v>206</v>
      </c>
      <c r="R10" s="4">
        <v>0</v>
      </c>
      <c r="S10" s="6">
        <v>11600</v>
      </c>
      <c r="T10" s="1" t="s">
        <v>138</v>
      </c>
      <c r="U10" s="4">
        <v>8</v>
      </c>
      <c r="V10" s="6">
        <v>1450</v>
      </c>
      <c r="W10" s="1" t="s">
        <v>221</v>
      </c>
      <c r="X10" s="6">
        <v>116</v>
      </c>
      <c r="Y10" s="1" t="s">
        <v>89</v>
      </c>
      <c r="Z10" s="1" t="s">
        <v>190</v>
      </c>
      <c r="AA10" s="1" t="s">
        <v>109</v>
      </c>
      <c r="AB10" s="1" t="s">
        <v>143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1"/>
      <c r="AP10" s="1"/>
      <c r="AQ10" s="1"/>
      <c r="AR10" s="1" t="s">
        <v>208</v>
      </c>
      <c r="AS10" s="7">
        <v>44048.528323797131</v>
      </c>
      <c r="AT10" s="1"/>
      <c r="AU10" s="1"/>
      <c r="AV10" s="5">
        <v>44048</v>
      </c>
      <c r="AW10" s="5">
        <v>44070</v>
      </c>
      <c r="AX10" s="1"/>
      <c r="AY10" s="1"/>
      <c r="AZ10" s="1"/>
      <c r="BA10" s="1"/>
      <c r="BB10" s="1"/>
    </row>
    <row r="11" spans="1:54" x14ac:dyDescent="0.25">
      <c r="A11" s="4">
        <v>6</v>
      </c>
      <c r="B11" s="2" t="str">
        <f>HYPERLINK("https://my.zakupki.prom.ua/remote/dispatcher/state_purchase_view/18039715", "UA-2020-07-22-003752-b")</f>
        <v>UA-2020-07-22-003752-b</v>
      </c>
      <c r="C11" s="1" t="s">
        <v>135</v>
      </c>
      <c r="D11" s="1" t="s">
        <v>50</v>
      </c>
      <c r="E11" s="1" t="s">
        <v>119</v>
      </c>
      <c r="F11" s="1" t="s">
        <v>190</v>
      </c>
      <c r="G11" s="1" t="s">
        <v>128</v>
      </c>
      <c r="H11" s="1" t="s">
        <v>72</v>
      </c>
      <c r="I11" s="1" t="s">
        <v>17</v>
      </c>
      <c r="J11" s="1" t="s">
        <v>17</v>
      </c>
      <c r="K11" s="1" t="s">
        <v>17</v>
      </c>
      <c r="L11" s="5">
        <v>44034</v>
      </c>
      <c r="M11" s="5">
        <v>44034</v>
      </c>
      <c r="N11" s="5">
        <v>44040</v>
      </c>
      <c r="O11" s="5">
        <v>44040</v>
      </c>
      <c r="P11" s="5">
        <v>44043</v>
      </c>
      <c r="Q11" s="1" t="s">
        <v>206</v>
      </c>
      <c r="R11" s="4">
        <v>0</v>
      </c>
      <c r="S11" s="6">
        <v>4000</v>
      </c>
      <c r="T11" s="1" t="s">
        <v>138</v>
      </c>
      <c r="U11" s="4">
        <v>1</v>
      </c>
      <c r="V11" s="6">
        <v>4000</v>
      </c>
      <c r="W11" s="1" t="s">
        <v>221</v>
      </c>
      <c r="X11" s="6">
        <v>40</v>
      </c>
      <c r="Y11" s="1" t="s">
        <v>89</v>
      </c>
      <c r="Z11" s="1" t="s">
        <v>190</v>
      </c>
      <c r="AA11" s="1" t="s">
        <v>109</v>
      </c>
      <c r="AB11" s="1" t="s">
        <v>143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"/>
      <c r="AO11" s="1"/>
      <c r="AP11" s="1"/>
      <c r="AQ11" s="1"/>
      <c r="AR11" s="1" t="s">
        <v>208</v>
      </c>
      <c r="AS11" s="7">
        <v>44043.378451642813</v>
      </c>
      <c r="AT11" s="1"/>
      <c r="AU11" s="1"/>
      <c r="AV11" s="1"/>
      <c r="AW11" s="5">
        <v>44064</v>
      </c>
      <c r="AX11" s="1"/>
      <c r="AY11" s="1"/>
      <c r="AZ11" s="1"/>
      <c r="BA11" s="1"/>
      <c r="BB11" s="1"/>
    </row>
    <row r="12" spans="1:54" x14ac:dyDescent="0.25">
      <c r="A12" s="4">
        <v>7</v>
      </c>
      <c r="B12" s="2" t="str">
        <f>HYPERLINK("https://my.zakupki.prom.ua/remote/dispatcher/state_purchase_view/19884757", "UA-2020-10-07-001365-a")</f>
        <v>UA-2020-10-07-001365-a</v>
      </c>
      <c r="C12" s="1" t="s">
        <v>148</v>
      </c>
      <c r="D12" s="1" t="s">
        <v>84</v>
      </c>
      <c r="E12" s="1" t="s">
        <v>125</v>
      </c>
      <c r="F12" s="1" t="s">
        <v>190</v>
      </c>
      <c r="G12" s="1" t="s">
        <v>128</v>
      </c>
      <c r="H12" s="1" t="s">
        <v>72</v>
      </c>
      <c r="I12" s="1" t="s">
        <v>17</v>
      </c>
      <c r="J12" s="1" t="s">
        <v>17</v>
      </c>
      <c r="K12" s="1" t="s">
        <v>17</v>
      </c>
      <c r="L12" s="5">
        <v>44111</v>
      </c>
      <c r="M12" s="1"/>
      <c r="N12" s="1"/>
      <c r="O12" s="1"/>
      <c r="P12" s="1"/>
      <c r="Q12" s="1" t="s">
        <v>205</v>
      </c>
      <c r="R12" s="4">
        <v>1</v>
      </c>
      <c r="S12" s="6">
        <v>903571.2</v>
      </c>
      <c r="T12" s="1" t="s">
        <v>138</v>
      </c>
      <c r="U12" s="4">
        <v>1</v>
      </c>
      <c r="V12" s="6">
        <v>903571.2</v>
      </c>
      <c r="W12" s="1" t="s">
        <v>214</v>
      </c>
      <c r="X12" s="1" t="s">
        <v>211</v>
      </c>
      <c r="Y12" s="1" t="s">
        <v>89</v>
      </c>
      <c r="Z12" s="1" t="s">
        <v>143</v>
      </c>
      <c r="AA12" s="1" t="s">
        <v>109</v>
      </c>
      <c r="AB12" s="1" t="s">
        <v>143</v>
      </c>
      <c r="AC12" s="6">
        <v>903571.2</v>
      </c>
      <c r="AD12" s="6">
        <v>903571.2</v>
      </c>
      <c r="AE12" s="1"/>
      <c r="AF12" s="1"/>
      <c r="AG12" s="1"/>
      <c r="AH12" s="1" t="s">
        <v>192</v>
      </c>
      <c r="AI12" s="1" t="s">
        <v>65</v>
      </c>
      <c r="AJ12" s="1"/>
      <c r="AK12" s="1" t="s">
        <v>32</v>
      </c>
      <c r="AL12" s="1"/>
      <c r="AM12" s="1"/>
      <c r="AN12" s="2"/>
      <c r="AO12" s="1"/>
      <c r="AP12" s="1"/>
      <c r="AQ12" s="1"/>
      <c r="AR12" s="1" t="s">
        <v>207</v>
      </c>
      <c r="AS12" s="7">
        <v>44201.476096048013</v>
      </c>
      <c r="AT12" s="1" t="s">
        <v>25</v>
      </c>
      <c r="AU12" s="6">
        <v>903571.2</v>
      </c>
      <c r="AV12" s="5">
        <v>43831</v>
      </c>
      <c r="AW12" s="5">
        <v>44196</v>
      </c>
      <c r="AX12" s="7">
        <v>44196</v>
      </c>
      <c r="AY12" s="1" t="s">
        <v>216</v>
      </c>
      <c r="AZ12" s="1"/>
      <c r="BA12" s="1"/>
      <c r="BB12" s="1" t="s">
        <v>16</v>
      </c>
    </row>
    <row r="13" spans="1:54" x14ac:dyDescent="0.25">
      <c r="A13" s="4">
        <v>8</v>
      </c>
      <c r="B13" s="2" t="str">
        <f>HYPERLINK("https://my.zakupki.prom.ua/remote/dispatcher/state_purchase_view/17653789", "UA-2020-07-03-007484-a")</f>
        <v>UA-2020-07-03-007484-a</v>
      </c>
      <c r="C13" s="1" t="s">
        <v>103</v>
      </c>
      <c r="D13" s="1" t="s">
        <v>40</v>
      </c>
      <c r="E13" s="1" t="s">
        <v>119</v>
      </c>
      <c r="F13" s="1" t="s">
        <v>190</v>
      </c>
      <c r="G13" s="1" t="s">
        <v>128</v>
      </c>
      <c r="H13" s="1" t="s">
        <v>72</v>
      </c>
      <c r="I13" s="1" t="s">
        <v>33</v>
      </c>
      <c r="J13" s="1" t="s">
        <v>17</v>
      </c>
      <c r="K13" s="1" t="s">
        <v>17</v>
      </c>
      <c r="L13" s="5">
        <v>44015</v>
      </c>
      <c r="M13" s="5">
        <v>44015</v>
      </c>
      <c r="N13" s="5">
        <v>44021</v>
      </c>
      <c r="O13" s="5">
        <v>44021</v>
      </c>
      <c r="P13" s="5">
        <v>44026</v>
      </c>
      <c r="Q13" s="7">
        <v>44027.540925925925</v>
      </c>
      <c r="R13" s="4">
        <v>5</v>
      </c>
      <c r="S13" s="6">
        <v>9000</v>
      </c>
      <c r="T13" s="1" t="s">
        <v>138</v>
      </c>
      <c r="U13" s="4">
        <v>50</v>
      </c>
      <c r="V13" s="6">
        <v>180</v>
      </c>
      <c r="W13" s="1" t="s">
        <v>221</v>
      </c>
      <c r="X13" s="6">
        <v>90</v>
      </c>
      <c r="Y13" s="1" t="s">
        <v>89</v>
      </c>
      <c r="Z13" s="1" t="s">
        <v>190</v>
      </c>
      <c r="AA13" s="1" t="s">
        <v>109</v>
      </c>
      <c r="AB13" s="1" t="s">
        <v>143</v>
      </c>
      <c r="AC13" s="6">
        <v>3379</v>
      </c>
      <c r="AD13" s="6">
        <v>67.58</v>
      </c>
      <c r="AE13" s="1" t="s">
        <v>195</v>
      </c>
      <c r="AF13" s="6">
        <v>5621</v>
      </c>
      <c r="AG13" s="6">
        <v>0.62455555555555553</v>
      </c>
      <c r="AH13" s="1" t="s">
        <v>195</v>
      </c>
      <c r="AI13" s="1" t="s">
        <v>43</v>
      </c>
      <c r="AJ13" s="1" t="s">
        <v>97</v>
      </c>
      <c r="AK13" s="1" t="s">
        <v>2</v>
      </c>
      <c r="AL13" s="6">
        <v>5621</v>
      </c>
      <c r="AM13" s="6">
        <v>0.62455555555555553</v>
      </c>
      <c r="AN13" s="2" t="str">
        <f>HYPERLINK("https://auction.openprocurement.org/tenders/5cbe28a050df47c7b1d7b1c79630f298")</f>
        <v>https://auction.openprocurement.org/tenders/5cbe28a050df47c7b1d7b1c79630f298</v>
      </c>
      <c r="AO13" s="7">
        <v>44028.663250063786</v>
      </c>
      <c r="AP13" s="5">
        <v>44032</v>
      </c>
      <c r="AQ13" s="5">
        <v>44051</v>
      </c>
      <c r="AR13" s="1" t="s">
        <v>207</v>
      </c>
      <c r="AS13" s="7">
        <v>44082.685077317386</v>
      </c>
      <c r="AT13" s="1" t="s">
        <v>26</v>
      </c>
      <c r="AU13" s="6">
        <v>3379</v>
      </c>
      <c r="AV13" s="1"/>
      <c r="AW13" s="5">
        <v>44074</v>
      </c>
      <c r="AX13" s="7">
        <v>44196</v>
      </c>
      <c r="AY13" s="1" t="s">
        <v>216</v>
      </c>
      <c r="AZ13" s="1"/>
      <c r="BA13" s="1"/>
      <c r="BB13" s="1" t="s">
        <v>44</v>
      </c>
    </row>
    <row r="14" spans="1:54" x14ac:dyDescent="0.25">
      <c r="A14" s="4">
        <v>9</v>
      </c>
      <c r="B14" s="2" t="str">
        <f>HYPERLINK("https://my.zakupki.prom.ua/remote/dispatcher/state_purchase_view/16893820", "UA-2020-05-27-004468-b")</f>
        <v>UA-2020-05-27-004468-b</v>
      </c>
      <c r="C14" s="1" t="s">
        <v>163</v>
      </c>
      <c r="D14" s="1" t="s">
        <v>82</v>
      </c>
      <c r="E14" s="1" t="s">
        <v>119</v>
      </c>
      <c r="F14" s="1" t="s">
        <v>190</v>
      </c>
      <c r="G14" s="1" t="s">
        <v>128</v>
      </c>
      <c r="H14" s="1" t="s">
        <v>72</v>
      </c>
      <c r="I14" s="1" t="s">
        <v>17</v>
      </c>
      <c r="J14" s="1" t="s">
        <v>17</v>
      </c>
      <c r="K14" s="1" t="s">
        <v>17</v>
      </c>
      <c r="L14" s="5">
        <v>43978</v>
      </c>
      <c r="M14" s="5">
        <v>43978</v>
      </c>
      <c r="N14" s="5">
        <v>43984</v>
      </c>
      <c r="O14" s="5">
        <v>43984</v>
      </c>
      <c r="P14" s="5">
        <v>43987</v>
      </c>
      <c r="Q14" s="7">
        <v>43991.525439814817</v>
      </c>
      <c r="R14" s="4">
        <v>2</v>
      </c>
      <c r="S14" s="6">
        <v>9000</v>
      </c>
      <c r="T14" s="1" t="s">
        <v>138</v>
      </c>
      <c r="U14" s="4">
        <v>1</v>
      </c>
      <c r="V14" s="6">
        <v>9000</v>
      </c>
      <c r="W14" s="1" t="s">
        <v>221</v>
      </c>
      <c r="X14" s="6">
        <v>90</v>
      </c>
      <c r="Y14" s="1" t="s">
        <v>89</v>
      </c>
      <c r="Z14" s="1" t="s">
        <v>143</v>
      </c>
      <c r="AA14" s="1" t="s">
        <v>109</v>
      </c>
      <c r="AB14" s="1" t="s">
        <v>143</v>
      </c>
      <c r="AC14" s="6">
        <v>8599</v>
      </c>
      <c r="AD14" s="6">
        <v>8599</v>
      </c>
      <c r="AE14" s="1" t="s">
        <v>178</v>
      </c>
      <c r="AF14" s="6">
        <v>401</v>
      </c>
      <c r="AG14" s="6">
        <v>4.4555555555555557E-2</v>
      </c>
      <c r="AH14" s="1" t="s">
        <v>178</v>
      </c>
      <c r="AI14" s="1" t="s">
        <v>74</v>
      </c>
      <c r="AJ14" s="1" t="s">
        <v>91</v>
      </c>
      <c r="AK14" s="1" t="s">
        <v>6</v>
      </c>
      <c r="AL14" s="6">
        <v>401</v>
      </c>
      <c r="AM14" s="6">
        <v>4.4555555555555557E-2</v>
      </c>
      <c r="AN14" s="2" t="str">
        <f>HYPERLINK("https://auction.openprocurement.org/tenders/136224cf8c1e4160a6b275620fc1a1e1")</f>
        <v>https://auction.openprocurement.org/tenders/136224cf8c1e4160a6b275620fc1a1e1</v>
      </c>
      <c r="AO14" s="7">
        <v>43994.419897550986</v>
      </c>
      <c r="AP14" s="5">
        <v>43998</v>
      </c>
      <c r="AQ14" s="5">
        <v>44014</v>
      </c>
      <c r="AR14" s="1" t="s">
        <v>207</v>
      </c>
      <c r="AS14" s="7">
        <v>44025.690480167803</v>
      </c>
      <c r="AT14" s="1" t="s">
        <v>29</v>
      </c>
      <c r="AU14" s="6">
        <v>8599</v>
      </c>
      <c r="AV14" s="5">
        <v>44008</v>
      </c>
      <c r="AW14" s="5">
        <v>44012</v>
      </c>
      <c r="AX14" s="7">
        <v>44561</v>
      </c>
      <c r="AY14" s="1" t="s">
        <v>216</v>
      </c>
      <c r="AZ14" s="1"/>
      <c r="BA14" s="1"/>
      <c r="BB14" s="1" t="s">
        <v>75</v>
      </c>
    </row>
    <row r="15" spans="1:54" x14ac:dyDescent="0.25">
      <c r="A15" s="4">
        <v>10</v>
      </c>
      <c r="B15" s="2" t="str">
        <f>HYPERLINK("https://my.zakupki.prom.ua/remote/dispatcher/state_purchase_view/18306463", "UA-2020-08-04-006738-a")</f>
        <v>UA-2020-08-04-006738-a</v>
      </c>
      <c r="C15" s="1" t="s">
        <v>219</v>
      </c>
      <c r="D15" s="1" t="s">
        <v>77</v>
      </c>
      <c r="E15" s="1" t="s">
        <v>119</v>
      </c>
      <c r="F15" s="1" t="s">
        <v>190</v>
      </c>
      <c r="G15" s="1" t="s">
        <v>128</v>
      </c>
      <c r="H15" s="1" t="s">
        <v>72</v>
      </c>
      <c r="I15" s="1" t="s">
        <v>17</v>
      </c>
      <c r="J15" s="1" t="s">
        <v>17</v>
      </c>
      <c r="K15" s="1" t="s">
        <v>17</v>
      </c>
      <c r="L15" s="5">
        <v>44047</v>
      </c>
      <c r="M15" s="5">
        <v>44047</v>
      </c>
      <c r="N15" s="5">
        <v>44053</v>
      </c>
      <c r="O15" s="5">
        <v>44053</v>
      </c>
      <c r="P15" s="5">
        <v>44056</v>
      </c>
      <c r="Q15" s="1" t="s">
        <v>206</v>
      </c>
      <c r="R15" s="4">
        <v>1</v>
      </c>
      <c r="S15" s="6">
        <v>10000</v>
      </c>
      <c r="T15" s="1" t="s">
        <v>138</v>
      </c>
      <c r="U15" s="4">
        <v>10</v>
      </c>
      <c r="V15" s="6">
        <v>1000</v>
      </c>
      <c r="W15" s="1" t="s">
        <v>221</v>
      </c>
      <c r="X15" s="6">
        <v>100</v>
      </c>
      <c r="Y15" s="1" t="s">
        <v>89</v>
      </c>
      <c r="Z15" s="1" t="s">
        <v>190</v>
      </c>
      <c r="AA15" s="1" t="s">
        <v>109</v>
      </c>
      <c r="AB15" s="1" t="s">
        <v>143</v>
      </c>
      <c r="AC15" s="6">
        <v>9999.9599999999991</v>
      </c>
      <c r="AD15" s="6">
        <v>999.99599999999987</v>
      </c>
      <c r="AE15" s="1" t="s">
        <v>179</v>
      </c>
      <c r="AF15" s="6">
        <v>4.0000000000873115E-2</v>
      </c>
      <c r="AG15" s="6">
        <v>4.0000000000873111E-6</v>
      </c>
      <c r="AH15" s="1" t="s">
        <v>179</v>
      </c>
      <c r="AI15" s="1" t="s">
        <v>62</v>
      </c>
      <c r="AJ15" s="1" t="s">
        <v>92</v>
      </c>
      <c r="AK15" s="1" t="s">
        <v>9</v>
      </c>
      <c r="AL15" s="6">
        <v>4.0000000000873115E-2</v>
      </c>
      <c r="AM15" s="6">
        <v>4.0000000000873111E-6</v>
      </c>
      <c r="AN15" s="2"/>
      <c r="AO15" s="7">
        <v>44056.708682338438</v>
      </c>
      <c r="AP15" s="5">
        <v>44060</v>
      </c>
      <c r="AQ15" s="5">
        <v>44083</v>
      </c>
      <c r="AR15" s="1" t="s">
        <v>207</v>
      </c>
      <c r="AS15" s="7">
        <v>44083.525766279214</v>
      </c>
      <c r="AT15" s="1" t="s">
        <v>21</v>
      </c>
      <c r="AU15" s="6">
        <v>9999.9599999999991</v>
      </c>
      <c r="AV15" s="5">
        <v>44060</v>
      </c>
      <c r="AW15" s="5">
        <v>44063</v>
      </c>
      <c r="AX15" s="7">
        <v>44074</v>
      </c>
      <c r="AY15" s="1" t="s">
        <v>216</v>
      </c>
      <c r="AZ15" s="1"/>
      <c r="BA15" s="1"/>
      <c r="BB15" s="1" t="s">
        <v>63</v>
      </c>
    </row>
    <row r="16" spans="1:54" x14ac:dyDescent="0.25">
      <c r="A16" s="4">
        <v>11</v>
      </c>
      <c r="B16" s="2" t="str">
        <f>HYPERLINK("https://my.zakupki.prom.ua/remote/dispatcher/state_purchase_view/18044038", "UA-2020-07-22-004864-b")</f>
        <v>UA-2020-07-22-004864-b</v>
      </c>
      <c r="C16" s="1" t="s">
        <v>168</v>
      </c>
      <c r="D16" s="1" t="s">
        <v>38</v>
      </c>
      <c r="E16" s="1" t="s">
        <v>125</v>
      </c>
      <c r="F16" s="1" t="s">
        <v>190</v>
      </c>
      <c r="G16" s="1" t="s">
        <v>128</v>
      </c>
      <c r="H16" s="1" t="s">
        <v>72</v>
      </c>
      <c r="I16" s="1" t="s">
        <v>17</v>
      </c>
      <c r="J16" s="1" t="s">
        <v>17</v>
      </c>
      <c r="K16" s="1" t="s">
        <v>17</v>
      </c>
      <c r="L16" s="5">
        <v>44034</v>
      </c>
      <c r="M16" s="1"/>
      <c r="N16" s="1"/>
      <c r="O16" s="1"/>
      <c r="P16" s="1"/>
      <c r="Q16" s="1" t="s">
        <v>205</v>
      </c>
      <c r="R16" s="4">
        <v>1</v>
      </c>
      <c r="S16" s="6">
        <v>2440</v>
      </c>
      <c r="T16" s="1" t="s">
        <v>138</v>
      </c>
      <c r="U16" s="4">
        <v>12</v>
      </c>
      <c r="V16" s="6">
        <v>203.33</v>
      </c>
      <c r="W16" s="1" t="s">
        <v>221</v>
      </c>
      <c r="X16" s="1" t="s">
        <v>211</v>
      </c>
      <c r="Y16" s="1" t="s">
        <v>89</v>
      </c>
      <c r="Z16" s="1" t="s">
        <v>143</v>
      </c>
      <c r="AA16" s="1" t="s">
        <v>109</v>
      </c>
      <c r="AB16" s="1" t="s">
        <v>143</v>
      </c>
      <c r="AC16" s="6">
        <v>2440</v>
      </c>
      <c r="AD16" s="6">
        <v>203.33333333333334</v>
      </c>
      <c r="AE16" s="1"/>
      <c r="AF16" s="1"/>
      <c r="AG16" s="1"/>
      <c r="AH16" s="1" t="s">
        <v>111</v>
      </c>
      <c r="AI16" s="1" t="s">
        <v>37</v>
      </c>
      <c r="AJ16" s="1"/>
      <c r="AK16" s="1" t="s">
        <v>13</v>
      </c>
      <c r="AL16" s="1"/>
      <c r="AM16" s="1"/>
      <c r="AN16" s="2"/>
      <c r="AO16" s="1"/>
      <c r="AP16" s="1"/>
      <c r="AQ16" s="1"/>
      <c r="AR16" s="1" t="s">
        <v>207</v>
      </c>
      <c r="AS16" s="7">
        <v>44036.62648914133</v>
      </c>
      <c r="AT16" s="1" t="s">
        <v>19</v>
      </c>
      <c r="AU16" s="6">
        <v>2440</v>
      </c>
      <c r="AV16" s="1"/>
      <c r="AW16" s="5">
        <v>44034</v>
      </c>
      <c r="AX16" s="7">
        <v>44196</v>
      </c>
      <c r="AY16" s="1" t="s">
        <v>216</v>
      </c>
      <c r="AZ16" s="1"/>
      <c r="BA16" s="1"/>
      <c r="BB16" s="1" t="s">
        <v>16</v>
      </c>
    </row>
    <row r="17" spans="1:54" x14ac:dyDescent="0.25">
      <c r="A17" s="4">
        <v>12</v>
      </c>
      <c r="B17" s="2" t="str">
        <f>HYPERLINK("https://my.zakupki.prom.ua/remote/dispatcher/state_purchase_view/18101794", "UA-2020-07-24-004604-b")</f>
        <v>UA-2020-07-24-004604-b</v>
      </c>
      <c r="C17" s="1" t="s">
        <v>134</v>
      </c>
      <c r="D17" s="1" t="s">
        <v>35</v>
      </c>
      <c r="E17" s="1" t="s">
        <v>125</v>
      </c>
      <c r="F17" s="1" t="s">
        <v>190</v>
      </c>
      <c r="G17" s="1" t="s">
        <v>128</v>
      </c>
      <c r="H17" s="1" t="s">
        <v>72</v>
      </c>
      <c r="I17" s="1" t="s">
        <v>17</v>
      </c>
      <c r="J17" s="1" t="s">
        <v>17</v>
      </c>
      <c r="K17" s="1" t="s">
        <v>17</v>
      </c>
      <c r="L17" s="5">
        <v>44036</v>
      </c>
      <c r="M17" s="1"/>
      <c r="N17" s="1"/>
      <c r="O17" s="1"/>
      <c r="P17" s="1"/>
      <c r="Q17" s="1" t="s">
        <v>205</v>
      </c>
      <c r="R17" s="4">
        <v>1</v>
      </c>
      <c r="S17" s="6">
        <v>2970</v>
      </c>
      <c r="T17" s="1" t="s">
        <v>138</v>
      </c>
      <c r="U17" s="4">
        <v>0</v>
      </c>
      <c r="V17" s="4">
        <v>0</v>
      </c>
      <c r="W17" s="1" t="s">
        <v>218</v>
      </c>
      <c r="X17" s="1" t="s">
        <v>211</v>
      </c>
      <c r="Y17" s="1" t="s">
        <v>89</v>
      </c>
      <c r="Z17" s="1" t="s">
        <v>190</v>
      </c>
      <c r="AA17" s="1" t="s">
        <v>109</v>
      </c>
      <c r="AB17" s="1" t="s">
        <v>143</v>
      </c>
      <c r="AC17" s="6">
        <v>2967.78</v>
      </c>
      <c r="AD17" s="1"/>
      <c r="AE17" s="1"/>
      <c r="AF17" s="6">
        <v>2.2199999999997999</v>
      </c>
      <c r="AG17" s="6">
        <v>7.4747474747468006E-4</v>
      </c>
      <c r="AH17" s="1" t="s">
        <v>188</v>
      </c>
      <c r="AI17" s="1" t="s">
        <v>54</v>
      </c>
      <c r="AJ17" s="1"/>
      <c r="AK17" s="1" t="s">
        <v>15</v>
      </c>
      <c r="AL17" s="6">
        <v>2.2199999999997999</v>
      </c>
      <c r="AM17" s="6">
        <v>7.4747474747468006E-4</v>
      </c>
      <c r="AN17" s="2"/>
      <c r="AO17" s="1"/>
      <c r="AP17" s="1"/>
      <c r="AQ17" s="1"/>
      <c r="AR17" s="1" t="s">
        <v>207</v>
      </c>
      <c r="AS17" s="7">
        <v>44036.647414585321</v>
      </c>
      <c r="AT17" s="1" t="s">
        <v>36</v>
      </c>
      <c r="AU17" s="6">
        <v>2967.78</v>
      </c>
      <c r="AV17" s="1"/>
      <c r="AW17" s="5">
        <v>44036</v>
      </c>
      <c r="AX17" s="7">
        <v>44196</v>
      </c>
      <c r="AY17" s="1" t="s">
        <v>216</v>
      </c>
      <c r="AZ17" s="1"/>
      <c r="BA17" s="1"/>
      <c r="BB17" s="1" t="s">
        <v>16</v>
      </c>
    </row>
    <row r="18" spans="1:54" x14ac:dyDescent="0.25">
      <c r="A18" s="4">
        <v>13</v>
      </c>
      <c r="B18" s="2" t="str">
        <f>HYPERLINK("https://my.zakupki.prom.ua/remote/dispatcher/state_purchase_view/20515714", "UA-2020-10-27-007587-a")</f>
        <v>UA-2020-10-27-007587-a</v>
      </c>
      <c r="C18" s="1" t="s">
        <v>122</v>
      </c>
      <c r="D18" s="1" t="s">
        <v>80</v>
      </c>
      <c r="E18" s="1" t="s">
        <v>119</v>
      </c>
      <c r="F18" s="1" t="s">
        <v>190</v>
      </c>
      <c r="G18" s="1" t="s">
        <v>128</v>
      </c>
      <c r="H18" s="1" t="s">
        <v>72</v>
      </c>
      <c r="I18" s="1" t="s">
        <v>17</v>
      </c>
      <c r="J18" s="1" t="s">
        <v>17</v>
      </c>
      <c r="K18" s="1" t="s">
        <v>17</v>
      </c>
      <c r="L18" s="5">
        <v>44131</v>
      </c>
      <c r="M18" s="5">
        <v>44131</v>
      </c>
      <c r="N18" s="5">
        <v>44137</v>
      </c>
      <c r="O18" s="5">
        <v>44137</v>
      </c>
      <c r="P18" s="5">
        <v>44140</v>
      </c>
      <c r="Q18" s="1" t="s">
        <v>206</v>
      </c>
      <c r="R18" s="4">
        <v>0</v>
      </c>
      <c r="S18" s="6">
        <v>10000</v>
      </c>
      <c r="T18" s="1" t="s">
        <v>138</v>
      </c>
      <c r="U18" s="4">
        <v>5</v>
      </c>
      <c r="V18" s="6">
        <v>2000</v>
      </c>
      <c r="W18" s="1" t="s">
        <v>209</v>
      </c>
      <c r="X18" s="6">
        <v>100</v>
      </c>
      <c r="Y18" s="1" t="s">
        <v>89</v>
      </c>
      <c r="Z18" s="1" t="s">
        <v>190</v>
      </c>
      <c r="AA18" s="1" t="s">
        <v>109</v>
      </c>
      <c r="AB18" s="1" t="s">
        <v>143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2"/>
      <c r="AO18" s="1"/>
      <c r="AP18" s="1"/>
      <c r="AQ18" s="1"/>
      <c r="AR18" s="1" t="s">
        <v>208</v>
      </c>
      <c r="AS18" s="7">
        <v>44140.3754644816</v>
      </c>
      <c r="AT18" s="1"/>
      <c r="AU18" s="1"/>
      <c r="AV18" s="5">
        <v>44155</v>
      </c>
      <c r="AW18" s="5">
        <v>44159</v>
      </c>
      <c r="AX18" s="1"/>
      <c r="AY18" s="1"/>
      <c r="AZ18" s="1"/>
      <c r="BA18" s="1"/>
      <c r="BB18" s="1"/>
    </row>
    <row r="19" spans="1:54" x14ac:dyDescent="0.25">
      <c r="A19" s="4">
        <v>14</v>
      </c>
      <c r="B19" s="2" t="str">
        <f>HYPERLINK("https://my.zakupki.prom.ua/remote/dispatcher/state_purchase_view/18189387", "UA-2020-07-29-003727-c")</f>
        <v>UA-2020-07-29-003727-c</v>
      </c>
      <c r="C19" s="1" t="s">
        <v>120</v>
      </c>
      <c r="D19" s="1" t="s">
        <v>47</v>
      </c>
      <c r="E19" s="1" t="s">
        <v>119</v>
      </c>
      <c r="F19" s="1" t="s">
        <v>190</v>
      </c>
      <c r="G19" s="1" t="s">
        <v>128</v>
      </c>
      <c r="H19" s="1" t="s">
        <v>72</v>
      </c>
      <c r="I19" s="1" t="s">
        <v>17</v>
      </c>
      <c r="J19" s="1" t="s">
        <v>17</v>
      </c>
      <c r="K19" s="1" t="s">
        <v>17</v>
      </c>
      <c r="L19" s="5">
        <v>44041</v>
      </c>
      <c r="M19" s="5">
        <v>44041</v>
      </c>
      <c r="N19" s="5">
        <v>44047</v>
      </c>
      <c r="O19" s="5">
        <v>44047</v>
      </c>
      <c r="P19" s="5">
        <v>44050</v>
      </c>
      <c r="Q19" s="7">
        <v>44053.537523148145</v>
      </c>
      <c r="R19" s="4">
        <v>2</v>
      </c>
      <c r="S19" s="6">
        <v>14400</v>
      </c>
      <c r="T19" s="1" t="s">
        <v>138</v>
      </c>
      <c r="U19" s="4">
        <v>8</v>
      </c>
      <c r="V19" s="6">
        <v>1800</v>
      </c>
      <c r="W19" s="1" t="s">
        <v>221</v>
      </c>
      <c r="X19" s="6">
        <v>144</v>
      </c>
      <c r="Y19" s="1" t="s">
        <v>89</v>
      </c>
      <c r="Z19" s="1" t="s">
        <v>190</v>
      </c>
      <c r="AA19" s="1" t="s">
        <v>109</v>
      </c>
      <c r="AB19" s="1" t="s">
        <v>143</v>
      </c>
      <c r="AC19" s="6">
        <v>10400</v>
      </c>
      <c r="AD19" s="6">
        <v>1300</v>
      </c>
      <c r="AE19" s="1" t="s">
        <v>199</v>
      </c>
      <c r="AF19" s="6">
        <v>4000</v>
      </c>
      <c r="AG19" s="6">
        <v>0.27777777777777779</v>
      </c>
      <c r="AH19" s="1" t="s">
        <v>199</v>
      </c>
      <c r="AI19" s="1" t="s">
        <v>52</v>
      </c>
      <c r="AJ19" s="1" t="s">
        <v>61</v>
      </c>
      <c r="AK19" s="1" t="s">
        <v>7</v>
      </c>
      <c r="AL19" s="6">
        <v>4000</v>
      </c>
      <c r="AM19" s="6">
        <v>0.27777777777777779</v>
      </c>
      <c r="AN19" s="2" t="str">
        <f>HYPERLINK("https://auction.openprocurement.org/tenders/3b12d63fe4f74e799a8e3ff3f075fdf8")</f>
        <v>https://auction.openprocurement.org/tenders/3b12d63fe4f74e799a8e3ff3f075fdf8</v>
      </c>
      <c r="AO19" s="7">
        <v>44055.478273148125</v>
      </c>
      <c r="AP19" s="5">
        <v>44057</v>
      </c>
      <c r="AQ19" s="5">
        <v>44077</v>
      </c>
      <c r="AR19" s="1" t="s">
        <v>207</v>
      </c>
      <c r="AS19" s="7">
        <v>44082.68981436178</v>
      </c>
      <c r="AT19" s="1" t="s">
        <v>28</v>
      </c>
      <c r="AU19" s="6">
        <v>10400</v>
      </c>
      <c r="AV19" s="5">
        <v>44057</v>
      </c>
      <c r="AW19" s="5">
        <v>44062</v>
      </c>
      <c r="AX19" s="7">
        <v>44074</v>
      </c>
      <c r="AY19" s="1" t="s">
        <v>216</v>
      </c>
      <c r="AZ19" s="1"/>
      <c r="BA19" s="1"/>
      <c r="BB19" s="1" t="s">
        <v>53</v>
      </c>
    </row>
    <row r="20" spans="1:54" x14ac:dyDescent="0.25">
      <c r="A20" s="4">
        <v>15</v>
      </c>
      <c r="B20" s="2" t="str">
        <f>HYPERLINK("https://my.zakupki.prom.ua/remote/dispatcher/state_purchase_view/18250214", "UA-2020-07-31-006468-c")</f>
        <v>UA-2020-07-31-006468-c</v>
      </c>
      <c r="C20" s="1" t="s">
        <v>201</v>
      </c>
      <c r="D20" s="1" t="s">
        <v>77</v>
      </c>
      <c r="E20" s="1" t="s">
        <v>125</v>
      </c>
      <c r="F20" s="1" t="s">
        <v>190</v>
      </c>
      <c r="G20" s="1" t="s">
        <v>128</v>
      </c>
      <c r="H20" s="1" t="s">
        <v>72</v>
      </c>
      <c r="I20" s="1" t="s">
        <v>17</v>
      </c>
      <c r="J20" s="1" t="s">
        <v>17</v>
      </c>
      <c r="K20" s="1" t="s">
        <v>17</v>
      </c>
      <c r="L20" s="5">
        <v>44043</v>
      </c>
      <c r="M20" s="1"/>
      <c r="N20" s="1"/>
      <c r="O20" s="1"/>
      <c r="P20" s="1"/>
      <c r="Q20" s="1" t="s">
        <v>205</v>
      </c>
      <c r="R20" s="4">
        <v>1</v>
      </c>
      <c r="S20" s="6">
        <v>2550</v>
      </c>
      <c r="T20" s="1" t="s">
        <v>138</v>
      </c>
      <c r="U20" s="4">
        <v>10</v>
      </c>
      <c r="V20" s="6">
        <v>255</v>
      </c>
      <c r="W20" s="1" t="s">
        <v>221</v>
      </c>
      <c r="X20" s="1" t="s">
        <v>211</v>
      </c>
      <c r="Y20" s="1" t="s">
        <v>89</v>
      </c>
      <c r="Z20" s="1" t="s">
        <v>143</v>
      </c>
      <c r="AA20" s="1" t="s">
        <v>109</v>
      </c>
      <c r="AB20" s="1" t="s">
        <v>143</v>
      </c>
      <c r="AC20" s="6">
        <v>2550</v>
      </c>
      <c r="AD20" s="6">
        <v>255</v>
      </c>
      <c r="AE20" s="1"/>
      <c r="AF20" s="1"/>
      <c r="AG20" s="1"/>
      <c r="AH20" s="1" t="s">
        <v>185</v>
      </c>
      <c r="AI20" s="1" t="s">
        <v>56</v>
      </c>
      <c r="AJ20" s="1"/>
      <c r="AK20" s="1" t="s">
        <v>14</v>
      </c>
      <c r="AL20" s="1"/>
      <c r="AM20" s="1"/>
      <c r="AN20" s="2"/>
      <c r="AO20" s="1"/>
      <c r="AP20" s="1"/>
      <c r="AQ20" s="1"/>
      <c r="AR20" s="1" t="s">
        <v>204</v>
      </c>
      <c r="AS20" s="1"/>
      <c r="AT20" s="1"/>
      <c r="AU20" s="6">
        <v>2550</v>
      </c>
      <c r="AV20" s="5">
        <v>44035</v>
      </c>
      <c r="AW20" s="5">
        <v>44043</v>
      </c>
      <c r="AX20" s="1"/>
      <c r="AY20" s="1" t="s">
        <v>212</v>
      </c>
      <c r="AZ20" s="1"/>
      <c r="BA20" s="1" t="s">
        <v>124</v>
      </c>
      <c r="BB20" s="1" t="s">
        <v>16</v>
      </c>
    </row>
    <row r="21" spans="1:54" x14ac:dyDescent="0.25">
      <c r="A21" s="4">
        <v>16</v>
      </c>
      <c r="B21" s="2" t="str">
        <f>HYPERLINK("https://my.zakupki.prom.ua/remote/dispatcher/state_purchase_view/20777669", "UA-2020-11-05-002158-c")</f>
        <v>UA-2020-11-05-002158-c</v>
      </c>
      <c r="C21" s="1" t="s">
        <v>122</v>
      </c>
      <c r="D21" s="1" t="s">
        <v>80</v>
      </c>
      <c r="E21" s="1" t="s">
        <v>119</v>
      </c>
      <c r="F21" s="1" t="s">
        <v>190</v>
      </c>
      <c r="G21" s="1" t="s">
        <v>128</v>
      </c>
      <c r="H21" s="1" t="s">
        <v>72</v>
      </c>
      <c r="I21" s="1" t="s">
        <v>17</v>
      </c>
      <c r="J21" s="1" t="s">
        <v>17</v>
      </c>
      <c r="K21" s="1" t="s">
        <v>17</v>
      </c>
      <c r="L21" s="5">
        <v>44140</v>
      </c>
      <c r="M21" s="5">
        <v>44140</v>
      </c>
      <c r="N21" s="5">
        <v>44146</v>
      </c>
      <c r="O21" s="5">
        <v>44146</v>
      </c>
      <c r="P21" s="5">
        <v>44151</v>
      </c>
      <c r="Q21" s="1" t="s">
        <v>206</v>
      </c>
      <c r="R21" s="4">
        <v>0</v>
      </c>
      <c r="S21" s="6">
        <v>10000</v>
      </c>
      <c r="T21" s="1" t="s">
        <v>138</v>
      </c>
      <c r="U21" s="4">
        <v>5</v>
      </c>
      <c r="V21" s="6">
        <v>2000</v>
      </c>
      <c r="W21" s="1" t="s">
        <v>209</v>
      </c>
      <c r="X21" s="6">
        <v>100</v>
      </c>
      <c r="Y21" s="1" t="s">
        <v>89</v>
      </c>
      <c r="Z21" s="1" t="s">
        <v>190</v>
      </c>
      <c r="AA21" s="1" t="s">
        <v>109</v>
      </c>
      <c r="AB21" s="1" t="s">
        <v>143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2"/>
      <c r="AO21" s="1"/>
      <c r="AP21" s="1"/>
      <c r="AQ21" s="1"/>
      <c r="AR21" s="1" t="s">
        <v>208</v>
      </c>
      <c r="AS21" s="7">
        <v>44151.001912157757</v>
      </c>
      <c r="AT21" s="1"/>
      <c r="AU21" s="1"/>
      <c r="AV21" s="5">
        <v>44160</v>
      </c>
      <c r="AW21" s="5">
        <v>44165</v>
      </c>
      <c r="AX21" s="1"/>
      <c r="AY21" s="1"/>
      <c r="AZ21" s="1"/>
      <c r="BA21" s="1"/>
      <c r="BB21" s="1"/>
    </row>
    <row r="22" spans="1:54" x14ac:dyDescent="0.25">
      <c r="A22" s="4">
        <v>17</v>
      </c>
      <c r="B22" s="2" t="str">
        <f>HYPERLINK("https://my.zakupki.prom.ua/remote/dispatcher/state_purchase_view/17934525", "UA-2020-07-16-006979-c")</f>
        <v>UA-2020-07-16-006979-c</v>
      </c>
      <c r="C22" s="1" t="s">
        <v>147</v>
      </c>
      <c r="D22" s="1" t="s">
        <v>87</v>
      </c>
      <c r="E22" s="1" t="s">
        <v>119</v>
      </c>
      <c r="F22" s="1" t="s">
        <v>190</v>
      </c>
      <c r="G22" s="1" t="s">
        <v>128</v>
      </c>
      <c r="H22" s="1" t="s">
        <v>72</v>
      </c>
      <c r="I22" s="1" t="s">
        <v>17</v>
      </c>
      <c r="J22" s="1" t="s">
        <v>17</v>
      </c>
      <c r="K22" s="1" t="s">
        <v>17</v>
      </c>
      <c r="L22" s="5">
        <v>44028</v>
      </c>
      <c r="M22" s="5">
        <v>44028</v>
      </c>
      <c r="N22" s="5">
        <v>44034</v>
      </c>
      <c r="O22" s="5">
        <v>44034</v>
      </c>
      <c r="P22" s="5">
        <v>44039</v>
      </c>
      <c r="Q22" s="1" t="s">
        <v>206</v>
      </c>
      <c r="R22" s="4">
        <v>0</v>
      </c>
      <c r="S22" s="6">
        <v>11600</v>
      </c>
      <c r="T22" s="1" t="s">
        <v>138</v>
      </c>
      <c r="U22" s="4">
        <v>8</v>
      </c>
      <c r="V22" s="6">
        <v>1450</v>
      </c>
      <c r="W22" s="1" t="s">
        <v>221</v>
      </c>
      <c r="X22" s="6">
        <v>116</v>
      </c>
      <c r="Y22" s="1" t="s">
        <v>89</v>
      </c>
      <c r="Z22" s="1" t="s">
        <v>190</v>
      </c>
      <c r="AA22" s="1" t="s">
        <v>109</v>
      </c>
      <c r="AB22" s="1" t="s">
        <v>143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2"/>
      <c r="AO22" s="1"/>
      <c r="AP22" s="1"/>
      <c r="AQ22" s="1"/>
      <c r="AR22" s="1" t="s">
        <v>208</v>
      </c>
      <c r="AS22" s="7">
        <v>44039.377097204466</v>
      </c>
      <c r="AT22" s="1"/>
      <c r="AU22" s="1"/>
      <c r="AV22" s="5">
        <v>44046</v>
      </c>
      <c r="AW22" s="5">
        <v>44068</v>
      </c>
      <c r="AX22" s="1"/>
      <c r="AY22" s="1"/>
      <c r="AZ22" s="1"/>
      <c r="BA22" s="1"/>
      <c r="BB22" s="1"/>
    </row>
    <row r="23" spans="1:54" x14ac:dyDescent="0.25">
      <c r="A23" s="4">
        <v>18</v>
      </c>
      <c r="B23" s="2" t="str">
        <f>HYPERLINK("https://my.zakupki.prom.ua/remote/dispatcher/state_purchase_view/16841732", "UA-2020-05-25-005755-b")</f>
        <v>UA-2020-05-25-005755-b</v>
      </c>
      <c r="C23" s="1" t="s">
        <v>161</v>
      </c>
      <c r="D23" s="1" t="s">
        <v>82</v>
      </c>
      <c r="E23" s="1" t="s">
        <v>119</v>
      </c>
      <c r="F23" s="1" t="s">
        <v>190</v>
      </c>
      <c r="G23" s="1" t="s">
        <v>128</v>
      </c>
      <c r="H23" s="1" t="s">
        <v>72</v>
      </c>
      <c r="I23" s="1" t="s">
        <v>17</v>
      </c>
      <c r="J23" s="1" t="s">
        <v>17</v>
      </c>
      <c r="K23" s="1" t="s">
        <v>17</v>
      </c>
      <c r="L23" s="5">
        <v>43976</v>
      </c>
      <c r="M23" s="5">
        <v>43976</v>
      </c>
      <c r="N23" s="5">
        <v>43980</v>
      </c>
      <c r="O23" s="5">
        <v>43980</v>
      </c>
      <c r="P23" s="5">
        <v>43985</v>
      </c>
      <c r="Q23" s="7">
        <v>43986.631122685183</v>
      </c>
      <c r="R23" s="4">
        <v>3</v>
      </c>
      <c r="S23" s="6">
        <v>9000</v>
      </c>
      <c r="T23" s="1" t="s">
        <v>138</v>
      </c>
      <c r="U23" s="4">
        <v>1</v>
      </c>
      <c r="V23" s="6">
        <v>9000</v>
      </c>
      <c r="W23" s="1" t="s">
        <v>221</v>
      </c>
      <c r="X23" s="6">
        <v>90</v>
      </c>
      <c r="Y23" s="1" t="s">
        <v>89</v>
      </c>
      <c r="Z23" s="1" t="s">
        <v>143</v>
      </c>
      <c r="AA23" s="1" t="s">
        <v>109</v>
      </c>
      <c r="AB23" s="1" t="s">
        <v>143</v>
      </c>
      <c r="AC23" s="6">
        <v>6666</v>
      </c>
      <c r="AD23" s="6">
        <v>6666</v>
      </c>
      <c r="AE23" s="1" t="s">
        <v>197</v>
      </c>
      <c r="AF23" s="6">
        <v>2334</v>
      </c>
      <c r="AG23" s="6">
        <v>0.25933333333333336</v>
      </c>
      <c r="AH23" s="1" t="s">
        <v>180</v>
      </c>
      <c r="AI23" s="1" t="s">
        <v>68</v>
      </c>
      <c r="AJ23" s="1" t="s">
        <v>96</v>
      </c>
      <c r="AK23" s="1" t="s">
        <v>4</v>
      </c>
      <c r="AL23" s="6">
        <v>600</v>
      </c>
      <c r="AM23" s="6">
        <v>6.6666666666666666E-2</v>
      </c>
      <c r="AN23" s="2" t="str">
        <f>HYPERLINK("https://auction.openprocurement.org/tenders/fc14fb6b9fd748a99a118551cc6f2307")</f>
        <v>https://auction.openprocurement.org/tenders/fc14fb6b9fd748a99a118551cc6f2307</v>
      </c>
      <c r="AO23" s="7">
        <v>43993.774702616414</v>
      </c>
      <c r="AP23" s="5">
        <v>43997</v>
      </c>
      <c r="AQ23" s="5">
        <v>44010</v>
      </c>
      <c r="AR23" s="1" t="s">
        <v>207</v>
      </c>
      <c r="AS23" s="7">
        <v>44025.689553063967</v>
      </c>
      <c r="AT23" s="1" t="s">
        <v>30</v>
      </c>
      <c r="AU23" s="6">
        <v>8400</v>
      </c>
      <c r="AV23" s="5">
        <v>44004</v>
      </c>
      <c r="AW23" s="5">
        <v>44012</v>
      </c>
      <c r="AX23" s="7">
        <v>44561</v>
      </c>
      <c r="AY23" s="1" t="s">
        <v>216</v>
      </c>
      <c r="AZ23" s="1"/>
      <c r="BA23" s="1"/>
      <c r="BB23" s="1" t="s">
        <v>55</v>
      </c>
    </row>
    <row r="24" spans="1:54" x14ac:dyDescent="0.25">
      <c r="A24" s="4">
        <v>19</v>
      </c>
      <c r="B24" s="2" t="str">
        <f>HYPERLINK("https://my.zakupki.prom.ua/remote/dispatcher/state_purchase_view/18046119", "UA-2020-07-22-005424-b")</f>
        <v>UA-2020-07-22-005424-b</v>
      </c>
      <c r="C24" s="1" t="s">
        <v>154</v>
      </c>
      <c r="D24" s="1" t="s">
        <v>86</v>
      </c>
      <c r="E24" s="1" t="s">
        <v>125</v>
      </c>
      <c r="F24" s="1" t="s">
        <v>190</v>
      </c>
      <c r="G24" s="1" t="s">
        <v>128</v>
      </c>
      <c r="H24" s="1" t="s">
        <v>72</v>
      </c>
      <c r="I24" s="1" t="s">
        <v>17</v>
      </c>
      <c r="J24" s="1" t="s">
        <v>17</v>
      </c>
      <c r="K24" s="1" t="s">
        <v>17</v>
      </c>
      <c r="L24" s="5">
        <v>44034</v>
      </c>
      <c r="M24" s="1"/>
      <c r="N24" s="1"/>
      <c r="O24" s="1"/>
      <c r="P24" s="1"/>
      <c r="Q24" s="1" t="s">
        <v>205</v>
      </c>
      <c r="R24" s="4">
        <v>1</v>
      </c>
      <c r="S24" s="6">
        <v>1270</v>
      </c>
      <c r="T24" s="1" t="s">
        <v>138</v>
      </c>
      <c r="U24" s="4">
        <v>292</v>
      </c>
      <c r="V24" s="6">
        <v>4.3499999999999996</v>
      </c>
      <c r="W24" s="1" t="s">
        <v>214</v>
      </c>
      <c r="X24" s="1" t="s">
        <v>211</v>
      </c>
      <c r="Y24" s="1" t="s">
        <v>89</v>
      </c>
      <c r="Z24" s="1" t="s">
        <v>143</v>
      </c>
      <c r="AA24" s="1" t="s">
        <v>109</v>
      </c>
      <c r="AB24" s="1" t="s">
        <v>143</v>
      </c>
      <c r="AC24" s="6">
        <v>1270</v>
      </c>
      <c r="AD24" s="6">
        <v>4.3493150684931505</v>
      </c>
      <c r="AE24" s="1"/>
      <c r="AF24" s="1"/>
      <c r="AG24" s="1"/>
      <c r="AH24" s="1" t="s">
        <v>144</v>
      </c>
      <c r="AI24" s="1" t="s">
        <v>41</v>
      </c>
      <c r="AJ24" s="1"/>
      <c r="AK24" s="1" t="s">
        <v>10</v>
      </c>
      <c r="AL24" s="1"/>
      <c r="AM24" s="1"/>
      <c r="AN24" s="2"/>
      <c r="AO24" s="1"/>
      <c r="AP24" s="1"/>
      <c r="AQ24" s="1"/>
      <c r="AR24" s="1" t="s">
        <v>207</v>
      </c>
      <c r="AS24" s="7">
        <v>44036.62516100215</v>
      </c>
      <c r="AT24" s="1" t="s">
        <v>18</v>
      </c>
      <c r="AU24" s="6">
        <v>1270</v>
      </c>
      <c r="AV24" s="1"/>
      <c r="AW24" s="5">
        <v>44034</v>
      </c>
      <c r="AX24" s="7">
        <v>44196</v>
      </c>
      <c r="AY24" s="1" t="s">
        <v>216</v>
      </c>
      <c r="AZ24" s="1"/>
      <c r="BA24" s="1"/>
      <c r="BB24" s="1" t="s">
        <v>16</v>
      </c>
    </row>
    <row r="25" spans="1:54" x14ac:dyDescent="0.25">
      <c r="A25" s="4">
        <v>20</v>
      </c>
      <c r="B25" s="2" t="str">
        <f>HYPERLINK("https://my.zakupki.prom.ua/remote/dispatcher/state_purchase_view/19578208", "UA-2020-09-24-009747-a")</f>
        <v>UA-2020-09-24-009747-a</v>
      </c>
      <c r="C25" s="1" t="s">
        <v>162</v>
      </c>
      <c r="D25" s="1" t="s">
        <v>81</v>
      </c>
      <c r="E25" s="1" t="s">
        <v>119</v>
      </c>
      <c r="F25" s="1" t="s">
        <v>190</v>
      </c>
      <c r="G25" s="1" t="s">
        <v>128</v>
      </c>
      <c r="H25" s="1" t="s">
        <v>72</v>
      </c>
      <c r="I25" s="1" t="s">
        <v>17</v>
      </c>
      <c r="J25" s="1" t="s">
        <v>17</v>
      </c>
      <c r="K25" s="1" t="s">
        <v>17</v>
      </c>
      <c r="L25" s="5">
        <v>44098</v>
      </c>
      <c r="M25" s="5">
        <v>44098</v>
      </c>
      <c r="N25" s="5">
        <v>44104</v>
      </c>
      <c r="O25" s="5">
        <v>44104</v>
      </c>
      <c r="P25" s="5">
        <v>44109</v>
      </c>
      <c r="Q25" s="7">
        <v>44110.51834490741</v>
      </c>
      <c r="R25" s="4">
        <v>3</v>
      </c>
      <c r="S25" s="6">
        <v>32000</v>
      </c>
      <c r="T25" s="1" t="s">
        <v>138</v>
      </c>
      <c r="U25" s="4">
        <v>4</v>
      </c>
      <c r="V25" s="6">
        <v>8000</v>
      </c>
      <c r="W25" s="1" t="s">
        <v>221</v>
      </c>
      <c r="X25" s="6">
        <v>160</v>
      </c>
      <c r="Y25" s="1" t="s">
        <v>89</v>
      </c>
      <c r="Z25" s="1" t="s">
        <v>143</v>
      </c>
      <c r="AA25" s="1" t="s">
        <v>109</v>
      </c>
      <c r="AB25" s="1" t="s">
        <v>143</v>
      </c>
      <c r="AC25" s="6">
        <v>24999</v>
      </c>
      <c r="AD25" s="6">
        <v>6249.75</v>
      </c>
      <c r="AE25" s="1" t="s">
        <v>180</v>
      </c>
      <c r="AF25" s="6">
        <v>7001</v>
      </c>
      <c r="AG25" s="6">
        <v>0.21878125000000001</v>
      </c>
      <c r="AH25" s="1" t="s">
        <v>180</v>
      </c>
      <c r="AI25" s="1" t="s">
        <v>68</v>
      </c>
      <c r="AJ25" s="1" t="s">
        <v>96</v>
      </c>
      <c r="AK25" s="1" t="s">
        <v>4</v>
      </c>
      <c r="AL25" s="6">
        <v>7001</v>
      </c>
      <c r="AM25" s="6">
        <v>0.21878125000000001</v>
      </c>
      <c r="AN25" s="2" t="str">
        <f>HYPERLINK("https://auction.openprocurement.org/tenders/dcc71dcc48a14a78825a0de9f67f732f")</f>
        <v>https://auction.openprocurement.org/tenders/dcc71dcc48a14a78825a0de9f67f732f</v>
      </c>
      <c r="AO25" s="7">
        <v>44116.645930363607</v>
      </c>
      <c r="AP25" s="5">
        <v>44120</v>
      </c>
      <c r="AQ25" s="5">
        <v>44134</v>
      </c>
      <c r="AR25" s="1" t="s">
        <v>207</v>
      </c>
      <c r="AS25" s="7">
        <v>44277.447223974676</v>
      </c>
      <c r="AT25" s="1" t="s">
        <v>24</v>
      </c>
      <c r="AU25" s="6">
        <v>24999</v>
      </c>
      <c r="AV25" s="5">
        <v>44116</v>
      </c>
      <c r="AW25" s="5">
        <v>44119</v>
      </c>
      <c r="AX25" s="7">
        <v>44196</v>
      </c>
      <c r="AY25" s="1" t="s">
        <v>216</v>
      </c>
      <c r="AZ25" s="1"/>
      <c r="BA25" s="1"/>
      <c r="BB25" s="1" t="s">
        <v>69</v>
      </c>
    </row>
    <row r="26" spans="1:54" x14ac:dyDescent="0.25">
      <c r="A26" s="4">
        <v>21</v>
      </c>
      <c r="B26" s="2" t="str">
        <f>HYPERLINK("https://my.zakupki.prom.ua/remote/dispatcher/state_purchase_view/17934624", "UA-2020-07-16-006997-c")</f>
        <v>UA-2020-07-16-006997-c</v>
      </c>
      <c r="C26" s="1" t="s">
        <v>215</v>
      </c>
      <c r="D26" s="1" t="s">
        <v>78</v>
      </c>
      <c r="E26" s="1" t="s">
        <v>119</v>
      </c>
      <c r="F26" s="1" t="s">
        <v>190</v>
      </c>
      <c r="G26" s="1" t="s">
        <v>128</v>
      </c>
      <c r="H26" s="1" t="s">
        <v>72</v>
      </c>
      <c r="I26" s="1" t="s">
        <v>17</v>
      </c>
      <c r="J26" s="1" t="s">
        <v>17</v>
      </c>
      <c r="K26" s="1" t="s">
        <v>17</v>
      </c>
      <c r="L26" s="5">
        <v>44028</v>
      </c>
      <c r="M26" s="5">
        <v>44028</v>
      </c>
      <c r="N26" s="5">
        <v>44034</v>
      </c>
      <c r="O26" s="5">
        <v>44034</v>
      </c>
      <c r="P26" s="5">
        <v>44039</v>
      </c>
      <c r="Q26" s="1" t="s">
        <v>206</v>
      </c>
      <c r="R26" s="4">
        <v>1</v>
      </c>
      <c r="S26" s="6">
        <v>6000</v>
      </c>
      <c r="T26" s="1" t="s">
        <v>138</v>
      </c>
      <c r="U26" s="4">
        <v>2</v>
      </c>
      <c r="V26" s="6">
        <v>3000</v>
      </c>
      <c r="W26" s="1" t="s">
        <v>221</v>
      </c>
      <c r="X26" s="6">
        <v>60</v>
      </c>
      <c r="Y26" s="1" t="s">
        <v>89</v>
      </c>
      <c r="Z26" s="1" t="s">
        <v>190</v>
      </c>
      <c r="AA26" s="1" t="s">
        <v>109</v>
      </c>
      <c r="AB26" s="1" t="s">
        <v>143</v>
      </c>
      <c r="AC26" s="6">
        <v>5500</v>
      </c>
      <c r="AD26" s="6">
        <v>2750</v>
      </c>
      <c r="AE26" s="1" t="s">
        <v>181</v>
      </c>
      <c r="AF26" s="6">
        <v>500</v>
      </c>
      <c r="AG26" s="6">
        <v>8.3333333333333329E-2</v>
      </c>
      <c r="AH26" s="1" t="s">
        <v>181</v>
      </c>
      <c r="AI26" s="1" t="s">
        <v>70</v>
      </c>
      <c r="AJ26" s="1" t="s">
        <v>95</v>
      </c>
      <c r="AK26" s="1" t="s">
        <v>12</v>
      </c>
      <c r="AL26" s="6">
        <v>500</v>
      </c>
      <c r="AM26" s="6">
        <v>8.3333333333333329E-2</v>
      </c>
      <c r="AN26" s="2"/>
      <c r="AO26" s="7">
        <v>44039.570982868427</v>
      </c>
      <c r="AP26" s="5">
        <v>44041</v>
      </c>
      <c r="AQ26" s="5">
        <v>44064</v>
      </c>
      <c r="AR26" s="1" t="s">
        <v>207</v>
      </c>
      <c r="AS26" s="7">
        <v>44082.686972041054</v>
      </c>
      <c r="AT26" s="1" t="s">
        <v>27</v>
      </c>
      <c r="AU26" s="6">
        <v>5499.98</v>
      </c>
      <c r="AV26" s="5">
        <v>44043</v>
      </c>
      <c r="AW26" s="5">
        <v>44046</v>
      </c>
      <c r="AX26" s="7">
        <v>44196</v>
      </c>
      <c r="AY26" s="1" t="s">
        <v>216</v>
      </c>
      <c r="AZ26" s="1"/>
      <c r="BA26" s="1"/>
      <c r="BB26" s="1" t="s">
        <v>71</v>
      </c>
    </row>
    <row r="27" spans="1:54" x14ac:dyDescent="0.25">
      <c r="A27" s="4">
        <v>22</v>
      </c>
      <c r="B27" s="2" t="str">
        <f>HYPERLINK("https://my.zakupki.prom.ua/remote/dispatcher/state_purchase_view/17960159", "UA-2020-07-17-005632-b")</f>
        <v>UA-2020-07-17-005632-b</v>
      </c>
      <c r="C27" s="1" t="s">
        <v>202</v>
      </c>
      <c r="D27" s="1" t="s">
        <v>66</v>
      </c>
      <c r="E27" s="1" t="s">
        <v>170</v>
      </c>
      <c r="F27" s="1" t="s">
        <v>190</v>
      </c>
      <c r="G27" s="1" t="s">
        <v>128</v>
      </c>
      <c r="H27" s="1" t="s">
        <v>72</v>
      </c>
      <c r="I27" s="1" t="s">
        <v>17</v>
      </c>
      <c r="J27" s="1" t="s">
        <v>17</v>
      </c>
      <c r="K27" s="1" t="s">
        <v>17</v>
      </c>
      <c r="L27" s="5">
        <v>44029</v>
      </c>
      <c r="M27" s="5">
        <v>44029</v>
      </c>
      <c r="N27" s="5">
        <v>44035</v>
      </c>
      <c r="O27" s="5">
        <v>44035</v>
      </c>
      <c r="P27" s="5">
        <v>44040</v>
      </c>
      <c r="Q27" s="7">
        <v>44041.571377314816</v>
      </c>
      <c r="R27" s="4">
        <v>2</v>
      </c>
      <c r="S27" s="6">
        <v>72000</v>
      </c>
      <c r="T27" s="1" t="s">
        <v>138</v>
      </c>
      <c r="U27" s="4">
        <v>1</v>
      </c>
      <c r="V27" s="6">
        <v>72000</v>
      </c>
      <c r="W27" s="1" t="s">
        <v>221</v>
      </c>
      <c r="X27" s="6">
        <v>720</v>
      </c>
      <c r="Y27" s="1" t="s">
        <v>89</v>
      </c>
      <c r="Z27" s="1" t="s">
        <v>190</v>
      </c>
      <c r="AA27" s="1" t="s">
        <v>109</v>
      </c>
      <c r="AB27" s="1" t="s">
        <v>143</v>
      </c>
      <c r="AC27" s="6">
        <v>66000</v>
      </c>
      <c r="AD27" s="6">
        <v>66000</v>
      </c>
      <c r="AE27" s="1" t="s">
        <v>198</v>
      </c>
      <c r="AF27" s="6">
        <v>6000</v>
      </c>
      <c r="AG27" s="6">
        <v>8.3333333333333329E-2</v>
      </c>
      <c r="AH27" s="1" t="s">
        <v>189</v>
      </c>
      <c r="AI27" s="1" t="s">
        <v>67</v>
      </c>
      <c r="AJ27" s="1" t="s">
        <v>88</v>
      </c>
      <c r="AK27" s="1" t="s">
        <v>8</v>
      </c>
      <c r="AL27" s="6">
        <v>342</v>
      </c>
      <c r="AM27" s="6">
        <v>4.7499999999999999E-3</v>
      </c>
      <c r="AN27" s="2" t="str">
        <f>HYPERLINK("https://auction.openprocurement.org/tenders/a2268fcc570a40d5a137e8849d8e4e33")</f>
        <v>https://auction.openprocurement.org/tenders/a2268fcc570a40d5a137e8849d8e4e33</v>
      </c>
      <c r="AO27" s="7">
        <v>44047.745818890951</v>
      </c>
      <c r="AP27" s="5">
        <v>44048</v>
      </c>
      <c r="AQ27" s="5">
        <v>44067</v>
      </c>
      <c r="AR27" s="1" t="s">
        <v>207</v>
      </c>
      <c r="AS27" s="7">
        <v>44082.687207952455</v>
      </c>
      <c r="AT27" s="1" t="s">
        <v>20</v>
      </c>
      <c r="AU27" s="6">
        <v>71658</v>
      </c>
      <c r="AV27" s="5">
        <v>44063</v>
      </c>
      <c r="AW27" s="5">
        <v>44068</v>
      </c>
      <c r="AX27" s="7">
        <v>44196</v>
      </c>
      <c r="AY27" s="1" t="s">
        <v>216</v>
      </c>
      <c r="AZ27" s="1"/>
      <c r="BA27" s="1"/>
      <c r="BB27" s="1" t="s">
        <v>46</v>
      </c>
    </row>
    <row r="28" spans="1:54" x14ac:dyDescent="0.25">
      <c r="A28" s="4">
        <v>23</v>
      </c>
      <c r="B28" s="2" t="str">
        <f>HYPERLINK("https://my.zakupki.prom.ua/remote/dispatcher/state_purchase_view/18023723", "UA-2020-07-21-007931-b")</f>
        <v>UA-2020-07-21-007931-b</v>
      </c>
      <c r="C28" s="1" t="s">
        <v>149</v>
      </c>
      <c r="D28" s="1" t="s">
        <v>48</v>
      </c>
      <c r="E28" s="1" t="s">
        <v>125</v>
      </c>
      <c r="F28" s="1" t="s">
        <v>190</v>
      </c>
      <c r="G28" s="1" t="s">
        <v>128</v>
      </c>
      <c r="H28" s="1" t="s">
        <v>72</v>
      </c>
      <c r="I28" s="1" t="s">
        <v>17</v>
      </c>
      <c r="J28" s="1" t="s">
        <v>17</v>
      </c>
      <c r="K28" s="1" t="s">
        <v>17</v>
      </c>
      <c r="L28" s="5">
        <v>44033</v>
      </c>
      <c r="M28" s="1"/>
      <c r="N28" s="1"/>
      <c r="O28" s="1"/>
      <c r="P28" s="1"/>
      <c r="Q28" s="1" t="s">
        <v>205</v>
      </c>
      <c r="R28" s="4">
        <v>1</v>
      </c>
      <c r="S28" s="6">
        <v>2025</v>
      </c>
      <c r="T28" s="1" t="s">
        <v>138</v>
      </c>
      <c r="U28" s="4">
        <v>25</v>
      </c>
      <c r="V28" s="6">
        <v>81</v>
      </c>
      <c r="W28" s="1" t="s">
        <v>213</v>
      </c>
      <c r="X28" s="1" t="s">
        <v>211</v>
      </c>
      <c r="Y28" s="1" t="s">
        <v>89</v>
      </c>
      <c r="Z28" s="1" t="s">
        <v>190</v>
      </c>
      <c r="AA28" s="1" t="s">
        <v>109</v>
      </c>
      <c r="AB28" s="1" t="s">
        <v>143</v>
      </c>
      <c r="AC28" s="6">
        <v>2025</v>
      </c>
      <c r="AD28" s="6">
        <v>81</v>
      </c>
      <c r="AE28" s="1"/>
      <c r="AF28" s="1"/>
      <c r="AG28" s="1"/>
      <c r="AH28" s="1" t="s">
        <v>183</v>
      </c>
      <c r="AI28" s="1" t="s">
        <v>42</v>
      </c>
      <c r="AJ28" s="1"/>
      <c r="AK28" s="1" t="s">
        <v>1</v>
      </c>
      <c r="AL28" s="1"/>
      <c r="AM28" s="1"/>
      <c r="AN28" s="2"/>
      <c r="AO28" s="1"/>
      <c r="AP28" s="1"/>
      <c r="AQ28" s="1"/>
      <c r="AR28" s="1" t="s">
        <v>207</v>
      </c>
      <c r="AS28" s="7">
        <v>44034.484832846087</v>
      </c>
      <c r="AT28" s="1" t="s">
        <v>31</v>
      </c>
      <c r="AU28" s="6">
        <v>2025</v>
      </c>
      <c r="AV28" s="1"/>
      <c r="AW28" s="5">
        <v>44034</v>
      </c>
      <c r="AX28" s="7">
        <v>44196</v>
      </c>
      <c r="AY28" s="1" t="s">
        <v>216</v>
      </c>
      <c r="AZ28" s="1"/>
      <c r="BA28" s="1"/>
      <c r="BB28" s="1" t="s">
        <v>16</v>
      </c>
    </row>
    <row r="29" spans="1:54" x14ac:dyDescent="0.25">
      <c r="A29" s="4">
        <v>24</v>
      </c>
      <c r="B29" s="2" t="str">
        <f>HYPERLINK("https://my.zakupki.prom.ua/remote/dispatcher/state_purchase_view/16802313", "UA-2020-05-21-005916-c")</f>
        <v>UA-2020-05-21-005916-c</v>
      </c>
      <c r="C29" s="1" t="s">
        <v>160</v>
      </c>
      <c r="D29" s="1" t="s">
        <v>82</v>
      </c>
      <c r="E29" s="1" t="s">
        <v>119</v>
      </c>
      <c r="F29" s="1" t="s">
        <v>190</v>
      </c>
      <c r="G29" s="1" t="s">
        <v>128</v>
      </c>
      <c r="H29" s="1" t="s">
        <v>72</v>
      </c>
      <c r="I29" s="1" t="s">
        <v>17</v>
      </c>
      <c r="J29" s="1" t="s">
        <v>17</v>
      </c>
      <c r="K29" s="1" t="s">
        <v>17</v>
      </c>
      <c r="L29" s="5">
        <v>43972</v>
      </c>
      <c r="M29" s="5">
        <v>43972</v>
      </c>
      <c r="N29" s="5">
        <v>43978</v>
      </c>
      <c r="O29" s="5">
        <v>43978</v>
      </c>
      <c r="P29" s="5">
        <v>43983</v>
      </c>
      <c r="Q29" s="1" t="s">
        <v>206</v>
      </c>
      <c r="R29" s="4">
        <v>0</v>
      </c>
      <c r="S29" s="6">
        <v>8500</v>
      </c>
      <c r="T29" s="1" t="s">
        <v>138</v>
      </c>
      <c r="U29" s="4">
        <v>1</v>
      </c>
      <c r="V29" s="6">
        <v>8500</v>
      </c>
      <c r="W29" s="1" t="s">
        <v>221</v>
      </c>
      <c r="X29" s="6">
        <v>85</v>
      </c>
      <c r="Y29" s="1" t="s">
        <v>89</v>
      </c>
      <c r="Z29" s="1" t="s">
        <v>143</v>
      </c>
      <c r="AA29" s="1" t="s">
        <v>109</v>
      </c>
      <c r="AB29" s="1" t="s">
        <v>143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1"/>
      <c r="AP29" s="1"/>
      <c r="AQ29" s="1"/>
      <c r="AR29" s="1" t="s">
        <v>217</v>
      </c>
      <c r="AS29" s="7">
        <v>43976.638682261786</v>
      </c>
      <c r="AT29" s="1"/>
      <c r="AU29" s="1"/>
      <c r="AV29" s="5">
        <v>43997</v>
      </c>
      <c r="AW29" s="5">
        <v>44007</v>
      </c>
      <c r="AX29" s="1"/>
      <c r="AY29" s="1"/>
      <c r="AZ29" s="1" t="s">
        <v>104</v>
      </c>
      <c r="BA29" s="1"/>
      <c r="BB29" s="1"/>
    </row>
    <row r="30" spans="1:54" x14ac:dyDescent="0.25">
      <c r="A30" s="4">
        <v>25</v>
      </c>
      <c r="B30" s="2" t="str">
        <f>HYPERLINK("https://my.zakupki.prom.ua/remote/dispatcher/state_purchase_view/17773891", "UA-2020-07-09-006710-c")</f>
        <v>UA-2020-07-09-006710-c</v>
      </c>
      <c r="C30" s="1" t="s">
        <v>135</v>
      </c>
      <c r="D30" s="1" t="s">
        <v>50</v>
      </c>
      <c r="E30" s="1" t="s">
        <v>170</v>
      </c>
      <c r="F30" s="1" t="s">
        <v>190</v>
      </c>
      <c r="G30" s="1" t="s">
        <v>128</v>
      </c>
      <c r="H30" s="1" t="s">
        <v>72</v>
      </c>
      <c r="I30" s="1" t="s">
        <v>17</v>
      </c>
      <c r="J30" s="1" t="s">
        <v>17</v>
      </c>
      <c r="K30" s="1" t="s">
        <v>17</v>
      </c>
      <c r="L30" s="5">
        <v>44021</v>
      </c>
      <c r="M30" s="5">
        <v>44021</v>
      </c>
      <c r="N30" s="5">
        <v>44027</v>
      </c>
      <c r="O30" s="5">
        <v>44027</v>
      </c>
      <c r="P30" s="5">
        <v>44033</v>
      </c>
      <c r="Q30" s="1" t="s">
        <v>206</v>
      </c>
      <c r="R30" s="4">
        <v>0</v>
      </c>
      <c r="S30" s="6">
        <v>4000</v>
      </c>
      <c r="T30" s="1" t="s">
        <v>138</v>
      </c>
      <c r="U30" s="4">
        <v>1</v>
      </c>
      <c r="V30" s="6">
        <v>4000</v>
      </c>
      <c r="W30" s="1" t="s">
        <v>221</v>
      </c>
      <c r="X30" s="6">
        <v>40</v>
      </c>
      <c r="Y30" s="1" t="s">
        <v>89</v>
      </c>
      <c r="Z30" s="1" t="s">
        <v>190</v>
      </c>
      <c r="AA30" s="1" t="s">
        <v>109</v>
      </c>
      <c r="AB30" s="1" t="s">
        <v>143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"/>
      <c r="AO30" s="1"/>
      <c r="AP30" s="1"/>
      <c r="AQ30" s="1"/>
      <c r="AR30" s="1" t="s">
        <v>208</v>
      </c>
      <c r="AS30" s="7">
        <v>44033.694238681906</v>
      </c>
      <c r="AT30" s="1"/>
      <c r="AU30" s="1"/>
      <c r="AV30" s="1"/>
      <c r="AW30" s="5">
        <v>44060</v>
      </c>
      <c r="AX30" s="1"/>
      <c r="AY30" s="1"/>
      <c r="AZ30" s="1"/>
      <c r="BA30" s="1"/>
      <c r="BB30" s="1"/>
    </row>
    <row r="31" spans="1:54" x14ac:dyDescent="0.25">
      <c r="A31" s="4">
        <v>26</v>
      </c>
      <c r="B31" s="2" t="str">
        <f>HYPERLINK("https://my.zakupki.prom.ua/remote/dispatcher/state_purchase_view/17932652", "UA-2020-07-16-006512-c")</f>
        <v>UA-2020-07-16-006512-c</v>
      </c>
      <c r="C31" s="1" t="s">
        <v>220</v>
      </c>
      <c r="D31" s="1" t="s">
        <v>79</v>
      </c>
      <c r="E31" s="1" t="s">
        <v>119</v>
      </c>
      <c r="F31" s="1" t="s">
        <v>190</v>
      </c>
      <c r="G31" s="1" t="s">
        <v>128</v>
      </c>
      <c r="H31" s="1" t="s">
        <v>72</v>
      </c>
      <c r="I31" s="1" t="s">
        <v>39</v>
      </c>
      <c r="J31" s="1" t="s">
        <v>17</v>
      </c>
      <c r="K31" s="1" t="s">
        <v>17</v>
      </c>
      <c r="L31" s="5">
        <v>44028</v>
      </c>
      <c r="M31" s="5">
        <v>44028</v>
      </c>
      <c r="N31" s="5">
        <v>44034</v>
      </c>
      <c r="O31" s="5">
        <v>44034</v>
      </c>
      <c r="P31" s="5">
        <v>44039</v>
      </c>
      <c r="Q31" s="1" t="s">
        <v>206</v>
      </c>
      <c r="R31" s="4">
        <v>1</v>
      </c>
      <c r="S31" s="6">
        <v>20000</v>
      </c>
      <c r="T31" s="1" t="s">
        <v>138</v>
      </c>
      <c r="U31" s="4">
        <v>102</v>
      </c>
      <c r="V31" s="6">
        <v>196.08</v>
      </c>
      <c r="W31" s="1" t="s">
        <v>210</v>
      </c>
      <c r="X31" s="6">
        <v>200</v>
      </c>
      <c r="Y31" s="1" t="s">
        <v>89</v>
      </c>
      <c r="Z31" s="1" t="s">
        <v>190</v>
      </c>
      <c r="AA31" s="1" t="s">
        <v>109</v>
      </c>
      <c r="AB31" s="1" t="s">
        <v>143</v>
      </c>
      <c r="AC31" s="6">
        <v>19000</v>
      </c>
      <c r="AD31" s="6">
        <v>186.27450980392157</v>
      </c>
      <c r="AE31" s="1" t="s">
        <v>198</v>
      </c>
      <c r="AF31" s="6">
        <v>1000</v>
      </c>
      <c r="AG31" s="6">
        <v>0.05</v>
      </c>
      <c r="AH31" s="1"/>
      <c r="AI31" s="1"/>
      <c r="AJ31" s="1"/>
      <c r="AK31" s="1"/>
      <c r="AL31" s="1"/>
      <c r="AM31" s="1"/>
      <c r="AN31" s="2"/>
      <c r="AO31" s="7">
        <v>44041.440453202573</v>
      </c>
      <c r="AP31" s="1"/>
      <c r="AQ31" s="1"/>
      <c r="AR31" s="1" t="s">
        <v>208</v>
      </c>
      <c r="AS31" s="7">
        <v>44043.441370865985</v>
      </c>
      <c r="AT31" s="1"/>
      <c r="AU31" s="1"/>
      <c r="AV31" s="5">
        <v>44043</v>
      </c>
      <c r="AW31" s="5">
        <v>44046</v>
      </c>
      <c r="AX31" s="1"/>
      <c r="AY31" s="1"/>
      <c r="AZ31" s="1"/>
      <c r="BA31" s="1"/>
      <c r="BB31" s="1" t="s">
        <v>45</v>
      </c>
    </row>
    <row r="32" spans="1:54" x14ac:dyDescent="0.25">
      <c r="A32" s="4">
        <v>27</v>
      </c>
      <c r="B32" s="2" t="str">
        <f>HYPERLINK("https://my.zakupki.prom.ua/remote/dispatcher/state_purchase_view/18201980", "UA-2020-07-29-008192-c")</f>
        <v>UA-2020-07-29-008192-c</v>
      </c>
      <c r="C32" s="1" t="s">
        <v>165</v>
      </c>
      <c r="D32" s="1" t="s">
        <v>64</v>
      </c>
      <c r="E32" s="1" t="s">
        <v>119</v>
      </c>
      <c r="F32" s="1" t="s">
        <v>190</v>
      </c>
      <c r="G32" s="1" t="s">
        <v>128</v>
      </c>
      <c r="H32" s="1" t="s">
        <v>72</v>
      </c>
      <c r="I32" s="1" t="s">
        <v>17</v>
      </c>
      <c r="J32" s="1" t="s">
        <v>17</v>
      </c>
      <c r="K32" s="1" t="s">
        <v>17</v>
      </c>
      <c r="L32" s="5">
        <v>44041</v>
      </c>
      <c r="M32" s="5">
        <v>44041</v>
      </c>
      <c r="N32" s="5">
        <v>44047</v>
      </c>
      <c r="O32" s="5">
        <v>44047</v>
      </c>
      <c r="P32" s="5">
        <v>44050</v>
      </c>
      <c r="Q32" s="1" t="s">
        <v>206</v>
      </c>
      <c r="R32" s="4">
        <v>1</v>
      </c>
      <c r="S32" s="6">
        <v>4700</v>
      </c>
      <c r="T32" s="1" t="s">
        <v>138</v>
      </c>
      <c r="U32" s="4">
        <v>1</v>
      </c>
      <c r="V32" s="6">
        <v>4700</v>
      </c>
      <c r="W32" s="1" t="s">
        <v>221</v>
      </c>
      <c r="X32" s="6">
        <v>47</v>
      </c>
      <c r="Y32" s="1" t="s">
        <v>89</v>
      </c>
      <c r="Z32" s="1" t="s">
        <v>190</v>
      </c>
      <c r="AA32" s="1" t="s">
        <v>109</v>
      </c>
      <c r="AB32" s="1" t="s">
        <v>143</v>
      </c>
      <c r="AC32" s="6">
        <v>4340</v>
      </c>
      <c r="AD32" s="6">
        <v>4340</v>
      </c>
      <c r="AE32" s="1" t="s">
        <v>184</v>
      </c>
      <c r="AF32" s="6">
        <v>360</v>
      </c>
      <c r="AG32" s="6">
        <v>7.6595744680851063E-2</v>
      </c>
      <c r="AH32" s="1" t="s">
        <v>184</v>
      </c>
      <c r="AI32" s="1" t="s">
        <v>59</v>
      </c>
      <c r="AJ32" s="1" t="s">
        <v>90</v>
      </c>
      <c r="AK32" s="1" t="s">
        <v>5</v>
      </c>
      <c r="AL32" s="6">
        <v>360</v>
      </c>
      <c r="AM32" s="6">
        <v>7.6595744680851063E-2</v>
      </c>
      <c r="AN32" s="2"/>
      <c r="AO32" s="7">
        <v>44055.479971255663</v>
      </c>
      <c r="AP32" s="5">
        <v>44057</v>
      </c>
      <c r="AQ32" s="5">
        <v>44077</v>
      </c>
      <c r="AR32" s="1" t="s">
        <v>207</v>
      </c>
      <c r="AS32" s="7">
        <v>44109.374497269513</v>
      </c>
      <c r="AT32" s="1" t="s">
        <v>23</v>
      </c>
      <c r="AU32" s="6">
        <v>4340</v>
      </c>
      <c r="AV32" s="5">
        <v>44060</v>
      </c>
      <c r="AW32" s="5">
        <v>44063</v>
      </c>
      <c r="AX32" s="7">
        <v>44196</v>
      </c>
      <c r="AY32" s="1" t="s">
        <v>216</v>
      </c>
      <c r="AZ32" s="1"/>
      <c r="BA32" s="1"/>
      <c r="BB32" s="1" t="s">
        <v>60</v>
      </c>
    </row>
    <row r="33" spans="1:1" x14ac:dyDescent="0.25">
      <c r="A33" s="1" t="s">
        <v>126</v>
      </c>
    </row>
  </sheetData>
  <autoFilter ref="A5:BB32"/>
  <hyperlinks>
    <hyperlink ref="A2" r:id="rId1" display="mailto:report.zakupki@prom.ua"/>
    <hyperlink ref="B6" r:id="rId2" display="https://my.zakupki.prom.ua/remote/dispatcher/state_purchase_view/18051842"/>
    <hyperlink ref="B7" r:id="rId3" display="https://my.zakupki.prom.ua/remote/dispatcher/state_purchase_view/20181313"/>
    <hyperlink ref="AN7" r:id="rId4" display="https://auction.openprocurement.org/tenders/78864fab61304971b7a5de56aac1cd90"/>
    <hyperlink ref="B8" r:id="rId5" display="https://my.zakupki.prom.ua/remote/dispatcher/state_purchase_view/16877262"/>
    <hyperlink ref="B9" r:id="rId6" display="https://my.zakupki.prom.ua/remote/dispatcher/state_purchase_view/22068071"/>
    <hyperlink ref="B10" r:id="rId7" display="https://my.zakupki.prom.ua/remote/dispatcher/state_purchase_view/18130288"/>
    <hyperlink ref="B11" r:id="rId8" display="https://my.zakupki.prom.ua/remote/dispatcher/state_purchase_view/18039715"/>
    <hyperlink ref="B12" r:id="rId9" display="https://my.zakupki.prom.ua/remote/dispatcher/state_purchase_view/19884757"/>
    <hyperlink ref="B13" r:id="rId10" display="https://my.zakupki.prom.ua/remote/dispatcher/state_purchase_view/17653789"/>
    <hyperlink ref="AN13" r:id="rId11" display="https://auction.openprocurement.org/tenders/5cbe28a050df47c7b1d7b1c79630f298"/>
    <hyperlink ref="B14" r:id="rId12" display="https://my.zakupki.prom.ua/remote/dispatcher/state_purchase_view/16893820"/>
    <hyperlink ref="AN14" r:id="rId13" display="https://auction.openprocurement.org/tenders/136224cf8c1e4160a6b275620fc1a1e1"/>
    <hyperlink ref="B15" r:id="rId14" display="https://my.zakupki.prom.ua/remote/dispatcher/state_purchase_view/18306463"/>
    <hyperlink ref="B16" r:id="rId15" display="https://my.zakupki.prom.ua/remote/dispatcher/state_purchase_view/18044038"/>
    <hyperlink ref="B17" r:id="rId16" display="https://my.zakupki.prom.ua/remote/dispatcher/state_purchase_view/18101794"/>
    <hyperlink ref="B18" r:id="rId17" display="https://my.zakupki.prom.ua/remote/dispatcher/state_purchase_view/20515714"/>
    <hyperlink ref="B19" r:id="rId18" display="https://my.zakupki.prom.ua/remote/dispatcher/state_purchase_view/18189387"/>
    <hyperlink ref="AN19" r:id="rId19" display="https://auction.openprocurement.org/tenders/3b12d63fe4f74e799a8e3ff3f075fdf8"/>
    <hyperlink ref="B20" r:id="rId20" display="https://my.zakupki.prom.ua/remote/dispatcher/state_purchase_view/18250214"/>
    <hyperlink ref="B21" r:id="rId21" display="https://my.zakupki.prom.ua/remote/dispatcher/state_purchase_view/20777669"/>
    <hyperlink ref="B22" r:id="rId22" display="https://my.zakupki.prom.ua/remote/dispatcher/state_purchase_view/17934525"/>
    <hyperlink ref="B23" r:id="rId23" display="https://my.zakupki.prom.ua/remote/dispatcher/state_purchase_view/16841732"/>
    <hyperlink ref="AN23" r:id="rId24" display="https://auction.openprocurement.org/tenders/fc14fb6b9fd748a99a118551cc6f2307"/>
    <hyperlink ref="B24" r:id="rId25" display="https://my.zakupki.prom.ua/remote/dispatcher/state_purchase_view/18046119"/>
    <hyperlink ref="B25" r:id="rId26" display="https://my.zakupki.prom.ua/remote/dispatcher/state_purchase_view/19578208"/>
    <hyperlink ref="AN25" r:id="rId27" display="https://auction.openprocurement.org/tenders/dcc71dcc48a14a78825a0de9f67f732f"/>
    <hyperlink ref="B26" r:id="rId28" display="https://my.zakupki.prom.ua/remote/dispatcher/state_purchase_view/17934624"/>
    <hyperlink ref="B27" r:id="rId29" display="https://my.zakupki.prom.ua/remote/dispatcher/state_purchase_view/17960159"/>
    <hyperlink ref="AN27" r:id="rId30" display="https://auction.openprocurement.org/tenders/a2268fcc570a40d5a137e8849d8e4e33"/>
    <hyperlink ref="B28" r:id="rId31" display="https://my.zakupki.prom.ua/remote/dispatcher/state_purchase_view/18023723"/>
    <hyperlink ref="B29" r:id="rId32" display="https://my.zakupki.prom.ua/remote/dispatcher/state_purchase_view/16802313"/>
    <hyperlink ref="B30" r:id="rId33" display="https://my.zakupki.prom.ua/remote/dispatcher/state_purchase_view/17773891"/>
    <hyperlink ref="B31" r:id="rId34" display="https://my.zakupki.prom.ua/remote/dispatcher/state_purchase_view/17932652"/>
    <hyperlink ref="B32" r:id="rId35" display="https://my.zakupki.prom.ua/remote/dispatcher/state_purchase_view/1820198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boyko</cp:lastModifiedBy>
  <dcterms:created xsi:type="dcterms:W3CDTF">2021-10-30T11:09:03Z</dcterms:created>
  <dcterms:modified xsi:type="dcterms:W3CDTF">2021-10-30T08:13:31Z</dcterms:modified>
  <cp:category/>
</cp:coreProperties>
</file>