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00" activeTab="0"/>
  </bookViews>
  <sheets>
    <sheet name="Sheet1" sheetId="1" r:id="rId1"/>
  </sheets>
  <definedNames/>
  <calcPr fullCalcOnLoad="1"/>
</workbook>
</file>

<file path=xl/sharedStrings.xml><?xml version="1.0" encoding="utf-8"?>
<sst xmlns="http://schemas.openxmlformats.org/spreadsheetml/2006/main" count="352" uniqueCount="179">
  <si>
    <t>№</t>
  </si>
  <si>
    <t>Ідентифікатор закупівлі</t>
  </si>
  <si>
    <t>Назва товару</t>
  </si>
  <si>
    <t>Класифікатор</t>
  </si>
  <si>
    <t>Тип процедури</t>
  </si>
  <si>
    <t>Дата публікації закупівлі</t>
  </si>
  <si>
    <t>Дата проведення аукціону або розгляду</t>
  </si>
  <si>
    <t>Дата закінчення процедури</t>
  </si>
  <si>
    <t>Кількість учасників аукціону</t>
  </si>
  <si>
    <t>Кількість одиниць</t>
  </si>
  <si>
    <t>Очікувана вартість, грн</t>
  </si>
  <si>
    <t>Очікувана вартість, одиниця.</t>
  </si>
  <si>
    <t>Пропозиція потенційного переможця (з найменшою ціною) грн</t>
  </si>
  <si>
    <t>Пропозиція потенційного переможця (з найменшою ціною) за одиницю грн</t>
  </si>
  <si>
    <t>Назва потенційного переможця (з найменшою ціною)</t>
  </si>
  <si>
    <t>Сума зниження грн</t>
  </si>
  <si>
    <t>% зниження</t>
  </si>
  <si>
    <t>Фактичний переможець</t>
  </si>
  <si>
    <t>ЄДРПОУ переможця</t>
  </si>
  <si>
    <t>Посилання на тендер</t>
  </si>
  <si>
    <t>Статус</t>
  </si>
  <si>
    <t>Кількість запрошених постачальників</t>
  </si>
  <si>
    <t>Причина скасування закупівлі</t>
  </si>
  <si>
    <t>Номер договору</t>
  </si>
  <si>
    <t>Фактична сума договору</t>
  </si>
  <si>
    <t>Валюта</t>
  </si>
  <si>
    <t>Статус договору</t>
  </si>
  <si>
    <t>Укладення договору з</t>
  </si>
  <si>
    <t>Укладення договору до</t>
  </si>
  <si>
    <t>Всі учасники закупки</t>
  </si>
  <si>
    <t>Спрощена/допорогова закупівля</t>
  </si>
  <si>
    <t>Закупівля без використання електронної системи</t>
  </si>
  <si>
    <t>38114032</t>
  </si>
  <si>
    <t>завершено</t>
  </si>
  <si>
    <t>UAH</t>
  </si>
  <si>
    <t>скасована</t>
  </si>
  <si>
    <t>30160000-8 - Магнітні картки</t>
  </si>
  <si>
    <t>1</t>
  </si>
  <si>
    <t>60140000-1 - Нерегулярні пасажирські перевезення</t>
  </si>
  <si>
    <t>КОМУНАЛЬНИЙ ПОЗАШКІЛЬНИЙ НАВЧАЛЬНИЙ ЗАКЛАД "МІСЬКА ДИТЯЧО-ЮНАЦЬКА СПОРТИВНА ШКОЛА ІЗ ЗИМОВИХ ВИДІВ СПОРТУ" ДНІПРОВСЬКОЇ МІСЬКОЇ РАДИ</t>
  </si>
  <si>
    <t>11</t>
  </si>
  <si>
    <t>33140000-3 - Медичні матеріали</t>
  </si>
  <si>
    <t>UA-2020-01-20-005524-c</t>
  </si>
  <si>
    <t>послуги, пов'язані із системою та підтримкою ЄІСУБМ у 2020 році за рахунок коштів м. Дніпра, загальний фонд</t>
  </si>
  <si>
    <t>72250000-2 - Послуги, пов’язані із системами та підтримкою</t>
  </si>
  <si>
    <t>ТОВАРИСТВО З ОБМЕЖЕНОЮ ВІДПОВІДАЛЬНІСТЮ "ЦЕНТР ІНФОРМАЦІЙНИХ І АНАЛІТИЧНИХ ТЕХНОЛОГІЙ"</t>
  </si>
  <si>
    <t>36216548</t>
  </si>
  <si>
    <t>20ДН</t>
  </si>
  <si>
    <t>закритий</t>
  </si>
  <si>
    <t>UA-2020-01-26-000036-b</t>
  </si>
  <si>
    <t>передплата періодичного видання  - газета "Наше місто" з додатками на 2020 рік за рахунок коштів бюджету м. Дніпра , загальний фонд</t>
  </si>
  <si>
    <t>79980000-7 - Послуги з передплати друкованих видань</t>
  </si>
  <si>
    <t>ТОВАРИСТВО З ОБМЕЖЕНОЮ ВІДПОВІДАЛЬНІСТЮ "ГАЗЕТА "НАШЕ МІСТО"</t>
  </si>
  <si>
    <t>19087191</t>
  </si>
  <si>
    <t>ДГП-55</t>
  </si>
  <si>
    <t>UA-2020-02-03-000711-a</t>
  </si>
  <si>
    <t>відшкодування витрат на відрядження (добові, проживання) під час проведення всеукраїнських змагань з хокею з шайбою серед юнаків 2008 р.н. м. КРИВИЙ РІГ з 18.01.2020-19.01.2020 року згідно розкладу ФХУ за рахунок бюджету м. Дніпра, загальний фонд</t>
  </si>
  <si>
    <t>КПНЗ "МДЮСШ із зимових видів спорту" ДМР</t>
  </si>
  <si>
    <t>01</t>
  </si>
  <si>
    <t>UA-2020-02-03-000775-a</t>
  </si>
  <si>
    <t>відшкодування витрат на відрядження (добові, проживання) під час поїздки на всеукраїнські змагання з хокею з шайбою серед юнаків 2008 р.н. м. КРЕМЕНЧУК 25.01.2020-26.01.2020 року згідно розкладу ФХУ за рахунок бюджету м. Дніпра, загальний фонд</t>
  </si>
  <si>
    <t>02</t>
  </si>
  <si>
    <t>UA-2020-02-10-003677-b</t>
  </si>
  <si>
    <t>Відшкодування витрат на відрядження (добові, проживання) під час Всеукраїнських змагань з хокею з шайбою серед юнаків 2007 р.н. м. ДРУЖКІВКА 01.02.2020-02.02.2020 згідно календарю змагань ФХУ за рахунок загального фонду бюджету м. Дніпра</t>
  </si>
  <si>
    <t>03</t>
  </si>
  <si>
    <t>UA-2020-02-16-000048-a</t>
  </si>
  <si>
    <t>Відшкодування витрат на відрядження (проживання, добові) тренер та 15 спортсменів під час Всеукраїнських змагань з хокею з шайбою серед юнаків 2008 р.н. м. кременчук з08.02.2020-09.02.2020 року (ЯГУР-1) згідно розкладу матчів ФХУ</t>
  </si>
  <si>
    <t>05</t>
  </si>
  <si>
    <t>UA-2020-02-16-000049-a</t>
  </si>
  <si>
    <t>Відшкодування витрат на відрядження (добові, проживання) тренер та 15 спортсменів під час Всеукраїнських змагань з хокею з шайбою серед юнаків 2007 р.н. м. БОГУСЛАВ з 08.02-2020-09.02.2020 (ДНІПРО)</t>
  </si>
  <si>
    <t>07</t>
  </si>
  <si>
    <t>UA-2020-02-16-000050-a</t>
  </si>
  <si>
    <t>Відшкодування витрат на відрядження (добові) тренер та 12 спортсменів під час Чемпіонату України з хокею з шайбою серед юнаків середньої вікової групи 2005 р.н. м. Дружківка 08.02.2020-09.02.2020 згідно розкладу ФХУ</t>
  </si>
  <si>
    <t>08</t>
  </si>
  <si>
    <t>UA-2020-02-26-000158-c</t>
  </si>
  <si>
    <t>відшкодування витрат на відрядження (добові) під час Чемпіонату України з хокею з шайбою серед юнаків середньої вікової групи 2005 р.н. м. Київ 15.02.2020-16.02.2020 - тренер-викладач та 11дітей-спортсменів за рахунок коштів м. Дніпра, загальний фонд</t>
  </si>
  <si>
    <t>09</t>
  </si>
  <si>
    <t>UA-2020-03-18-002388-b</t>
  </si>
  <si>
    <t>відшкодування витрат на відрядження (добові та проїзд) під час Чемпіонату України з хокею з шайбою серед юнаків середньої вікової групи 2005 р.н. м. Калуш 0603.2020-11.03.2020 - тренер-викладач та 11дітей-спортсменів за рахунок коштів м. Дніпра, загальний фонд</t>
  </si>
  <si>
    <t>UA-2020-03-18-002434-b</t>
  </si>
  <si>
    <t>Відшкодування витрат на відрядження (добові) тренер та 16 спортсменів під час Всеукраїнських змагань з хокею з шайбою серед юнаків 2007 р.н. м. ХАРКІВ  з 06.03.2020-07.03.2020(ДНІПРО)</t>
  </si>
  <si>
    <t>UA-2020-03-18-002688-b</t>
  </si>
  <si>
    <t>відшкодування витрат по сплаті податку за землю орендодавцю у 2020 році за рахунок коштів  загального фонду бюджету м. Дніпра</t>
  </si>
  <si>
    <t>70220000-9 - Послуги з надання в оренду чи лізингу нежитлової нерухомості</t>
  </si>
  <si>
    <t>КОМУНАЛЬНЕ ПІДПРИЄМСТВО  "МОЛОДІЖНЕ ТВОРЧЕ ОБ'ЄДНАННЯ" ДНІПРОВСЬКОЇ МІСЬКОЇ РАДИ</t>
  </si>
  <si>
    <t>30268758</t>
  </si>
  <si>
    <t>01/20-24</t>
  </si>
  <si>
    <t>UA-2020-05-05-004158-b</t>
  </si>
  <si>
    <t>послуги із санітарно-гігієнічної обробки приміщень (послуги з профілактичної дератизації)</t>
  </si>
  <si>
    <t>90920000-2 - Послуги із санітарно-гігієнічної обробки приміщень</t>
  </si>
  <si>
    <t>ПРИВАТНЕ ПІДПРИЄМСТВО ВИРОБНИЧО-КОМЕРЦІЙНА ФІРМА "ДЕЗСОЮЗ "АСТРАЛ Н"</t>
  </si>
  <si>
    <t>20259332</t>
  </si>
  <si>
    <t>53</t>
  </si>
  <si>
    <t>UA-2020-06-04-008255-b</t>
  </si>
  <si>
    <t>настінна підставка дезінфекції для ручного дозатору у кількості 7 штук за рахунок бюджету м. Дніпра, загальний фонд</t>
  </si>
  <si>
    <t>33190000-8 - Медичне обладнання та вироби медичного призначення різні</t>
  </si>
  <si>
    <t>Рішення Дніпровської міської ради УІІ скликання від 20.05.2020 року №14/57 (п.2,3, абз.2 Положення) -оперативна закупівля</t>
  </si>
  <si>
    <t>UA-2020-06-05-004579-b</t>
  </si>
  <si>
    <t>Медичні матеріали</t>
  </si>
  <si>
    <t>ФОП Захаров Ігор Вікторович</t>
  </si>
  <si>
    <t>3055306479</t>
  </si>
  <si>
    <t>1 ТМЦ</t>
  </si>
  <si>
    <t>UA-2020-06-23-000541-c</t>
  </si>
  <si>
    <t>Рушники паперові двошарові для рук</t>
  </si>
  <si>
    <t>33760000-5 - Туалетний папір, носові хустинки, рушники для рук і серветки</t>
  </si>
  <si>
    <t>ТОВАРИСТВО З ОБМЕЖЕНОЮ ВІДПОВІДАЛЬНІСТЮ "СЕРВІС ПРО"</t>
  </si>
  <si>
    <t>39200703</t>
  </si>
  <si>
    <t>16 рк/16</t>
  </si>
  <si>
    <t>UA-2020-06-23-000700-c</t>
  </si>
  <si>
    <t>мило рідке антибактеріальне</t>
  </si>
  <si>
    <t>33710000-0 - Парфуми, засоби гігієни та презервативи</t>
  </si>
  <si>
    <t>16 мр/16</t>
  </si>
  <si>
    <t>UA-2020-06-23-000853-c</t>
  </si>
  <si>
    <t>Придбання дезинфікуючого засобу для обробки рук і шкіри "ЛЮМАКС ПРОФИ" та "ЕМІТАЛЬ ПРОТЕКТ"; дезинфікуючого засобу для обробки поверхонь "ЛЮМАКС-XXL"</t>
  </si>
  <si>
    <t>24450000-3 - Агрохімічна продукція</t>
  </si>
  <si>
    <t>ПАВЕЛКО НАТАЛІЯ МИКОЛАЇВНА</t>
  </si>
  <si>
    <t>3621001063</t>
  </si>
  <si>
    <t>18</t>
  </si>
  <si>
    <t>UA-2020-07-06-001013-a</t>
  </si>
  <si>
    <t>придбання дезинфекційного обладнання (настінна підставка для тримання дезинфікуючого засобу з ручним дозатором) у кількості 9 штук за рахунок бюджету м. Дніпра, загальний фонд</t>
  </si>
  <si>
    <t>39330000-4 - Дезінфекційне обладнання</t>
  </si>
  <si>
    <t>ФОП КУДРА ВЯЧЕСЛАВ ВІТАЛІЙОВИЧ</t>
  </si>
  <si>
    <t>2622311251</t>
  </si>
  <si>
    <t>118д</t>
  </si>
  <si>
    <t>UA-2020-07-08-007377-c</t>
  </si>
  <si>
    <t>послуги по постачанню пакетів програмного забезпечення для фінансового аналізу та бухгалтерського обліку ( програмний комплекс "ІС-Про") за рахунок бюджету м. Дніпро, загальний фонд</t>
  </si>
  <si>
    <t>48440000-4 - Пакети програмного забезпечення для фінансового аналізу та бухгалтерського обліку</t>
  </si>
  <si>
    <t>ГОРЄЛКО СЕРГІЙ ОПАНАСОВИЧ</t>
  </si>
  <si>
    <t>2727410297</t>
  </si>
  <si>
    <t>07/48</t>
  </si>
  <si>
    <t>UA-2020-07-08-008228-c</t>
  </si>
  <si>
    <t>придбання пакетів оновлення (компонент) для комп'ютерної програми "МЕДОК" з правом використання рік за рахунок бюджету м. Дніпра, загальний фонд</t>
  </si>
  <si>
    <t>48620000-0 - Операційні системи</t>
  </si>
  <si>
    <t>МАКСИМОВ ЄВГЕН АНАТОЛІЙОВИЧ</t>
  </si>
  <si>
    <t>2676305397</t>
  </si>
  <si>
    <t>М-06/4</t>
  </si>
  <si>
    <t>UA-2020-09-18-000192-a</t>
  </si>
  <si>
    <t>придбання дезинфікуючих засобів для рук, шкіри та поверхонь за рахунок бюджету м. Дніпра, загальний фонд</t>
  </si>
  <si>
    <t>ГРЕБЕНЮК ВАЛЕРІЙ МИКОЛАЙОВИЧ</t>
  </si>
  <si>
    <t>1971611975</t>
  </si>
  <si>
    <t>2ДЕЗ</t>
  </si>
  <si>
    <t>UA-2020-09-22-007855-b</t>
  </si>
  <si>
    <t>придбання інвентарю для спортивних ігор на відкритому повітрі за рахунок бюджету м. Дніпра, загальний фонд</t>
  </si>
  <si>
    <t>37410000-5 - Інвентар для спортивних ігор на відкритому повітрі; 37410000-5 - Інвентар для спортивних ігор на відкритому повітрі</t>
  </si>
  <si>
    <t>ЛЕБЕДИНСЬКИЙ ВОЛОДИМИР ВОЛОДИМИРОВИЧ</t>
  </si>
  <si>
    <t>2126700098</t>
  </si>
  <si>
    <t>9ТМЦ</t>
  </si>
  <si>
    <t>UA-2020-09-22-008707-b</t>
  </si>
  <si>
    <t>придбання мила рідкого антибактеріального за рахунок бюджету м. Дніпра, загальний фонд</t>
  </si>
  <si>
    <t>10ТМЦ</t>
  </si>
  <si>
    <t>UA-2020-09-22-009633-b</t>
  </si>
  <si>
    <t>придбання паперових рушників У-скл. двошарових за рахунок бюджету м. Дніпра, загальний фонд</t>
  </si>
  <si>
    <t>11ТМЦ</t>
  </si>
  <si>
    <t>UA-2020-09-28-000816-a</t>
  </si>
  <si>
    <t>придбання спортивного інвентарю (посилені гімннастичні мати; лава гімнастична, тумби для кросфіту, сфери для балансу) Для дітей-спортсменів віддлення хокею з шайбою та фігурного катання за рахунок бюджету м. Дніпра, загальний фонд</t>
  </si>
  <si>
    <t>37420000-8 - Гімнастичний інвентар; 37420000-8 - Гімнастичний інвентар; 37420000-8 - Гімнастичний інвентар; 37420000-8 - Гімнастичний інвентар</t>
  </si>
  <si>
    <t>ГЕРАСИМОВ ІГОР МИХАЙЛОВИЧ</t>
  </si>
  <si>
    <t>3240307492</t>
  </si>
  <si>
    <t>13ТМЦ</t>
  </si>
  <si>
    <t>UA-2020-10-15-000023-c</t>
  </si>
  <si>
    <t>маска медична (ЗІЗ) за рахунок загального фонду бюджету м. Дніпра</t>
  </si>
  <si>
    <t>ЗЕРНІЙ АНДРІЙ АНАТОЛІЙОВИЧ</t>
  </si>
  <si>
    <t>2822500019</t>
  </si>
  <si>
    <t>UA-2020-12-04-016424-b</t>
  </si>
  <si>
    <t>придбання одягу спеціального призначення (куртка зимова довга, шапка флісова, спортивний костюм) для дітей-спортсменів відділення хокею з шайбою за рахунок коштів бюджету м. Дніпра, загальний фонд</t>
  </si>
  <si>
    <t>18410000-6 - Спеціальний одяг; 18410000-6 - Спеціальний одяг; 18410000-6 - Спеціальний одяг</t>
  </si>
  <si>
    <t>П'ЯНИХ АНЕТА ОЛЕКСАНДРІВНА</t>
  </si>
  <si>
    <t>3015314804</t>
  </si>
  <si>
    <t>12/2020</t>
  </si>
  <si>
    <t>UA-2020-12-08-005612-c</t>
  </si>
  <si>
    <t>спортивний одяг спеціального призначення</t>
  </si>
  <si>
    <t>18412000-0 - Спортивний одяг; 18412000-0 - Спортивний одяг; 18412000-0 - Спортивний одяг</t>
  </si>
  <si>
    <t>ФОП "П'ЯНИХ АНЕТА ОЛЕКСАНДРІВНА"</t>
  </si>
  <si>
    <t>завершений</t>
  </si>
  <si>
    <t>3015314804,ФОП "П'ЯНИХ АНЕТА ОЛЕКСАНДРІВНА",Україна</t>
  </si>
  <si>
    <t>UA-2020-10-27-009038-a</t>
  </si>
  <si>
    <t xml:space="preserve">послуги перевезення дітей-спортсменів відділення хокею з шайбою  на змагання згідно календарю ФХУ на 2020 рік (прогнозного, якій може змінуватися у зв'язку з COVID-19)  </t>
  </si>
  <si>
    <t>07 листопада 2020 року керівник КПНЗ «МДЮСШ із зимових видів спорту» ДМР – директор Фотеску А.Г. отримав лист №18320 від 06.11.2020 року від Президента Федерації хокею України, щодо відкладення старту чемпіонатів України з хокею серед юнаків і всеукраїнських змагань з хокею серед юнаків з 09 листопада 2020 року до послаблення карантинних заходів. (лист додається). Згідно ч.1 ст.32 Закону України «Про внесення змін до Закону України «Про публічні закупівлі» та деяких інших законодавчих актів України щодо вдо</t>
  </si>
  <si>
    <t>2020 РІК</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</si>
</sst>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yy"/>
  </numFmts>
  <fonts count="38">
    <font>
      <sz val="10"/>
      <name val="Arial"/>
      <family val="0"/>
    </font>
    <font>
      <b/>
      <sz val="10"/>
      <color indexed="9"/>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9"/>
      </left>
      <right style="medium">
        <color indexed="9"/>
      </right>
      <top style="medium">
        <color indexed="9"/>
      </top>
      <bottom style="medium">
        <color indexed="9"/>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32" borderId="0" applyNumberFormat="0" applyBorder="0" applyAlignment="0" applyProtection="0"/>
  </cellStyleXfs>
  <cellXfs count="11">
    <xf numFmtId="0" fontId="0" fillId="0" borderId="0" xfId="0" applyAlignment="1">
      <alignment/>
    </xf>
    <xf numFmtId="0" fontId="0" fillId="0" borderId="0" xfId="0" applyFont="1" applyFill="1" applyBorder="1" applyAlignment="1" applyProtection="1">
      <alignment/>
      <protection/>
    </xf>
    <xf numFmtId="0" fontId="1" fillId="33" borderId="10" xfId="0" applyFont="1" applyFill="1" applyBorder="1" applyAlignment="1" applyProtection="1">
      <alignment horizontal="center" wrapText="1"/>
      <protection/>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wrapText="1"/>
      <protection/>
    </xf>
    <xf numFmtId="16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20" fillId="0" borderId="0" xfId="0" applyFont="1" applyFill="1" applyBorder="1" applyAlignment="1" applyProtection="1">
      <alignment/>
      <protection/>
    </xf>
    <xf numFmtId="0" fontId="20" fillId="0" borderId="0" xfId="0" applyFont="1" applyAlignment="1">
      <alignment/>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D35"/>
  <sheetViews>
    <sheetView tabSelected="1" zoomScalePageLayoutView="0" workbookViewId="0" topLeftCell="A1">
      <pane ySplit="4" topLeftCell="A31" activePane="bottomLeft" state="frozen"/>
      <selection pane="topLeft" activeCell="A1" sqref="A1"/>
      <selection pane="bottomLeft" activeCell="A35" sqref="A35:C35"/>
    </sheetView>
  </sheetViews>
  <sheetFormatPr defaultColWidth="9.140625" defaultRowHeight="12.75"/>
  <cols>
    <col min="1" max="1" width="10.00390625" style="0" customWidth="1"/>
    <col min="2" max="2" width="25.00390625" style="0" customWidth="1"/>
    <col min="3" max="5" width="45.00390625" style="0" customWidth="1"/>
    <col min="6" max="8" width="20.00390625" style="0" customWidth="1"/>
    <col min="9" max="10" width="10.00390625" style="0" customWidth="1"/>
    <col min="11" max="14" width="25.00390625" style="0" customWidth="1"/>
    <col min="15" max="15" width="45.00390625" style="0" customWidth="1"/>
    <col min="16" max="16" width="25.00390625" style="0" customWidth="1"/>
    <col min="17" max="17" width="15.00390625" style="0" customWidth="1"/>
    <col min="18" max="18" width="45.00390625" style="0" customWidth="1"/>
    <col min="19" max="19" width="20.00390625" style="0" customWidth="1"/>
    <col min="20" max="20" width="30.00390625" style="0" customWidth="1"/>
    <col min="21" max="24" width="20.00390625" style="0" customWidth="1"/>
    <col min="25" max="25" width="25.00390625" style="0" customWidth="1"/>
    <col min="26" max="26" width="10.00390625" style="0" customWidth="1"/>
    <col min="27" max="29" width="20.00390625" style="0" customWidth="1"/>
    <col min="30" max="30" width="50.00390625" style="0" customWidth="1"/>
  </cols>
  <sheetData>
    <row r="1" spans="1:4" ht="12">
      <c r="A1" s="9" t="s">
        <v>178</v>
      </c>
      <c r="B1" s="10"/>
      <c r="C1" s="10"/>
      <c r="D1" s="10"/>
    </row>
    <row r="2" spans="1:4" ht="12">
      <c r="A2" s="10"/>
      <c r="B2" s="10"/>
      <c r="C2" s="10"/>
      <c r="D2" s="10"/>
    </row>
    <row r="4" spans="1:30" ht="39">
      <c r="A4" s="2" t="s">
        <v>0</v>
      </c>
      <c r="B4" s="2" t="s">
        <v>1</v>
      </c>
      <c r="C4" s="2" t="s">
        <v>2</v>
      </c>
      <c r="D4" s="2" t="s">
        <v>3</v>
      </c>
      <c r="E4" s="2" t="s">
        <v>4</v>
      </c>
      <c r="F4" s="2" t="s">
        <v>5</v>
      </c>
      <c r="G4" s="2" t="s">
        <v>6</v>
      </c>
      <c r="H4" s="2" t="s">
        <v>7</v>
      </c>
      <c r="I4" s="2" t="s">
        <v>8</v>
      </c>
      <c r="J4" s="2" t="s">
        <v>9</v>
      </c>
      <c r="K4" s="2" t="s">
        <v>10</v>
      </c>
      <c r="L4" s="2" t="s">
        <v>11</v>
      </c>
      <c r="M4" s="2" t="s">
        <v>12</v>
      </c>
      <c r="N4" s="2" t="s">
        <v>13</v>
      </c>
      <c r="O4" s="2" t="s">
        <v>14</v>
      </c>
      <c r="P4" s="2" t="s">
        <v>15</v>
      </c>
      <c r="Q4" s="2" t="s">
        <v>16</v>
      </c>
      <c r="R4" s="2" t="s">
        <v>17</v>
      </c>
      <c r="S4" s="2" t="s">
        <v>18</v>
      </c>
      <c r="T4" s="2" t="s">
        <v>19</v>
      </c>
      <c r="U4" s="2" t="s">
        <v>20</v>
      </c>
      <c r="V4" s="2" t="s">
        <v>21</v>
      </c>
      <c r="W4" s="2" t="s">
        <v>22</v>
      </c>
      <c r="X4" s="2" t="s">
        <v>23</v>
      </c>
      <c r="Y4" s="2" t="s">
        <v>24</v>
      </c>
      <c r="Z4" s="2" t="s">
        <v>25</v>
      </c>
      <c r="AA4" s="2" t="s">
        <v>26</v>
      </c>
      <c r="AB4" s="2" t="s">
        <v>27</v>
      </c>
      <c r="AC4" s="2" t="s">
        <v>28</v>
      </c>
      <c r="AD4" s="2" t="s">
        <v>29</v>
      </c>
    </row>
    <row r="5" spans="1:30" ht="37.5">
      <c r="A5" s="3">
        <v>1</v>
      </c>
      <c r="B5" s="1" t="s">
        <v>42</v>
      </c>
      <c r="C5" s="4" t="s">
        <v>43</v>
      </c>
      <c r="D5" s="1" t="s">
        <v>44</v>
      </c>
      <c r="E5" s="1" t="s">
        <v>31</v>
      </c>
      <c r="F5" s="5">
        <v>43850</v>
      </c>
      <c r="G5" s="1"/>
      <c r="H5" s="5">
        <v>43850</v>
      </c>
      <c r="I5" s="3">
        <v>1</v>
      </c>
      <c r="J5" s="6">
        <v>12</v>
      </c>
      <c r="K5" s="6">
        <v>4800</v>
      </c>
      <c r="L5" s="6">
        <v>400</v>
      </c>
      <c r="M5" s="6">
        <v>4800</v>
      </c>
      <c r="N5" s="6">
        <v>400</v>
      </c>
      <c r="O5" s="7" t="s">
        <v>45</v>
      </c>
      <c r="P5" s="6">
        <v>0</v>
      </c>
      <c r="Q5" s="6">
        <v>0</v>
      </c>
      <c r="R5" s="1" t="s">
        <v>45</v>
      </c>
      <c r="S5" s="1" t="s">
        <v>46</v>
      </c>
      <c r="T5" s="8" t="str">
        <f>HYPERLINK("https://my.zakupki.prom.ua/cabinet/purchases/state_purchase/view/14639934")</f>
        <v>https://my.zakupki.prom.ua/cabinet/purchases/state_purchase/view/14639934</v>
      </c>
      <c r="U5" s="1" t="s">
        <v>33</v>
      </c>
      <c r="V5" s="3">
        <v>0</v>
      </c>
      <c r="W5" s="1"/>
      <c r="X5" s="1" t="s">
        <v>47</v>
      </c>
      <c r="Y5" s="6">
        <v>4800</v>
      </c>
      <c r="Z5" s="1" t="s">
        <v>34</v>
      </c>
      <c r="AA5" s="1" t="s">
        <v>48</v>
      </c>
      <c r="AB5" s="1"/>
      <c r="AC5" s="1"/>
      <c r="AD5" s="1"/>
    </row>
    <row r="6" spans="1:30" ht="37.5">
      <c r="A6" s="3">
        <v>2</v>
      </c>
      <c r="B6" s="1" t="s">
        <v>49</v>
      </c>
      <c r="C6" s="4" t="s">
        <v>50</v>
      </c>
      <c r="D6" s="1" t="s">
        <v>51</v>
      </c>
      <c r="E6" s="1" t="s">
        <v>31</v>
      </c>
      <c r="F6" s="5">
        <v>43856</v>
      </c>
      <c r="G6" s="1"/>
      <c r="H6" s="5">
        <v>43856</v>
      </c>
      <c r="I6" s="3">
        <v>1</v>
      </c>
      <c r="J6" s="6">
        <v>53</v>
      </c>
      <c r="K6" s="6">
        <v>906.66</v>
      </c>
      <c r="L6" s="6">
        <v>17.106792452830188</v>
      </c>
      <c r="M6" s="6">
        <v>906.66</v>
      </c>
      <c r="N6" s="6">
        <v>17.106792452830188</v>
      </c>
      <c r="O6" s="7" t="s">
        <v>52</v>
      </c>
      <c r="P6" s="6">
        <v>0</v>
      </c>
      <c r="Q6" s="6">
        <v>0</v>
      </c>
      <c r="R6" s="1" t="s">
        <v>52</v>
      </c>
      <c r="S6" s="1" t="s">
        <v>53</v>
      </c>
      <c r="T6" s="8" t="str">
        <f>HYPERLINK("https://my.zakupki.prom.ua/cabinet/purchases/state_purchase/view/14832670")</f>
        <v>https://my.zakupki.prom.ua/cabinet/purchases/state_purchase/view/14832670</v>
      </c>
      <c r="U6" s="1" t="s">
        <v>33</v>
      </c>
      <c r="V6" s="3">
        <v>0</v>
      </c>
      <c r="W6" s="1"/>
      <c r="X6" s="1" t="s">
        <v>54</v>
      </c>
      <c r="Y6" s="6">
        <v>906.66</v>
      </c>
      <c r="Z6" s="1" t="s">
        <v>34</v>
      </c>
      <c r="AA6" s="1" t="s">
        <v>48</v>
      </c>
      <c r="AB6" s="1"/>
      <c r="AC6" s="1"/>
      <c r="AD6" s="1"/>
    </row>
    <row r="7" spans="1:30" ht="75">
      <c r="A7" s="3">
        <v>3</v>
      </c>
      <c r="B7" s="1" t="s">
        <v>55</v>
      </c>
      <c r="C7" s="4" t="s">
        <v>56</v>
      </c>
      <c r="D7" s="1" t="s">
        <v>36</v>
      </c>
      <c r="E7" s="1" t="s">
        <v>31</v>
      </c>
      <c r="F7" s="5">
        <v>43864</v>
      </c>
      <c r="G7" s="1"/>
      <c r="H7" s="5">
        <v>43864</v>
      </c>
      <c r="I7" s="3">
        <v>1</v>
      </c>
      <c r="J7" s="6">
        <v>14</v>
      </c>
      <c r="K7" s="6">
        <v>6580</v>
      </c>
      <c r="L7" s="6">
        <v>470</v>
      </c>
      <c r="M7" s="6">
        <v>6580</v>
      </c>
      <c r="N7" s="6">
        <v>470</v>
      </c>
      <c r="O7" s="7" t="s">
        <v>57</v>
      </c>
      <c r="P7" s="6">
        <v>0</v>
      </c>
      <c r="Q7" s="6">
        <v>0</v>
      </c>
      <c r="R7" s="1" t="s">
        <v>57</v>
      </c>
      <c r="S7" s="1" t="s">
        <v>32</v>
      </c>
      <c r="T7" s="8" t="str">
        <f>HYPERLINK("https://my.zakupki.prom.ua/cabinet/purchases/state_purchase/view/15030070")</f>
        <v>https://my.zakupki.prom.ua/cabinet/purchases/state_purchase/view/15030070</v>
      </c>
      <c r="U7" s="1" t="s">
        <v>33</v>
      </c>
      <c r="V7" s="3">
        <v>0</v>
      </c>
      <c r="W7" s="1"/>
      <c r="X7" s="1" t="s">
        <v>58</v>
      </c>
      <c r="Y7" s="6">
        <v>6580</v>
      </c>
      <c r="Z7" s="1" t="s">
        <v>34</v>
      </c>
      <c r="AA7" s="1" t="s">
        <v>48</v>
      </c>
      <c r="AB7" s="1"/>
      <c r="AC7" s="1"/>
      <c r="AD7" s="1"/>
    </row>
    <row r="8" spans="1:30" ht="75">
      <c r="A8" s="3">
        <v>4</v>
      </c>
      <c r="B8" s="1" t="s">
        <v>59</v>
      </c>
      <c r="C8" s="4" t="s">
        <v>60</v>
      </c>
      <c r="D8" s="1" t="s">
        <v>36</v>
      </c>
      <c r="E8" s="1" t="s">
        <v>31</v>
      </c>
      <c r="F8" s="5">
        <v>43864</v>
      </c>
      <c r="G8" s="1"/>
      <c r="H8" s="5">
        <v>43864</v>
      </c>
      <c r="I8" s="3">
        <v>1</v>
      </c>
      <c r="J8" s="6">
        <v>14</v>
      </c>
      <c r="K8" s="6">
        <v>9280</v>
      </c>
      <c r="L8" s="6">
        <v>662.8571428571429</v>
      </c>
      <c r="M8" s="6">
        <v>9280</v>
      </c>
      <c r="N8" s="6">
        <v>662.8571428571429</v>
      </c>
      <c r="O8" s="7" t="s">
        <v>57</v>
      </c>
      <c r="P8" s="6">
        <v>0</v>
      </c>
      <c r="Q8" s="6">
        <v>0</v>
      </c>
      <c r="R8" s="1" t="s">
        <v>57</v>
      </c>
      <c r="S8" s="1" t="s">
        <v>32</v>
      </c>
      <c r="T8" s="8" t="str">
        <f>HYPERLINK("https://my.zakupki.prom.ua/cabinet/purchases/state_purchase/view/15030583")</f>
        <v>https://my.zakupki.prom.ua/cabinet/purchases/state_purchase/view/15030583</v>
      </c>
      <c r="U8" s="1" t="s">
        <v>33</v>
      </c>
      <c r="V8" s="3">
        <v>0</v>
      </c>
      <c r="W8" s="1"/>
      <c r="X8" s="1" t="s">
        <v>61</v>
      </c>
      <c r="Y8" s="6">
        <v>9280</v>
      </c>
      <c r="Z8" s="1" t="s">
        <v>34</v>
      </c>
      <c r="AA8" s="1" t="s">
        <v>48</v>
      </c>
      <c r="AB8" s="1"/>
      <c r="AC8" s="1"/>
      <c r="AD8" s="1"/>
    </row>
    <row r="9" spans="1:30" ht="75">
      <c r="A9" s="3">
        <v>5</v>
      </c>
      <c r="B9" s="1" t="s">
        <v>62</v>
      </c>
      <c r="C9" s="4" t="s">
        <v>63</v>
      </c>
      <c r="D9" s="1" t="s">
        <v>36</v>
      </c>
      <c r="E9" s="1" t="s">
        <v>31</v>
      </c>
      <c r="F9" s="5">
        <v>43871</v>
      </c>
      <c r="G9" s="1"/>
      <c r="H9" s="5">
        <v>43871</v>
      </c>
      <c r="I9" s="3">
        <v>1</v>
      </c>
      <c r="J9" s="6">
        <v>17</v>
      </c>
      <c r="K9" s="6">
        <v>7580</v>
      </c>
      <c r="L9" s="6">
        <v>445.88235294117646</v>
      </c>
      <c r="M9" s="6">
        <v>7580</v>
      </c>
      <c r="N9" s="6">
        <v>445.88235294117646</v>
      </c>
      <c r="O9" s="7" t="s">
        <v>39</v>
      </c>
      <c r="P9" s="6">
        <v>0</v>
      </c>
      <c r="Q9" s="6">
        <v>0</v>
      </c>
      <c r="R9" s="1" t="s">
        <v>39</v>
      </c>
      <c r="S9" s="1" t="s">
        <v>32</v>
      </c>
      <c r="T9" s="8" t="str">
        <f>HYPERLINK("https://my.zakupki.prom.ua/cabinet/purchases/state_purchase/view/15203197")</f>
        <v>https://my.zakupki.prom.ua/cabinet/purchases/state_purchase/view/15203197</v>
      </c>
      <c r="U9" s="1" t="s">
        <v>33</v>
      </c>
      <c r="V9" s="3">
        <v>0</v>
      </c>
      <c r="W9" s="1"/>
      <c r="X9" s="1" t="s">
        <v>64</v>
      </c>
      <c r="Y9" s="6">
        <v>7580</v>
      </c>
      <c r="Z9" s="1" t="s">
        <v>34</v>
      </c>
      <c r="AA9" s="1" t="s">
        <v>48</v>
      </c>
      <c r="AB9" s="1"/>
      <c r="AC9" s="1"/>
      <c r="AD9" s="1"/>
    </row>
    <row r="10" spans="1:30" ht="75">
      <c r="A10" s="3">
        <v>6</v>
      </c>
      <c r="B10" s="1" t="s">
        <v>65</v>
      </c>
      <c r="C10" s="4" t="s">
        <v>66</v>
      </c>
      <c r="D10" s="1" t="s">
        <v>36</v>
      </c>
      <c r="E10" s="1" t="s">
        <v>31</v>
      </c>
      <c r="F10" s="5">
        <v>43877</v>
      </c>
      <c r="G10" s="1"/>
      <c r="H10" s="5">
        <v>43877</v>
      </c>
      <c r="I10" s="3">
        <v>1</v>
      </c>
      <c r="J10" s="6">
        <v>16</v>
      </c>
      <c r="K10" s="6">
        <v>8880</v>
      </c>
      <c r="L10" s="6">
        <v>555</v>
      </c>
      <c r="M10" s="6">
        <v>8880</v>
      </c>
      <c r="N10" s="6">
        <v>555</v>
      </c>
      <c r="O10" s="7" t="s">
        <v>39</v>
      </c>
      <c r="P10" s="6">
        <v>0</v>
      </c>
      <c r="Q10" s="6">
        <v>0</v>
      </c>
      <c r="R10" s="1" t="s">
        <v>39</v>
      </c>
      <c r="S10" s="1" t="s">
        <v>32</v>
      </c>
      <c r="T10" s="8" t="str">
        <f>HYPERLINK("https://my.zakupki.prom.ua/cabinet/purchases/state_purchase/view/15311780")</f>
        <v>https://my.zakupki.prom.ua/cabinet/purchases/state_purchase/view/15311780</v>
      </c>
      <c r="U10" s="1" t="s">
        <v>33</v>
      </c>
      <c r="V10" s="3">
        <v>0</v>
      </c>
      <c r="W10" s="1"/>
      <c r="X10" s="1" t="s">
        <v>67</v>
      </c>
      <c r="Y10" s="6">
        <v>8880</v>
      </c>
      <c r="Z10" s="1" t="s">
        <v>34</v>
      </c>
      <c r="AA10" s="1" t="s">
        <v>48</v>
      </c>
      <c r="AB10" s="1"/>
      <c r="AC10" s="1"/>
      <c r="AD10" s="1"/>
    </row>
    <row r="11" spans="1:30" ht="62.25">
      <c r="A11" s="3">
        <v>7</v>
      </c>
      <c r="B11" s="1" t="s">
        <v>68</v>
      </c>
      <c r="C11" s="4" t="s">
        <v>69</v>
      </c>
      <c r="D11" s="1" t="s">
        <v>36</v>
      </c>
      <c r="E11" s="1" t="s">
        <v>31</v>
      </c>
      <c r="F11" s="5">
        <v>43877</v>
      </c>
      <c r="G11" s="1"/>
      <c r="H11" s="5">
        <v>43877</v>
      </c>
      <c r="I11" s="3">
        <v>1</v>
      </c>
      <c r="J11" s="6">
        <v>16</v>
      </c>
      <c r="K11" s="6">
        <v>6670</v>
      </c>
      <c r="L11" s="6">
        <v>416.875</v>
      </c>
      <c r="M11" s="6">
        <v>6670</v>
      </c>
      <c r="N11" s="6">
        <v>416.875</v>
      </c>
      <c r="O11" s="7" t="s">
        <v>39</v>
      </c>
      <c r="P11" s="6">
        <v>0</v>
      </c>
      <c r="Q11" s="6">
        <v>0</v>
      </c>
      <c r="R11" s="1" t="s">
        <v>39</v>
      </c>
      <c r="S11" s="1" t="s">
        <v>32</v>
      </c>
      <c r="T11" s="8" t="str">
        <f>HYPERLINK("https://my.zakupki.prom.ua/cabinet/purchases/state_purchase/view/15311790")</f>
        <v>https://my.zakupki.prom.ua/cabinet/purchases/state_purchase/view/15311790</v>
      </c>
      <c r="U11" s="1" t="s">
        <v>33</v>
      </c>
      <c r="V11" s="3">
        <v>0</v>
      </c>
      <c r="W11" s="1"/>
      <c r="X11" s="1" t="s">
        <v>70</v>
      </c>
      <c r="Y11" s="6">
        <v>6670</v>
      </c>
      <c r="Z11" s="1" t="s">
        <v>34</v>
      </c>
      <c r="AA11" s="1" t="s">
        <v>48</v>
      </c>
      <c r="AB11" s="1"/>
      <c r="AC11" s="1"/>
      <c r="AD11" s="1"/>
    </row>
    <row r="12" spans="1:30" ht="62.25">
      <c r="A12" s="3">
        <v>8</v>
      </c>
      <c r="B12" s="1" t="s">
        <v>71</v>
      </c>
      <c r="C12" s="4" t="s">
        <v>72</v>
      </c>
      <c r="D12" s="1" t="s">
        <v>36</v>
      </c>
      <c r="E12" s="1" t="s">
        <v>31</v>
      </c>
      <c r="F12" s="5">
        <v>43877</v>
      </c>
      <c r="G12" s="1"/>
      <c r="H12" s="5">
        <v>43877</v>
      </c>
      <c r="I12" s="3">
        <v>1</v>
      </c>
      <c r="J12" s="6">
        <v>13</v>
      </c>
      <c r="K12" s="6">
        <v>1560</v>
      </c>
      <c r="L12" s="6">
        <v>120</v>
      </c>
      <c r="M12" s="6">
        <v>1560</v>
      </c>
      <c r="N12" s="6">
        <v>120</v>
      </c>
      <c r="O12" s="7" t="s">
        <v>39</v>
      </c>
      <c r="P12" s="6">
        <v>0</v>
      </c>
      <c r="Q12" s="6">
        <v>0</v>
      </c>
      <c r="R12" s="1" t="s">
        <v>39</v>
      </c>
      <c r="S12" s="1" t="s">
        <v>32</v>
      </c>
      <c r="T12" s="8" t="str">
        <f>HYPERLINK("https://my.zakupki.prom.ua/cabinet/purchases/state_purchase/view/15311802")</f>
        <v>https://my.zakupki.prom.ua/cabinet/purchases/state_purchase/view/15311802</v>
      </c>
      <c r="U12" s="1" t="s">
        <v>33</v>
      </c>
      <c r="V12" s="3">
        <v>0</v>
      </c>
      <c r="W12" s="1"/>
      <c r="X12" s="1" t="s">
        <v>73</v>
      </c>
      <c r="Y12" s="6">
        <v>1560</v>
      </c>
      <c r="Z12" s="1" t="s">
        <v>34</v>
      </c>
      <c r="AA12" s="1" t="s">
        <v>48</v>
      </c>
      <c r="AB12" s="1"/>
      <c r="AC12" s="1"/>
      <c r="AD12" s="1"/>
    </row>
    <row r="13" spans="1:30" ht="75">
      <c r="A13" s="3">
        <v>9</v>
      </c>
      <c r="B13" s="1" t="s">
        <v>74</v>
      </c>
      <c r="C13" s="4" t="s">
        <v>75</v>
      </c>
      <c r="D13" s="1" t="s">
        <v>36</v>
      </c>
      <c r="E13" s="1" t="s">
        <v>31</v>
      </c>
      <c r="F13" s="5">
        <v>43887</v>
      </c>
      <c r="G13" s="1"/>
      <c r="H13" s="5">
        <v>43887</v>
      </c>
      <c r="I13" s="3">
        <v>1</v>
      </c>
      <c r="J13" s="6">
        <v>12</v>
      </c>
      <c r="K13" s="6">
        <v>1440</v>
      </c>
      <c r="L13" s="6">
        <v>120</v>
      </c>
      <c r="M13" s="6">
        <v>1440</v>
      </c>
      <c r="N13" s="6">
        <v>120</v>
      </c>
      <c r="O13" s="7" t="s">
        <v>39</v>
      </c>
      <c r="P13" s="6">
        <v>0</v>
      </c>
      <c r="Q13" s="6">
        <v>0</v>
      </c>
      <c r="R13" s="1" t="s">
        <v>39</v>
      </c>
      <c r="S13" s="1" t="s">
        <v>32</v>
      </c>
      <c r="T13" s="8" t="str">
        <f>HYPERLINK("https://my.zakupki.prom.ua/cabinet/purchases/state_purchase/view/15480520")</f>
        <v>https://my.zakupki.prom.ua/cabinet/purchases/state_purchase/view/15480520</v>
      </c>
      <c r="U13" s="1" t="s">
        <v>33</v>
      </c>
      <c r="V13" s="3">
        <v>0</v>
      </c>
      <c r="W13" s="1"/>
      <c r="X13" s="1" t="s">
        <v>76</v>
      </c>
      <c r="Y13" s="6">
        <v>1440</v>
      </c>
      <c r="Z13" s="1" t="s">
        <v>34</v>
      </c>
      <c r="AA13" s="1" t="s">
        <v>48</v>
      </c>
      <c r="AB13" s="1"/>
      <c r="AC13" s="1"/>
      <c r="AD13" s="1"/>
    </row>
    <row r="14" spans="1:30" ht="75">
      <c r="A14" s="3">
        <v>10</v>
      </c>
      <c r="B14" s="1" t="s">
        <v>77</v>
      </c>
      <c r="C14" s="4" t="s">
        <v>78</v>
      </c>
      <c r="D14" s="1" t="s">
        <v>36</v>
      </c>
      <c r="E14" s="1" t="s">
        <v>31</v>
      </c>
      <c r="F14" s="5">
        <v>43908</v>
      </c>
      <c r="G14" s="1"/>
      <c r="H14" s="5">
        <v>43908</v>
      </c>
      <c r="I14" s="3">
        <v>1</v>
      </c>
      <c r="J14" s="6">
        <v>12</v>
      </c>
      <c r="K14" s="6">
        <v>9881.53</v>
      </c>
      <c r="L14" s="6">
        <v>823.4608333333333</v>
      </c>
      <c r="M14" s="6">
        <v>9881.53</v>
      </c>
      <c r="N14" s="6">
        <v>823.4608333333333</v>
      </c>
      <c r="O14" s="7" t="s">
        <v>39</v>
      </c>
      <c r="P14" s="6">
        <v>0</v>
      </c>
      <c r="Q14" s="6">
        <v>0</v>
      </c>
      <c r="R14" s="1" t="s">
        <v>39</v>
      </c>
      <c r="S14" s="1" t="s">
        <v>32</v>
      </c>
      <c r="T14" s="8" t="str">
        <f>HYPERLINK("https://my.zakupki.prom.ua/cabinet/purchases/state_purchase/view/15835317")</f>
        <v>https://my.zakupki.prom.ua/cabinet/purchases/state_purchase/view/15835317</v>
      </c>
      <c r="U14" s="1" t="s">
        <v>33</v>
      </c>
      <c r="V14" s="3">
        <v>0</v>
      </c>
      <c r="W14" s="1"/>
      <c r="X14" s="1" t="s">
        <v>40</v>
      </c>
      <c r="Y14" s="6">
        <v>9881.53</v>
      </c>
      <c r="Z14" s="1" t="s">
        <v>34</v>
      </c>
      <c r="AA14" s="1" t="s">
        <v>48</v>
      </c>
      <c r="AB14" s="1"/>
      <c r="AC14" s="1"/>
      <c r="AD14" s="1"/>
    </row>
    <row r="15" spans="1:30" ht="49.5">
      <c r="A15" s="3">
        <v>11</v>
      </c>
      <c r="B15" s="1" t="s">
        <v>79</v>
      </c>
      <c r="C15" s="4" t="s">
        <v>80</v>
      </c>
      <c r="D15" s="1" t="s">
        <v>36</v>
      </c>
      <c r="E15" s="1" t="s">
        <v>31</v>
      </c>
      <c r="F15" s="5">
        <v>43908</v>
      </c>
      <c r="G15" s="1"/>
      <c r="H15" s="5">
        <v>43908</v>
      </c>
      <c r="I15" s="3">
        <v>1</v>
      </c>
      <c r="J15" s="6">
        <v>17</v>
      </c>
      <c r="K15" s="6">
        <v>2040</v>
      </c>
      <c r="L15" s="6">
        <v>120</v>
      </c>
      <c r="M15" s="6">
        <v>2040</v>
      </c>
      <c r="N15" s="6">
        <v>120</v>
      </c>
      <c r="O15" s="7" t="s">
        <v>39</v>
      </c>
      <c r="P15" s="6">
        <v>0</v>
      </c>
      <c r="Q15" s="6">
        <v>0</v>
      </c>
      <c r="R15" s="1" t="s">
        <v>39</v>
      </c>
      <c r="S15" s="1" t="s">
        <v>32</v>
      </c>
      <c r="T15" s="8" t="str">
        <f>HYPERLINK("https://my.zakupki.prom.ua/cabinet/purchases/state_purchase/view/15835522")</f>
        <v>https://my.zakupki.prom.ua/cabinet/purchases/state_purchase/view/15835522</v>
      </c>
      <c r="U15" s="1" t="s">
        <v>33</v>
      </c>
      <c r="V15" s="3">
        <v>0</v>
      </c>
      <c r="W15" s="1"/>
      <c r="X15" s="1" t="s">
        <v>40</v>
      </c>
      <c r="Y15" s="6">
        <v>2040</v>
      </c>
      <c r="Z15" s="1" t="s">
        <v>34</v>
      </c>
      <c r="AA15" s="1" t="s">
        <v>48</v>
      </c>
      <c r="AB15" s="1"/>
      <c r="AC15" s="1"/>
      <c r="AD15" s="1"/>
    </row>
    <row r="16" spans="1:30" ht="37.5">
      <c r="A16" s="3">
        <v>12</v>
      </c>
      <c r="B16" s="1" t="s">
        <v>81</v>
      </c>
      <c r="C16" s="4" t="s">
        <v>82</v>
      </c>
      <c r="D16" s="1" t="s">
        <v>83</v>
      </c>
      <c r="E16" s="1" t="s">
        <v>31</v>
      </c>
      <c r="F16" s="5">
        <v>43908</v>
      </c>
      <c r="G16" s="1"/>
      <c r="H16" s="5">
        <v>43908</v>
      </c>
      <c r="I16" s="3">
        <v>1</v>
      </c>
      <c r="J16" s="6">
        <v>12</v>
      </c>
      <c r="K16" s="6">
        <v>7539.69</v>
      </c>
      <c r="L16" s="6">
        <v>628.3075</v>
      </c>
      <c r="M16" s="6">
        <v>7539.69</v>
      </c>
      <c r="N16" s="6">
        <v>628.3075</v>
      </c>
      <c r="O16" s="7" t="s">
        <v>84</v>
      </c>
      <c r="P16" s="6">
        <v>0</v>
      </c>
      <c r="Q16" s="6">
        <v>0</v>
      </c>
      <c r="R16" s="1" t="s">
        <v>84</v>
      </c>
      <c r="S16" s="1" t="s">
        <v>85</v>
      </c>
      <c r="T16" s="8" t="str">
        <f>HYPERLINK("https://my.zakupki.prom.ua/cabinet/purchases/state_purchase/view/15836156")</f>
        <v>https://my.zakupki.prom.ua/cabinet/purchases/state_purchase/view/15836156</v>
      </c>
      <c r="U16" s="1" t="s">
        <v>33</v>
      </c>
      <c r="V16" s="3">
        <v>0</v>
      </c>
      <c r="W16" s="1"/>
      <c r="X16" s="1" t="s">
        <v>86</v>
      </c>
      <c r="Y16" s="6">
        <v>1195.02</v>
      </c>
      <c r="Z16" s="1" t="s">
        <v>34</v>
      </c>
      <c r="AA16" s="1" t="s">
        <v>48</v>
      </c>
      <c r="AB16" s="1"/>
      <c r="AC16" s="1"/>
      <c r="AD16" s="1"/>
    </row>
    <row r="17" spans="1:30" ht="37.5">
      <c r="A17" s="3">
        <v>13</v>
      </c>
      <c r="B17" s="1" t="s">
        <v>87</v>
      </c>
      <c r="C17" s="4" t="s">
        <v>88</v>
      </c>
      <c r="D17" s="1" t="s">
        <v>89</v>
      </c>
      <c r="E17" s="1" t="s">
        <v>31</v>
      </c>
      <c r="F17" s="5">
        <v>43956</v>
      </c>
      <c r="G17" s="1"/>
      <c r="H17" s="5">
        <v>43956</v>
      </c>
      <c r="I17" s="3">
        <v>1</v>
      </c>
      <c r="J17" s="6">
        <v>1</v>
      </c>
      <c r="K17" s="6">
        <v>634</v>
      </c>
      <c r="L17" s="6">
        <v>634</v>
      </c>
      <c r="M17" s="6">
        <v>634</v>
      </c>
      <c r="N17" s="6">
        <v>634</v>
      </c>
      <c r="O17" s="7" t="s">
        <v>90</v>
      </c>
      <c r="P17" s="6">
        <v>0</v>
      </c>
      <c r="Q17" s="6">
        <v>0</v>
      </c>
      <c r="R17" s="1" t="s">
        <v>90</v>
      </c>
      <c r="S17" s="1" t="s">
        <v>91</v>
      </c>
      <c r="T17" s="8" t="str">
        <f>HYPERLINK("https://my.zakupki.prom.ua/cabinet/purchases/state_purchase/view/16556877")</f>
        <v>https://my.zakupki.prom.ua/cabinet/purchases/state_purchase/view/16556877</v>
      </c>
      <c r="U17" s="1" t="s">
        <v>33</v>
      </c>
      <c r="V17" s="3">
        <v>0</v>
      </c>
      <c r="W17" s="1"/>
      <c r="X17" s="1" t="s">
        <v>92</v>
      </c>
      <c r="Y17" s="6">
        <v>634</v>
      </c>
      <c r="Z17" s="1" t="s">
        <v>34</v>
      </c>
      <c r="AA17" s="1" t="s">
        <v>48</v>
      </c>
      <c r="AB17" s="1"/>
      <c r="AC17" s="1"/>
      <c r="AD17" s="1"/>
    </row>
    <row r="18" spans="1:30" ht="37.5">
      <c r="A18" s="3">
        <v>14</v>
      </c>
      <c r="B18" s="1" t="s">
        <v>93</v>
      </c>
      <c r="C18" s="4" t="s">
        <v>94</v>
      </c>
      <c r="D18" s="1" t="s">
        <v>95</v>
      </c>
      <c r="E18" s="1" t="s">
        <v>30</v>
      </c>
      <c r="F18" s="5">
        <v>43986</v>
      </c>
      <c r="G18" s="1"/>
      <c r="H18" s="5">
        <v>43993</v>
      </c>
      <c r="I18" s="3">
        <v>0</v>
      </c>
      <c r="J18" s="6">
        <v>7</v>
      </c>
      <c r="K18" s="6">
        <v>5382</v>
      </c>
      <c r="L18" s="6">
        <v>768.8571428571429</v>
      </c>
      <c r="M18" s="3">
        <v>0</v>
      </c>
      <c r="N18" s="1"/>
      <c r="O18" s="7"/>
      <c r="P18" s="1"/>
      <c r="Q18" s="1"/>
      <c r="R18" s="1"/>
      <c r="S18" s="1"/>
      <c r="T18" s="8" t="str">
        <f>HYPERLINK("https://my.zakupki.prom.ua/cabinet/purchases/state_purchase/view/17067504")</f>
        <v>https://my.zakupki.prom.ua/cabinet/purchases/state_purchase/view/17067504</v>
      </c>
      <c r="U18" s="1" t="s">
        <v>35</v>
      </c>
      <c r="V18" s="3">
        <v>1364</v>
      </c>
      <c r="W18" s="1" t="s">
        <v>96</v>
      </c>
      <c r="X18" s="1"/>
      <c r="Y18" s="1"/>
      <c r="Z18" s="1"/>
      <c r="AA18" s="1"/>
      <c r="AB18" s="1"/>
      <c r="AC18" s="1"/>
      <c r="AD18" s="1"/>
    </row>
    <row r="19" spans="1:30" ht="37.5">
      <c r="A19" s="3">
        <v>15</v>
      </c>
      <c r="B19" s="1" t="s">
        <v>97</v>
      </c>
      <c r="C19" s="4" t="s">
        <v>98</v>
      </c>
      <c r="D19" s="1" t="s">
        <v>41</v>
      </c>
      <c r="E19" s="1" t="s">
        <v>31</v>
      </c>
      <c r="F19" s="5">
        <v>43987</v>
      </c>
      <c r="G19" s="1"/>
      <c r="H19" s="5">
        <v>43994</v>
      </c>
      <c r="I19" s="3">
        <v>1</v>
      </c>
      <c r="J19" s="6">
        <v>1</v>
      </c>
      <c r="K19" s="6">
        <v>1590</v>
      </c>
      <c r="L19" s="6">
        <v>1590</v>
      </c>
      <c r="M19" s="6">
        <v>1590</v>
      </c>
      <c r="N19" s="6">
        <v>1590</v>
      </c>
      <c r="O19" s="7" t="s">
        <v>99</v>
      </c>
      <c r="P19" s="6">
        <v>0</v>
      </c>
      <c r="Q19" s="6">
        <v>0</v>
      </c>
      <c r="R19" s="1" t="s">
        <v>99</v>
      </c>
      <c r="S19" s="1" t="s">
        <v>100</v>
      </c>
      <c r="T19" s="8" t="str">
        <f>HYPERLINK("https://my.zakupki.prom.ua/cabinet/purchases/state_purchase/view/17085614")</f>
        <v>https://my.zakupki.prom.ua/cabinet/purchases/state_purchase/view/17085614</v>
      </c>
      <c r="U19" s="1" t="s">
        <v>33</v>
      </c>
      <c r="V19" s="3">
        <v>0</v>
      </c>
      <c r="W19" s="1"/>
      <c r="X19" s="1" t="s">
        <v>101</v>
      </c>
      <c r="Y19" s="6">
        <v>1590</v>
      </c>
      <c r="Z19" s="1" t="s">
        <v>34</v>
      </c>
      <c r="AA19" s="1" t="s">
        <v>48</v>
      </c>
      <c r="AB19" s="1"/>
      <c r="AC19" s="1"/>
      <c r="AD19" s="1"/>
    </row>
    <row r="20" spans="1:30" ht="37.5">
      <c r="A20" s="3">
        <v>16</v>
      </c>
      <c r="B20" s="1" t="s">
        <v>102</v>
      </c>
      <c r="C20" s="4" t="s">
        <v>103</v>
      </c>
      <c r="D20" s="1" t="s">
        <v>104</v>
      </c>
      <c r="E20" s="1" t="s">
        <v>31</v>
      </c>
      <c r="F20" s="5">
        <v>44005</v>
      </c>
      <c r="G20" s="1"/>
      <c r="H20" s="5">
        <v>44005</v>
      </c>
      <c r="I20" s="3">
        <v>1</v>
      </c>
      <c r="J20" s="6">
        <v>63</v>
      </c>
      <c r="K20" s="6">
        <v>2638.44</v>
      </c>
      <c r="L20" s="6">
        <v>41.88</v>
      </c>
      <c r="M20" s="6">
        <v>2368.44</v>
      </c>
      <c r="N20" s="6">
        <v>37.59428571428571</v>
      </c>
      <c r="O20" s="7" t="s">
        <v>105</v>
      </c>
      <c r="P20" s="6">
        <v>270</v>
      </c>
      <c r="Q20" s="6">
        <v>10.23</v>
      </c>
      <c r="R20" s="1" t="s">
        <v>105</v>
      </c>
      <c r="S20" s="1" t="s">
        <v>106</v>
      </c>
      <c r="T20" s="8" t="str">
        <f>HYPERLINK("https://my.zakupki.prom.ua/cabinet/purchases/state_purchase/view/17423623")</f>
        <v>https://my.zakupki.prom.ua/cabinet/purchases/state_purchase/view/17423623</v>
      </c>
      <c r="U20" s="1" t="s">
        <v>33</v>
      </c>
      <c r="V20" s="3">
        <v>0</v>
      </c>
      <c r="W20" s="1"/>
      <c r="X20" s="1" t="s">
        <v>107</v>
      </c>
      <c r="Y20" s="6">
        <v>2368.44</v>
      </c>
      <c r="Z20" s="1" t="s">
        <v>34</v>
      </c>
      <c r="AA20" s="1" t="s">
        <v>48</v>
      </c>
      <c r="AB20" s="1"/>
      <c r="AC20" s="1"/>
      <c r="AD20" s="1"/>
    </row>
    <row r="21" spans="1:30" ht="37.5">
      <c r="A21" s="3">
        <v>17</v>
      </c>
      <c r="B21" s="1" t="s">
        <v>108</v>
      </c>
      <c r="C21" s="4" t="s">
        <v>109</v>
      </c>
      <c r="D21" s="1" t="s">
        <v>110</v>
      </c>
      <c r="E21" s="1" t="s">
        <v>31</v>
      </c>
      <c r="F21" s="5">
        <v>44005</v>
      </c>
      <c r="G21" s="1"/>
      <c r="H21" s="5">
        <v>44005</v>
      </c>
      <c r="I21" s="3">
        <v>1</v>
      </c>
      <c r="J21" s="6">
        <v>6</v>
      </c>
      <c r="K21" s="6">
        <v>718.56</v>
      </c>
      <c r="L21" s="6">
        <v>119.76</v>
      </c>
      <c r="M21" s="6">
        <v>718.56</v>
      </c>
      <c r="N21" s="6">
        <v>119.76</v>
      </c>
      <c r="O21" s="7" t="s">
        <v>105</v>
      </c>
      <c r="P21" s="6">
        <v>0</v>
      </c>
      <c r="Q21" s="6">
        <v>0</v>
      </c>
      <c r="R21" s="1" t="s">
        <v>105</v>
      </c>
      <c r="S21" s="1" t="s">
        <v>106</v>
      </c>
      <c r="T21" s="8" t="str">
        <f>HYPERLINK("https://my.zakupki.prom.ua/cabinet/purchases/state_purchase/view/17424136")</f>
        <v>https://my.zakupki.prom.ua/cabinet/purchases/state_purchase/view/17424136</v>
      </c>
      <c r="U21" s="1" t="s">
        <v>33</v>
      </c>
      <c r="V21" s="3">
        <v>0</v>
      </c>
      <c r="W21" s="1"/>
      <c r="X21" s="1" t="s">
        <v>111</v>
      </c>
      <c r="Y21" s="6">
        <v>718.56</v>
      </c>
      <c r="Z21" s="1" t="s">
        <v>34</v>
      </c>
      <c r="AA21" s="1" t="s">
        <v>48</v>
      </c>
      <c r="AB21" s="1"/>
      <c r="AC21" s="1"/>
      <c r="AD21" s="1"/>
    </row>
    <row r="22" spans="1:30" ht="49.5">
      <c r="A22" s="3">
        <v>18</v>
      </c>
      <c r="B22" s="1" t="s">
        <v>112</v>
      </c>
      <c r="C22" s="4" t="s">
        <v>113</v>
      </c>
      <c r="D22" s="1" t="s">
        <v>114</v>
      </c>
      <c r="E22" s="1" t="s">
        <v>31</v>
      </c>
      <c r="F22" s="5">
        <v>44005</v>
      </c>
      <c r="G22" s="1"/>
      <c r="H22" s="5">
        <v>44005</v>
      </c>
      <c r="I22" s="3">
        <v>1</v>
      </c>
      <c r="J22" s="6">
        <v>6</v>
      </c>
      <c r="K22" s="6">
        <v>2728</v>
      </c>
      <c r="L22" s="6">
        <v>454.6666666666667</v>
      </c>
      <c r="M22" s="6">
        <v>2728</v>
      </c>
      <c r="N22" s="6">
        <v>454.6666666666667</v>
      </c>
      <c r="O22" s="7" t="s">
        <v>115</v>
      </c>
      <c r="P22" s="6">
        <v>0</v>
      </c>
      <c r="Q22" s="6">
        <v>0</v>
      </c>
      <c r="R22" s="1" t="s">
        <v>115</v>
      </c>
      <c r="S22" s="1" t="s">
        <v>116</v>
      </c>
      <c r="T22" s="8" t="str">
        <f>HYPERLINK("https://my.zakupki.prom.ua/cabinet/purchases/state_purchase/view/17424806")</f>
        <v>https://my.zakupki.prom.ua/cabinet/purchases/state_purchase/view/17424806</v>
      </c>
      <c r="U22" s="1" t="s">
        <v>33</v>
      </c>
      <c r="V22" s="3">
        <v>0</v>
      </c>
      <c r="W22" s="1"/>
      <c r="X22" s="1" t="s">
        <v>117</v>
      </c>
      <c r="Y22" s="6">
        <v>2728</v>
      </c>
      <c r="Z22" s="1" t="s">
        <v>34</v>
      </c>
      <c r="AA22" s="1" t="s">
        <v>48</v>
      </c>
      <c r="AB22" s="1"/>
      <c r="AC22" s="1"/>
      <c r="AD22" s="1"/>
    </row>
    <row r="23" spans="1:30" ht="49.5">
      <c r="A23" s="3">
        <v>19</v>
      </c>
      <c r="B23" s="1" t="s">
        <v>118</v>
      </c>
      <c r="C23" s="4" t="s">
        <v>119</v>
      </c>
      <c r="D23" s="1" t="s">
        <v>120</v>
      </c>
      <c r="E23" s="1" t="s">
        <v>31</v>
      </c>
      <c r="F23" s="5">
        <v>44018</v>
      </c>
      <c r="G23" s="1"/>
      <c r="H23" s="5">
        <v>44018</v>
      </c>
      <c r="I23" s="3">
        <v>1</v>
      </c>
      <c r="J23" s="6">
        <v>9</v>
      </c>
      <c r="K23" s="6">
        <v>5382</v>
      </c>
      <c r="L23" s="6">
        <v>598</v>
      </c>
      <c r="M23" s="6">
        <v>5382</v>
      </c>
      <c r="N23" s="6">
        <v>598</v>
      </c>
      <c r="O23" s="7" t="s">
        <v>121</v>
      </c>
      <c r="P23" s="6">
        <v>0</v>
      </c>
      <c r="Q23" s="6">
        <v>0</v>
      </c>
      <c r="R23" s="1" t="s">
        <v>121</v>
      </c>
      <c r="S23" s="1" t="s">
        <v>122</v>
      </c>
      <c r="T23" s="8" t="str">
        <f>HYPERLINK("https://my.zakupki.prom.ua/cabinet/purchases/state_purchase/view/17661464")</f>
        <v>https://my.zakupki.prom.ua/cabinet/purchases/state_purchase/view/17661464</v>
      </c>
      <c r="U23" s="1" t="s">
        <v>33</v>
      </c>
      <c r="V23" s="3">
        <v>0</v>
      </c>
      <c r="W23" s="1"/>
      <c r="X23" s="1" t="s">
        <v>123</v>
      </c>
      <c r="Y23" s="6">
        <v>5382</v>
      </c>
      <c r="Z23" s="1" t="s">
        <v>34</v>
      </c>
      <c r="AA23" s="1" t="s">
        <v>48</v>
      </c>
      <c r="AB23" s="1"/>
      <c r="AC23" s="1"/>
      <c r="AD23" s="1"/>
    </row>
    <row r="24" spans="1:30" ht="62.25">
      <c r="A24" s="3">
        <v>20</v>
      </c>
      <c r="B24" s="1" t="s">
        <v>124</v>
      </c>
      <c r="C24" s="4" t="s">
        <v>125</v>
      </c>
      <c r="D24" s="1" t="s">
        <v>126</v>
      </c>
      <c r="E24" s="1" t="s">
        <v>31</v>
      </c>
      <c r="F24" s="5">
        <v>44020</v>
      </c>
      <c r="G24" s="1"/>
      <c r="H24" s="5">
        <v>44020</v>
      </c>
      <c r="I24" s="3">
        <v>1</v>
      </c>
      <c r="J24" s="6">
        <v>2</v>
      </c>
      <c r="K24" s="6">
        <v>12840</v>
      </c>
      <c r="L24" s="6">
        <v>6420</v>
      </c>
      <c r="M24" s="6">
        <v>12840</v>
      </c>
      <c r="N24" s="6">
        <v>6420</v>
      </c>
      <c r="O24" s="7" t="s">
        <v>127</v>
      </c>
      <c r="P24" s="6">
        <v>0</v>
      </c>
      <c r="Q24" s="6">
        <v>0</v>
      </c>
      <c r="R24" s="1" t="s">
        <v>127</v>
      </c>
      <c r="S24" s="1" t="s">
        <v>128</v>
      </c>
      <c r="T24" s="8" t="str">
        <f>HYPERLINK("https://my.zakupki.prom.ua/cabinet/purchases/state_purchase/view/17744713")</f>
        <v>https://my.zakupki.prom.ua/cabinet/purchases/state_purchase/view/17744713</v>
      </c>
      <c r="U24" s="1" t="s">
        <v>33</v>
      </c>
      <c r="V24" s="3">
        <v>0</v>
      </c>
      <c r="W24" s="1"/>
      <c r="X24" s="1" t="s">
        <v>129</v>
      </c>
      <c r="Y24" s="6">
        <v>12840</v>
      </c>
      <c r="Z24" s="1" t="s">
        <v>34</v>
      </c>
      <c r="AA24" s="1" t="s">
        <v>48</v>
      </c>
      <c r="AB24" s="1"/>
      <c r="AC24" s="1"/>
      <c r="AD24" s="1"/>
    </row>
    <row r="25" spans="1:30" ht="49.5">
      <c r="A25" s="3">
        <v>21</v>
      </c>
      <c r="B25" s="1" t="s">
        <v>130</v>
      </c>
      <c r="C25" s="4" t="s">
        <v>131</v>
      </c>
      <c r="D25" s="1" t="s">
        <v>132</v>
      </c>
      <c r="E25" s="1" t="s">
        <v>31</v>
      </c>
      <c r="F25" s="5">
        <v>44020</v>
      </c>
      <c r="G25" s="1"/>
      <c r="H25" s="5">
        <v>44020</v>
      </c>
      <c r="I25" s="3">
        <v>1</v>
      </c>
      <c r="J25" s="6">
        <v>1</v>
      </c>
      <c r="K25" s="6">
        <v>900</v>
      </c>
      <c r="L25" s="6">
        <v>900</v>
      </c>
      <c r="M25" s="6">
        <v>900</v>
      </c>
      <c r="N25" s="6">
        <v>900</v>
      </c>
      <c r="O25" s="7" t="s">
        <v>133</v>
      </c>
      <c r="P25" s="6">
        <v>0</v>
      </c>
      <c r="Q25" s="6">
        <v>0</v>
      </c>
      <c r="R25" s="1" t="s">
        <v>133</v>
      </c>
      <c r="S25" s="1" t="s">
        <v>134</v>
      </c>
      <c r="T25" s="8" t="str">
        <f>HYPERLINK("https://my.zakupki.prom.ua/cabinet/purchases/state_purchase/view/17747946")</f>
        <v>https://my.zakupki.prom.ua/cabinet/purchases/state_purchase/view/17747946</v>
      </c>
      <c r="U25" s="1" t="s">
        <v>33</v>
      </c>
      <c r="V25" s="3">
        <v>0</v>
      </c>
      <c r="W25" s="1"/>
      <c r="X25" s="1" t="s">
        <v>135</v>
      </c>
      <c r="Y25" s="6">
        <v>900</v>
      </c>
      <c r="Z25" s="1" t="s">
        <v>34</v>
      </c>
      <c r="AA25" s="1" t="s">
        <v>48</v>
      </c>
      <c r="AB25" s="1"/>
      <c r="AC25" s="1"/>
      <c r="AD25" s="1"/>
    </row>
    <row r="26" spans="1:30" ht="37.5">
      <c r="A26" s="3">
        <v>22</v>
      </c>
      <c r="B26" s="1" t="s">
        <v>136</v>
      </c>
      <c r="C26" s="4" t="s">
        <v>137</v>
      </c>
      <c r="D26" s="1" t="s">
        <v>114</v>
      </c>
      <c r="E26" s="1" t="s">
        <v>31</v>
      </c>
      <c r="F26" s="5">
        <v>44092</v>
      </c>
      <c r="G26" s="1"/>
      <c r="H26" s="5">
        <v>44092</v>
      </c>
      <c r="I26" s="3">
        <v>1</v>
      </c>
      <c r="J26" s="6">
        <v>32</v>
      </c>
      <c r="K26" s="6">
        <v>8352</v>
      </c>
      <c r="L26" s="6">
        <v>261</v>
      </c>
      <c r="M26" s="6">
        <v>8352</v>
      </c>
      <c r="N26" s="6">
        <v>261</v>
      </c>
      <c r="O26" s="7" t="s">
        <v>138</v>
      </c>
      <c r="P26" s="6">
        <v>0</v>
      </c>
      <c r="Q26" s="6">
        <v>0</v>
      </c>
      <c r="R26" s="1" t="s">
        <v>138</v>
      </c>
      <c r="S26" s="1" t="s">
        <v>139</v>
      </c>
      <c r="T26" s="8" t="str">
        <f>HYPERLINK("https://my.zakupki.prom.ua/cabinet/purchases/state_purchase/view/19384462")</f>
        <v>https://my.zakupki.prom.ua/cabinet/purchases/state_purchase/view/19384462</v>
      </c>
      <c r="U26" s="1" t="s">
        <v>33</v>
      </c>
      <c r="V26" s="3">
        <v>0</v>
      </c>
      <c r="W26" s="1"/>
      <c r="X26" s="1" t="s">
        <v>140</v>
      </c>
      <c r="Y26" s="6">
        <v>8352</v>
      </c>
      <c r="Z26" s="1" t="s">
        <v>34</v>
      </c>
      <c r="AA26" s="1" t="s">
        <v>48</v>
      </c>
      <c r="AB26" s="1"/>
      <c r="AC26" s="1"/>
      <c r="AD26" s="1"/>
    </row>
    <row r="27" spans="1:30" ht="37.5">
      <c r="A27" s="3">
        <v>23</v>
      </c>
      <c r="B27" s="1" t="s">
        <v>141</v>
      </c>
      <c r="C27" s="4" t="s">
        <v>142</v>
      </c>
      <c r="D27" s="1" t="s">
        <v>143</v>
      </c>
      <c r="E27" s="1" t="s">
        <v>31</v>
      </c>
      <c r="F27" s="5">
        <v>44096</v>
      </c>
      <c r="G27" s="1"/>
      <c r="H27" s="5">
        <v>44096</v>
      </c>
      <c r="I27" s="3">
        <v>1</v>
      </c>
      <c r="J27" s="6">
        <v>410</v>
      </c>
      <c r="K27" s="6">
        <v>25400</v>
      </c>
      <c r="L27" s="6">
        <v>61.951219512195124</v>
      </c>
      <c r="M27" s="6">
        <v>25400</v>
      </c>
      <c r="N27" s="6">
        <v>61.951219512195124</v>
      </c>
      <c r="O27" s="7" t="s">
        <v>144</v>
      </c>
      <c r="P27" s="6">
        <v>0</v>
      </c>
      <c r="Q27" s="6">
        <v>0</v>
      </c>
      <c r="R27" s="1" t="s">
        <v>144</v>
      </c>
      <c r="S27" s="1" t="s">
        <v>145</v>
      </c>
      <c r="T27" s="8" t="str">
        <f>HYPERLINK("https://my.zakupki.prom.ua/cabinet/purchases/state_purchase/view/19486675")</f>
        <v>https://my.zakupki.prom.ua/cabinet/purchases/state_purchase/view/19486675</v>
      </c>
      <c r="U27" s="1" t="s">
        <v>33</v>
      </c>
      <c r="V27" s="3">
        <v>0</v>
      </c>
      <c r="W27" s="1"/>
      <c r="X27" s="1" t="s">
        <v>146</v>
      </c>
      <c r="Y27" s="6">
        <v>25400</v>
      </c>
      <c r="Z27" s="1" t="s">
        <v>34</v>
      </c>
      <c r="AA27" s="1" t="s">
        <v>48</v>
      </c>
      <c r="AB27" s="1"/>
      <c r="AC27" s="1"/>
      <c r="AD27" s="1"/>
    </row>
    <row r="28" spans="1:30" ht="37.5">
      <c r="A28" s="3">
        <v>24</v>
      </c>
      <c r="B28" s="1" t="s">
        <v>147</v>
      </c>
      <c r="C28" s="4" t="s">
        <v>148</v>
      </c>
      <c r="D28" s="1" t="s">
        <v>110</v>
      </c>
      <c r="E28" s="1" t="s">
        <v>31</v>
      </c>
      <c r="F28" s="5">
        <v>44096</v>
      </c>
      <c r="G28" s="1"/>
      <c r="H28" s="5">
        <v>44096</v>
      </c>
      <c r="I28" s="3">
        <v>1</v>
      </c>
      <c r="J28" s="6">
        <v>8</v>
      </c>
      <c r="K28" s="6">
        <v>958.08</v>
      </c>
      <c r="L28" s="6">
        <v>119.76</v>
      </c>
      <c r="M28" s="6">
        <v>958.08</v>
      </c>
      <c r="N28" s="6">
        <v>119.76</v>
      </c>
      <c r="O28" s="7" t="s">
        <v>105</v>
      </c>
      <c r="P28" s="6">
        <v>0</v>
      </c>
      <c r="Q28" s="6">
        <v>0</v>
      </c>
      <c r="R28" s="1" t="s">
        <v>105</v>
      </c>
      <c r="S28" s="1" t="s">
        <v>106</v>
      </c>
      <c r="T28" s="8" t="str">
        <f>HYPERLINK("https://my.zakupki.prom.ua/cabinet/purchases/state_purchase/view/19489188")</f>
        <v>https://my.zakupki.prom.ua/cabinet/purchases/state_purchase/view/19489188</v>
      </c>
      <c r="U28" s="1" t="s">
        <v>33</v>
      </c>
      <c r="V28" s="3">
        <v>0</v>
      </c>
      <c r="W28" s="1"/>
      <c r="X28" s="1" t="s">
        <v>149</v>
      </c>
      <c r="Y28" s="6">
        <v>958.08</v>
      </c>
      <c r="Z28" s="1" t="s">
        <v>34</v>
      </c>
      <c r="AA28" s="1" t="s">
        <v>48</v>
      </c>
      <c r="AB28" s="1"/>
      <c r="AC28" s="1"/>
      <c r="AD28" s="1"/>
    </row>
    <row r="29" spans="1:30" ht="37.5">
      <c r="A29" s="3">
        <v>25</v>
      </c>
      <c r="B29" s="1" t="s">
        <v>150</v>
      </c>
      <c r="C29" s="4" t="s">
        <v>151</v>
      </c>
      <c r="D29" s="1" t="s">
        <v>104</v>
      </c>
      <c r="E29" s="1" t="s">
        <v>31</v>
      </c>
      <c r="F29" s="5">
        <v>44096</v>
      </c>
      <c r="G29" s="1"/>
      <c r="H29" s="5">
        <v>44096</v>
      </c>
      <c r="I29" s="3">
        <v>1</v>
      </c>
      <c r="J29" s="6">
        <v>84</v>
      </c>
      <c r="K29" s="6">
        <v>3517.92</v>
      </c>
      <c r="L29" s="6">
        <v>41.88</v>
      </c>
      <c r="M29" s="6">
        <v>3517.92</v>
      </c>
      <c r="N29" s="6">
        <v>41.88</v>
      </c>
      <c r="O29" s="7" t="s">
        <v>105</v>
      </c>
      <c r="P29" s="6">
        <v>0</v>
      </c>
      <c r="Q29" s="6">
        <v>0</v>
      </c>
      <c r="R29" s="1" t="s">
        <v>105</v>
      </c>
      <c r="S29" s="1" t="s">
        <v>106</v>
      </c>
      <c r="T29" s="8" t="str">
        <f>HYPERLINK("https://my.zakupki.prom.ua/cabinet/purchases/state_purchase/view/19491804")</f>
        <v>https://my.zakupki.prom.ua/cabinet/purchases/state_purchase/view/19491804</v>
      </c>
      <c r="U29" s="1" t="s">
        <v>33</v>
      </c>
      <c r="V29" s="3">
        <v>0</v>
      </c>
      <c r="W29" s="1"/>
      <c r="X29" s="1" t="s">
        <v>152</v>
      </c>
      <c r="Y29" s="6">
        <v>3517.92</v>
      </c>
      <c r="Z29" s="1" t="s">
        <v>34</v>
      </c>
      <c r="AA29" s="1" t="s">
        <v>48</v>
      </c>
      <c r="AB29" s="1"/>
      <c r="AC29" s="1"/>
      <c r="AD29" s="1"/>
    </row>
    <row r="30" spans="1:30" ht="75">
      <c r="A30" s="3">
        <v>26</v>
      </c>
      <c r="B30" s="1" t="s">
        <v>153</v>
      </c>
      <c r="C30" s="4" t="s">
        <v>154</v>
      </c>
      <c r="D30" s="1" t="s">
        <v>155</v>
      </c>
      <c r="E30" s="1" t="s">
        <v>31</v>
      </c>
      <c r="F30" s="5">
        <v>44102</v>
      </c>
      <c r="G30" s="1"/>
      <c r="H30" s="5">
        <v>44102</v>
      </c>
      <c r="I30" s="3">
        <v>1</v>
      </c>
      <c r="J30" s="6">
        <v>13</v>
      </c>
      <c r="K30" s="6">
        <v>24600</v>
      </c>
      <c r="L30" s="6">
        <v>1892.3076923076924</v>
      </c>
      <c r="M30" s="6">
        <v>24600</v>
      </c>
      <c r="N30" s="6">
        <v>1892.3076923076924</v>
      </c>
      <c r="O30" s="7" t="s">
        <v>156</v>
      </c>
      <c r="P30" s="6">
        <v>0</v>
      </c>
      <c r="Q30" s="6">
        <v>0</v>
      </c>
      <c r="R30" s="1" t="s">
        <v>156</v>
      </c>
      <c r="S30" s="1" t="s">
        <v>157</v>
      </c>
      <c r="T30" s="8" t="str">
        <f>HYPERLINK("https://my.zakupki.prom.ua/cabinet/purchases/state_purchase/view/19637304")</f>
        <v>https://my.zakupki.prom.ua/cabinet/purchases/state_purchase/view/19637304</v>
      </c>
      <c r="U30" s="1" t="s">
        <v>33</v>
      </c>
      <c r="V30" s="3">
        <v>0</v>
      </c>
      <c r="W30" s="1"/>
      <c r="X30" s="1" t="s">
        <v>158</v>
      </c>
      <c r="Y30" s="6">
        <v>24600</v>
      </c>
      <c r="Z30" s="1" t="s">
        <v>34</v>
      </c>
      <c r="AA30" s="1" t="s">
        <v>48</v>
      </c>
      <c r="AB30" s="1"/>
      <c r="AC30" s="1"/>
      <c r="AD30" s="1"/>
    </row>
    <row r="31" spans="1:30" ht="37.5">
      <c r="A31" s="3">
        <v>27</v>
      </c>
      <c r="B31" s="1" t="s">
        <v>159</v>
      </c>
      <c r="C31" s="4" t="s">
        <v>160</v>
      </c>
      <c r="D31" s="1" t="s">
        <v>41</v>
      </c>
      <c r="E31" s="1" t="s">
        <v>31</v>
      </c>
      <c r="F31" s="5">
        <v>44119</v>
      </c>
      <c r="G31" s="1"/>
      <c r="H31" s="5">
        <v>44119</v>
      </c>
      <c r="I31" s="3">
        <v>1</v>
      </c>
      <c r="J31" s="6">
        <v>436</v>
      </c>
      <c r="K31" s="6">
        <v>1308</v>
      </c>
      <c r="L31" s="6">
        <v>3</v>
      </c>
      <c r="M31" s="6">
        <v>1308</v>
      </c>
      <c r="N31" s="6">
        <v>3</v>
      </c>
      <c r="O31" s="7" t="s">
        <v>161</v>
      </c>
      <c r="P31" s="6">
        <v>0</v>
      </c>
      <c r="Q31" s="6">
        <v>0</v>
      </c>
      <c r="R31" s="1" t="s">
        <v>161</v>
      </c>
      <c r="S31" s="1" t="s">
        <v>162</v>
      </c>
      <c r="T31" s="8" t="str">
        <f>HYPERLINK("https://my.zakupki.prom.ua/cabinet/purchases/state_purchase/view/20098962")</f>
        <v>https://my.zakupki.prom.ua/cabinet/purchases/state_purchase/view/20098962</v>
      </c>
      <c r="U31" s="1" t="s">
        <v>33</v>
      </c>
      <c r="V31" s="3">
        <v>0</v>
      </c>
      <c r="W31" s="1"/>
      <c r="X31" s="1" t="s">
        <v>37</v>
      </c>
      <c r="Y31" s="6">
        <v>1308</v>
      </c>
      <c r="Z31" s="1" t="s">
        <v>34</v>
      </c>
      <c r="AA31" s="1" t="s">
        <v>48</v>
      </c>
      <c r="AB31" s="1"/>
      <c r="AC31" s="1"/>
      <c r="AD31" s="1"/>
    </row>
    <row r="32" spans="1:30" ht="62.25">
      <c r="A32" s="3">
        <v>28</v>
      </c>
      <c r="B32" s="1" t="s">
        <v>163</v>
      </c>
      <c r="C32" s="4" t="s">
        <v>164</v>
      </c>
      <c r="D32" s="1" t="s">
        <v>165</v>
      </c>
      <c r="E32" s="1" t="s">
        <v>31</v>
      </c>
      <c r="F32" s="5">
        <v>44169</v>
      </c>
      <c r="G32" s="1"/>
      <c r="H32" s="5">
        <v>44169</v>
      </c>
      <c r="I32" s="3">
        <v>1</v>
      </c>
      <c r="J32" s="6">
        <v>204</v>
      </c>
      <c r="K32" s="6">
        <v>124440</v>
      </c>
      <c r="L32" s="6">
        <v>610</v>
      </c>
      <c r="M32" s="6">
        <v>124440</v>
      </c>
      <c r="N32" s="6">
        <v>610</v>
      </c>
      <c r="O32" s="7" t="s">
        <v>166</v>
      </c>
      <c r="P32" s="6">
        <v>0</v>
      </c>
      <c r="Q32" s="6">
        <v>0</v>
      </c>
      <c r="R32" s="1" t="s">
        <v>166</v>
      </c>
      <c r="S32" s="1" t="s">
        <v>167</v>
      </c>
      <c r="T32" s="8" t="str">
        <f>HYPERLINK("https://my.zakupki.prom.ua/cabinet/purchases/state_purchase/view/21788369")</f>
        <v>https://my.zakupki.prom.ua/cabinet/purchases/state_purchase/view/21788369</v>
      </c>
      <c r="U32" s="1" t="s">
        <v>33</v>
      </c>
      <c r="V32" s="3">
        <v>0</v>
      </c>
      <c r="W32" s="1"/>
      <c r="X32" s="1" t="s">
        <v>168</v>
      </c>
      <c r="Y32" s="6">
        <v>124440</v>
      </c>
      <c r="Z32" s="1" t="s">
        <v>34</v>
      </c>
      <c r="AA32" s="1" t="s">
        <v>48</v>
      </c>
      <c r="AB32" s="1"/>
      <c r="AC32" s="1"/>
      <c r="AD32" s="1"/>
    </row>
    <row r="33" spans="1:30" ht="37.5">
      <c r="A33" s="3">
        <v>29</v>
      </c>
      <c r="B33" s="1" t="s">
        <v>169</v>
      </c>
      <c r="C33" s="4" t="s">
        <v>170</v>
      </c>
      <c r="D33" s="1" t="s">
        <v>171</v>
      </c>
      <c r="E33" s="1" t="s">
        <v>30</v>
      </c>
      <c r="F33" s="5">
        <v>44173</v>
      </c>
      <c r="G33" s="5">
        <v>44182</v>
      </c>
      <c r="H33" s="5">
        <v>44182</v>
      </c>
      <c r="I33" s="3">
        <v>1</v>
      </c>
      <c r="J33" s="6">
        <v>204</v>
      </c>
      <c r="K33" s="6">
        <v>125400</v>
      </c>
      <c r="L33" s="6">
        <v>614.7058823529412</v>
      </c>
      <c r="M33" s="6">
        <v>124440</v>
      </c>
      <c r="N33" s="6">
        <v>610</v>
      </c>
      <c r="O33" s="7" t="s">
        <v>172</v>
      </c>
      <c r="P33" s="6">
        <v>960</v>
      </c>
      <c r="Q33" s="6">
        <v>0.77</v>
      </c>
      <c r="R33" s="1" t="s">
        <v>172</v>
      </c>
      <c r="S33" s="1" t="s">
        <v>167</v>
      </c>
      <c r="T33" s="8" t="str">
        <f>HYPERLINK("https://my.zakupki.prom.ua/cabinet/purchases/state_purchase_lot/view/591794")</f>
        <v>https://my.zakupki.prom.ua/cabinet/purchases/state_purchase_lot/view/591794</v>
      </c>
      <c r="U33" s="1" t="s">
        <v>173</v>
      </c>
      <c r="V33" s="3">
        <v>0</v>
      </c>
      <c r="W33" s="1"/>
      <c r="X33" s="1" t="s">
        <v>168</v>
      </c>
      <c r="Y33" s="6">
        <v>124440</v>
      </c>
      <c r="Z33" s="1" t="s">
        <v>34</v>
      </c>
      <c r="AA33" s="1" t="s">
        <v>48</v>
      </c>
      <c r="AB33" s="1"/>
      <c r="AC33" s="1"/>
      <c r="AD33" s="1" t="s">
        <v>174</v>
      </c>
    </row>
    <row r="34" spans="1:30" ht="49.5">
      <c r="A34" s="3">
        <v>30</v>
      </c>
      <c r="B34" s="1" t="s">
        <v>175</v>
      </c>
      <c r="C34" s="4" t="s">
        <v>176</v>
      </c>
      <c r="D34" s="1" t="s">
        <v>38</v>
      </c>
      <c r="E34" s="1" t="s">
        <v>30</v>
      </c>
      <c r="F34" s="5">
        <v>44131</v>
      </c>
      <c r="G34" s="5">
        <v>44145</v>
      </c>
      <c r="H34" s="5">
        <v>44142</v>
      </c>
      <c r="I34" s="3">
        <v>1</v>
      </c>
      <c r="J34" s="6">
        <v>1</v>
      </c>
      <c r="K34" s="6">
        <v>50000</v>
      </c>
      <c r="L34" s="6">
        <v>50000</v>
      </c>
      <c r="M34" s="3">
        <v>0</v>
      </c>
      <c r="N34" s="1"/>
      <c r="O34" s="7"/>
      <c r="P34" s="1"/>
      <c r="Q34" s="1"/>
      <c r="R34" s="1"/>
      <c r="S34" s="1"/>
      <c r="T34" s="8" t="str">
        <f>HYPERLINK("https://my.zakupki.prom.ua/cabinet/purchases/state_purchase/view/20520847")</f>
        <v>https://my.zakupki.prom.ua/cabinet/purchases/state_purchase/view/20520847</v>
      </c>
      <c r="U34" s="1" t="s">
        <v>35</v>
      </c>
      <c r="V34" s="3">
        <v>0</v>
      </c>
      <c r="W34" s="1" t="s">
        <v>177</v>
      </c>
      <c r="X34" s="1"/>
      <c r="Y34" s="1"/>
      <c r="Z34" s="1"/>
      <c r="AA34" s="1"/>
      <c r="AB34" s="1"/>
      <c r="AC34" s="1"/>
      <c r="AD34" s="1"/>
    </row>
    <row r="35" ht="12">
      <c r="A35" s="1"/>
    </row>
  </sheetData>
  <sheetProtection/>
  <mergeCells count="1">
    <mergeCell ref="A1:D2"/>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oksan</cp:lastModifiedBy>
  <dcterms:modified xsi:type="dcterms:W3CDTF">2021-10-29T20:46:44Z</dcterms:modified>
  <cp:category/>
  <cp:version/>
  <cp:contentType/>
  <cp:contentStatus/>
</cp:coreProperties>
</file>