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Настя\Desktop\Портал\Звітність за 2023\"/>
    </mc:Choice>
  </mc:AlternateContent>
  <bookViews>
    <workbookView xWindow="0" yWindow="0" windowWidth="21600" windowHeight="9600"/>
  </bookViews>
  <sheets>
    <sheet name="Sheet" sheetId="1" r:id="rId1"/>
  </sheets>
  <definedNames>
    <definedName name="_xlnm._FilterDatabase" localSheetId="0" hidden="1">Sheet!$A$3:$P$46</definedName>
  </definedNames>
  <calcPr calcId="162913"/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</calcChain>
</file>

<file path=xl/sharedStrings.xml><?xml version="1.0" encoding="utf-8"?>
<sst xmlns="http://schemas.openxmlformats.org/spreadsheetml/2006/main" count="448" uniqueCount="202">
  <si>
    <t xml:space="preserve"> 1000208600</t>
  </si>
  <si>
    <t>01/01/23</t>
  </si>
  <si>
    <t>01/11/23</t>
  </si>
  <si>
    <t>01/12/23</t>
  </si>
  <si>
    <t>02/01/23-BKB</t>
  </si>
  <si>
    <t>02/01/23-ВКВ</t>
  </si>
  <si>
    <t>03f51c5e65f54602af58d7ca29093c62</t>
  </si>
  <si>
    <t>04/09-23</t>
  </si>
  <si>
    <t>04/09/23</t>
  </si>
  <si>
    <t>09/08/23</t>
  </si>
  <si>
    <t>0ff8b2d299b1424395ad61f4248f0af5</t>
  </si>
  <si>
    <t>10/10/23</t>
  </si>
  <si>
    <t>10/114/7521</t>
  </si>
  <si>
    <t>10/114/8880</t>
  </si>
  <si>
    <t>10abce6000654d279aff4fd5d24e1afc</t>
  </si>
  <si>
    <t>1673509</t>
  </si>
  <si>
    <t>1692538</t>
  </si>
  <si>
    <t>170312b799f3493b9770538311acdbc5</t>
  </si>
  <si>
    <t>1710612</t>
  </si>
  <si>
    <t>1734306</t>
  </si>
  <si>
    <t>1755965</t>
  </si>
  <si>
    <t>17d3da9f3a824caa881a3188c7353693</t>
  </si>
  <si>
    <t>1801489</t>
  </si>
  <si>
    <t>1bd46be00334435f8939484d35df7a56</t>
  </si>
  <si>
    <t>1e615dc7e2f94bf58c81b1d745f3c770</t>
  </si>
  <si>
    <t>2/01/23-ВКВ</t>
  </si>
  <si>
    <t>21/04/23</t>
  </si>
  <si>
    <t>22000000-0 Друкована та супутня продукція</t>
  </si>
  <si>
    <t>22160000-9 Буклети</t>
  </si>
  <si>
    <t>2316015717</t>
  </si>
  <si>
    <t>23ДН-КВН</t>
  </si>
  <si>
    <t>24/04/23</t>
  </si>
  <si>
    <t>2490308517</t>
  </si>
  <si>
    <t>2799021504</t>
  </si>
  <si>
    <t>28/06/23</t>
  </si>
  <si>
    <t>2f888830c4204862bdfb7560e0144f86</t>
  </si>
  <si>
    <t>30/08/23</t>
  </si>
  <si>
    <t>31000000-6 Електротехнічне устаткування, апаратура, обладнання та матеріали; освітлювальне устаткування</t>
  </si>
  <si>
    <t>31645215</t>
  </si>
  <si>
    <t>3203905946</t>
  </si>
  <si>
    <t>3204919975</t>
  </si>
  <si>
    <t>32942158</t>
  </si>
  <si>
    <t>3337510726</t>
  </si>
  <si>
    <t>3347109104</t>
  </si>
  <si>
    <t>36216548</t>
  </si>
  <si>
    <t>36865753</t>
  </si>
  <si>
    <t>39345421</t>
  </si>
  <si>
    <t>3adfafb77229496cbcd3f2c5342ca6d8</t>
  </si>
  <si>
    <t>40986734</t>
  </si>
  <si>
    <t>41590629</t>
  </si>
  <si>
    <t>4188394e6dcb43b4aa1772fb3e9104e5</t>
  </si>
  <si>
    <t>42020820</t>
  </si>
  <si>
    <t>42591377</t>
  </si>
  <si>
    <t>42770570</t>
  </si>
  <si>
    <t>43355949</t>
  </si>
  <si>
    <t>43360503</t>
  </si>
  <si>
    <t>43e253d48cb0448f8a8bb6ee9cfda7d1</t>
  </si>
  <si>
    <t>44725954</t>
  </si>
  <si>
    <t>44976503</t>
  </si>
  <si>
    <t>4d59c786328a4a299e2a75c379fe0b27</t>
  </si>
  <si>
    <t>4dad6beffe81475dbfce6b8bb302ceac</t>
  </si>
  <si>
    <t>502a8e419d14497d8c2ac47c20562531</t>
  </si>
  <si>
    <t>50610000-4 Послуги з ремонту і технічного обслуговування захисного обладнання</t>
  </si>
  <si>
    <t>5d4d7f6c24b14237bf5871a22c926d4a</t>
  </si>
  <si>
    <t>5eb1b2db8d704365982714244370e34b</t>
  </si>
  <si>
    <t>5f6510b4d03843f38854bb21db8f5994</t>
  </si>
  <si>
    <t>65130000-3 Експлуатування систем водопостачання</t>
  </si>
  <si>
    <t>65310000-9 Розподіл електричної енергії</t>
  </si>
  <si>
    <t>69a7dc8496db4950b0769567e703afbb</t>
  </si>
  <si>
    <t>70000000-1 Послуги у сфері нерухомості</t>
  </si>
  <si>
    <t>70220000-9 Послуги з надання в оренду чи лізингу нежитлової нерухомості</t>
  </si>
  <si>
    <t>72000000-5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</si>
  <si>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72250000-2 Послуги, пов’язані із системами та підтримкою</t>
  </si>
  <si>
    <t>72300000-8 Послуги у сфері управління даними</t>
  </si>
  <si>
    <t>72320000-4 Послуги, пов’язані з базами даних</t>
  </si>
  <si>
    <t>7761aa4448c047c8a1b78ee780711a41</t>
  </si>
  <si>
    <t>79211000-6 Бухгалтерські послуги</t>
  </si>
  <si>
    <t>79400000-8 Консультаційні послуги з питань підприємницької діяльності та управління і супутні послуги</t>
  </si>
  <si>
    <t>7a85d341ba6942278023173b02832754</t>
  </si>
  <si>
    <t>80511000-9 Послуги з навчання персоналу</t>
  </si>
  <si>
    <t>8688eb8df0e5420b97f32d865deb2be0</t>
  </si>
  <si>
    <t>8a9bce4270134aa2b482cf9e5f779273</t>
  </si>
  <si>
    <t>988509c7c33648d09717f309ff57fca6</t>
  </si>
  <si>
    <t>9c45900e0afd40adab5642e38db705a0</t>
  </si>
  <si>
    <t>9d6e0ca4b6c14c9c8ec9ab180f606ed3</t>
  </si>
  <si>
    <t>ID контракту</t>
  </si>
  <si>
    <t>MC-00016601</t>
  </si>
  <si>
    <t>MC-13343</t>
  </si>
  <si>
    <t>MC-14384</t>
  </si>
  <si>
    <t>MC-14632</t>
  </si>
  <si>
    <t>a3bcd3a8e7e34e17a87b38dcc6611cbe</t>
  </si>
  <si>
    <t>a4f78502556d46f1a6f15d3b9bdd04fe</t>
  </si>
  <si>
    <t>a6cb9cf4635b4a1cb2613ad7b4ad3278</t>
  </si>
  <si>
    <t>a9c0c4f014f44e1db5127b7ac01611bf</t>
  </si>
  <si>
    <t>ab90b946d9ca44d89790e9bb240fb7ad</t>
  </si>
  <si>
    <t>be7ad56ab8794c13afc6e50a200729b3</t>
  </si>
  <si>
    <t>c0872ce907404d3db825bc0f6544cac7</t>
  </si>
  <si>
    <t>c5b323296c06441f9bbf82612443b9cf</t>
  </si>
  <si>
    <t>de4992b93bea4e06a7d69ae61a7625fd</t>
  </si>
  <si>
    <t>e59f097119ba49909a5c49d03fa85f88</t>
  </si>
  <si>
    <t>e89290c268ba4e378b9c8700739e1a01</t>
  </si>
  <si>
    <t>ea2babe9741042e69ec52004c89c2a67</t>
  </si>
  <si>
    <t>ec72ce7176e345f7bc46dadf3a584a30</t>
  </si>
  <si>
    <t>edfd205b1ced4dfeb93b52ae01ec4fcb</t>
  </si>
  <si>
    <t>f18fe506ac4243edb3000ef698ac6409</t>
  </si>
  <si>
    <t>f1f0696eb50f452fbcb78f2ed10d431a</t>
  </si>
  <si>
    <t>f697c4bd1dd349cfbe041da7c8188e08</t>
  </si>
  <si>
    <t>fd4ec03d7f2d43ba98564070fb489190</t>
  </si>
  <si>
    <t>report-feedback@zakupivli.pro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</si>
  <si>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</si>
  <si>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</si>
  <si>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</si>
  <si>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</si>
  <si>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 xml:space="preserve">Інформаційно-консультаційні послуги з ведення війського обліку </t>
  </si>
  <si>
    <t xml:space="preserve">Інформаційно-консультаційні послуги онлайн-сервісу "Кадроленд.сом" </t>
  </si>
  <si>
    <t>Інформаційно-консультаційні послуги онлайн-сервісу "Кадроленд.сом"  на 6 місяців.</t>
  </si>
  <si>
    <t>Інформаційно-консуьтац. послуги електроного кабінету бух.виддань на 1 квартал 2023 р.</t>
  </si>
  <si>
    <t>Інформаційні послуги електронного кабінету бухгалтерських виддань на 1 квартал 2023</t>
  </si>
  <si>
    <t>Інформаційні послуги електронного кабінету бухгалтерських виддань на 2 квартал 2023</t>
  </si>
  <si>
    <t>Інформаційні послуги електронного кабінету бухгалтерських виддань на 3 квартал 2023</t>
  </si>
  <si>
    <t>Буклети А5</t>
  </si>
  <si>
    <t>Використання систем водопостачання та водовідведення</t>
  </si>
  <si>
    <t xml:space="preserve">Відшкодування за електропостачання </t>
  </si>
  <si>
    <t xml:space="preserve">Відшкодування за послуги з оренди приміщення </t>
  </si>
  <si>
    <t>ДПМ00014306</t>
  </si>
  <si>
    <t>ДПМ12997</t>
  </si>
  <si>
    <t>ДПМUA002232</t>
  </si>
  <si>
    <t>ДПММП001457</t>
  </si>
  <si>
    <t>Дата закінчення договору:</t>
  </si>
  <si>
    <t>Дата підписання договору:</t>
  </si>
  <si>
    <t>Експлутаційні послуги з обслуговування орендованого приміщення</t>
  </si>
  <si>
    <t>Закупівля без використання електронної системи</t>
  </si>
  <si>
    <t>Звіт створено 29 січня о 19:38 з використанням http://zakupivli.pro</t>
  </si>
  <si>
    <t>КОВАЛЬ КАТЕРИНА ЮРІЇВНА</t>
  </si>
  <si>
    <t>КРАСОВСЬКА АНАСТАСІЯ ПАВЛІВНА</t>
  </si>
  <si>
    <t>КУНЦИК ОЛЕНА АНАТОЛІЇВНА</t>
  </si>
  <si>
    <t>Код CPV</t>
  </si>
  <si>
    <t>МАРІНЦЕВА ІННА МИХАЙЛІВНА</t>
  </si>
  <si>
    <t>НІКУЛІН ЄВГЕН АРКАДІЙОВИЧ</t>
  </si>
  <si>
    <t>Немає лотів</t>
  </si>
  <si>
    <t>Номер договору</t>
  </si>
  <si>
    <t>ПРИВАТНЕ ПІДПРИЄМСТВО "БУХПРЕС"</t>
  </si>
  <si>
    <t>ПРИВАТНЕ ПІДПРИЄМСТВО "ВЕРТОКС"</t>
  </si>
  <si>
    <t>ПРИВАТНЕ ПІДПРИЄМСТВО "ФАКТОР-РЕКЛАМА"</t>
  </si>
  <si>
    <t>Переможець (назва)</t>
  </si>
  <si>
    <t>Плакати (рекламні афіши)</t>
  </si>
  <si>
    <t xml:space="preserve">Плакати, листівки (рекламні), театральні квитки </t>
  </si>
  <si>
    <t>Послуга з супроводу сайту kvndgu.com.ua</t>
  </si>
  <si>
    <t xml:space="preserve">Послуга з супроводу сайту kvndgu.com.ua  </t>
  </si>
  <si>
    <t>Послуга з супроводу сайту kvndgu.com.ua на 3 місяця 2023 року.</t>
  </si>
  <si>
    <t>Послуги  з оренди приміщення для проведення вистав, заходів.</t>
  </si>
  <si>
    <t>Послуги  з оренди приміщення.</t>
  </si>
  <si>
    <t xml:space="preserve">Послуги з навчання "Військовий облік на підприємствах, установах, організаціях". </t>
  </si>
  <si>
    <t>Послуги з надання в оренду звуко-світло-техничного обладнання та устаткування для проведення вистав, заходів в грудні 2023</t>
  </si>
  <si>
    <t>Послуги з надання в оренду звуко-світло-техничного обладнання та устаткування для проведення вистав, заходів.</t>
  </si>
  <si>
    <t>Послуги з надання в оренду чи лізингу нежитлової нерухомості</t>
  </si>
  <si>
    <t>Послуги з обслуговування вогнегасника ВП-2</t>
  </si>
  <si>
    <t xml:space="preserve">Послуги з оренди приміщення для проведення вистав, заходів </t>
  </si>
  <si>
    <t>Послуги по забезпеченню звуко-світло-відео техн.обладнанням театральної вистави</t>
  </si>
  <si>
    <t>Послуги по забезпеченню звуко-світло-техн.обладнанням театральну виставу</t>
  </si>
  <si>
    <t>Послуги технчиного супроводу КП "ЄІСУМБ"</t>
  </si>
  <si>
    <t xml:space="preserve">Послуги, пов’язані з обробкою даних та формування СВК </t>
  </si>
  <si>
    <t xml:space="preserve">Послуги, пов’язані з програмним забезпеченням </t>
  </si>
  <si>
    <t>Послуги, пов’язані з програмним забезпеченням  Медок</t>
  </si>
  <si>
    <t>Послуги, пов’язані з програмним забезпеченням ЄІСУМБ</t>
  </si>
  <si>
    <t>Послуги, пов’язані з програмним продуктом Avast Premium Securstу на рік.</t>
  </si>
  <si>
    <t>Послуги, пов’язані з супроводом ПЗ Медок</t>
  </si>
  <si>
    <t>Послуги, пов’язані з супроводом ПЗ Медок.</t>
  </si>
  <si>
    <t>Предмет закупівлі</t>
  </si>
  <si>
    <t>Рахунок МС-3266</t>
  </si>
  <si>
    <t>Рахунок №165</t>
  </si>
  <si>
    <t>Рахунок №1713415</t>
  </si>
  <si>
    <t>Рахунок №829</t>
  </si>
  <si>
    <t>Рахунок№СФ-116</t>
  </si>
  <si>
    <t>СІГАРЬОВ ВІТАЛІЙ КОСТЯНТИНОВИЧ</t>
  </si>
  <si>
    <t>Статус договору</t>
  </si>
  <si>
    <t>Субооренда приміщення для проведення заходу.</t>
  </si>
  <si>
    <t>Суборенда приміщення для проведення заходу</t>
  </si>
  <si>
    <t>Сума договору</t>
  </si>
  <si>
    <t>ТОВАРИСТВО З ОБМЕЖЕНОЮ ВІДПОВІДАЛЬНІСТЮ "КАДРОЛЕНД"</t>
  </si>
  <si>
    <t>ТОВАРИСТВО З ОБМЕЖЕНОЮ ВІДПОВІДАЛЬНІСТЮ "МАЯК ПРОТЕКШН"</t>
  </si>
  <si>
    <t>ТОВАРИСТВО З ОБМЕЖЕНОЮ ВІДПОВІДАЛЬНІСТЮ "ПОЖЕЖНО-ТЕХНОГЕННИЙ АУДИТ"</t>
  </si>
  <si>
    <t>ТОВАРИСТВО З ОБМЕЖЕНОЮ ВІДПОВІДАЛЬНІСТЮ "ПРК"</t>
  </si>
  <si>
    <t>ТОВАРИСТВО З ОБМЕЖЕНОЮ ВІДПОВІДАЛЬНІСТЮ "ПРОФПРЕСА"</t>
  </si>
  <si>
    <t>ТОВАРИСТВО З ОБМЕЖЕНОЮ ВІДПОВІДАЛЬНІСТЮ "ТЕХНОЦЕНТР МАЯК ПЛЮС"</t>
  </si>
  <si>
    <t>ТОВАРИСТВО З ОБМЕЖЕНОЮ ВІДПОВІДАЛЬНІСТЮ "ТЕХНОЦЕНТР МАЯК ЮА"</t>
  </si>
  <si>
    <t>ТОВАРИСТВО З ОБМЕЖЕНОЮ ВІДПОВІДАЛЬНІСТЮ "ХОСТПРО ЛАБ"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</si>
  <si>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</si>
  <si>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</si>
  <si>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«ЕКСПЕРТУС ТЕК»</t>
  </si>
  <si>
    <t>Тип процедури</t>
  </si>
  <si>
    <t>Узагальнена назва закупівлі</t>
  </si>
  <si>
    <t>Фізична особа - підприємець БІГУН Олександр Вікторович</t>
  </si>
  <si>
    <t>Фізична особа-підприємець БІГУН ОЛЕКСАНДР ВІКТОРОВИЧ</t>
  </si>
  <si>
    <t>активний</t>
  </si>
  <si>
    <t>закритий</t>
  </si>
  <si>
    <t>рахунок 72</t>
  </si>
  <si>
    <t>рахунок ДПМ ПЛС-0011</t>
  </si>
  <si>
    <t>рахунок №ДПМ00015623</t>
  </si>
  <si>
    <t>рахунок№ДПМ-30325171</t>
  </si>
  <si>
    <t>№</t>
  </si>
  <si>
    <t>№10/114/4327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</si>
</sst>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contracting_view/19061702" TargetMode="External"/><Relationship Id="rId18" Type="http://schemas.openxmlformats.org/officeDocument/2006/relationships/hyperlink" Target="https://my.zakupivli.pro/remote/dispatcher/state_purchase_view/44961934" TargetMode="External"/><Relationship Id="rId26" Type="http://schemas.openxmlformats.org/officeDocument/2006/relationships/hyperlink" Target="https://my.zakupivli.pro/remote/dispatcher/state_purchase_view/40684708" TargetMode="External"/><Relationship Id="rId39" Type="http://schemas.openxmlformats.org/officeDocument/2006/relationships/hyperlink" Target="https://my.zakupivli.pro/remote/dispatcher/state_contracting_view/16943517" TargetMode="External"/><Relationship Id="rId21" Type="http://schemas.openxmlformats.org/officeDocument/2006/relationships/hyperlink" Target="https://my.zakupivli.pro/remote/dispatcher/state_contracting_view/19079636" TargetMode="External"/><Relationship Id="rId34" Type="http://schemas.openxmlformats.org/officeDocument/2006/relationships/hyperlink" Target="https://my.zakupivli.pro/remote/dispatcher/state_purchase_view/48725178" TargetMode="External"/><Relationship Id="rId42" Type="http://schemas.openxmlformats.org/officeDocument/2006/relationships/hyperlink" Target="https://my.zakupivli.pro/remote/dispatcher/state_purchase_view/43770075" TargetMode="External"/><Relationship Id="rId47" Type="http://schemas.openxmlformats.org/officeDocument/2006/relationships/hyperlink" Target="https://my.zakupivli.pro/remote/dispatcher/state_contracting_view/19061362" TargetMode="External"/><Relationship Id="rId50" Type="http://schemas.openxmlformats.org/officeDocument/2006/relationships/hyperlink" Target="https://my.zakupivli.pro/remote/dispatcher/state_purchase_view/48692455" TargetMode="External"/><Relationship Id="rId55" Type="http://schemas.openxmlformats.org/officeDocument/2006/relationships/hyperlink" Target="https://my.zakupivli.pro/remote/dispatcher/state_contracting_view/14259597" TargetMode="External"/><Relationship Id="rId63" Type="http://schemas.openxmlformats.org/officeDocument/2006/relationships/hyperlink" Target="https://my.zakupivli.pro/remote/dispatcher/state_contracting_view/16586464" TargetMode="External"/><Relationship Id="rId68" Type="http://schemas.openxmlformats.org/officeDocument/2006/relationships/hyperlink" Target="https://my.zakupivli.pro/remote/dispatcher/state_purchase_view/41056060" TargetMode="External"/><Relationship Id="rId76" Type="http://schemas.openxmlformats.org/officeDocument/2006/relationships/hyperlink" Target="https://my.zakupivli.pro/remote/dispatcher/state_purchase_view/42384287" TargetMode="External"/><Relationship Id="rId84" Type="http://schemas.openxmlformats.org/officeDocument/2006/relationships/hyperlink" Target="https://my.zakupivli.pro/remote/dispatcher/state_purchase_view/37798806" TargetMode="External"/><Relationship Id="rId7" Type="http://schemas.openxmlformats.org/officeDocument/2006/relationships/hyperlink" Target="https://my.zakupivli.pro/remote/dispatcher/state_contracting_view/16943717" TargetMode="External"/><Relationship Id="rId71" Type="http://schemas.openxmlformats.org/officeDocument/2006/relationships/hyperlink" Target="https://my.zakupivli.pro/remote/dispatcher/state_contracting_view/15723492" TargetMode="External"/><Relationship Id="rId2" Type="http://schemas.openxmlformats.org/officeDocument/2006/relationships/hyperlink" Target="https://my.zakupivli.pro/remote/dispatcher/state_purchase_view/48723733" TargetMode="External"/><Relationship Id="rId16" Type="http://schemas.openxmlformats.org/officeDocument/2006/relationships/hyperlink" Target="https://my.zakupivli.pro/remote/dispatcher/state_purchase_view/41711121" TargetMode="External"/><Relationship Id="rId29" Type="http://schemas.openxmlformats.org/officeDocument/2006/relationships/hyperlink" Target="https://my.zakupivli.pro/remote/dispatcher/state_contracting_view/15564806" TargetMode="External"/><Relationship Id="rId11" Type="http://schemas.openxmlformats.org/officeDocument/2006/relationships/hyperlink" Target="https://my.zakupivli.pro/remote/dispatcher/state_contracting_view/19046523" TargetMode="External"/><Relationship Id="rId24" Type="http://schemas.openxmlformats.org/officeDocument/2006/relationships/hyperlink" Target="https://my.zakupivli.pro/remote/dispatcher/state_purchase_view/42123548" TargetMode="External"/><Relationship Id="rId32" Type="http://schemas.openxmlformats.org/officeDocument/2006/relationships/hyperlink" Target="https://my.zakupivli.pro/remote/dispatcher/state_purchase_view/48727360" TargetMode="External"/><Relationship Id="rId37" Type="http://schemas.openxmlformats.org/officeDocument/2006/relationships/hyperlink" Target="https://my.zakupivli.pro/remote/dispatcher/state_contracting_view/19059463" TargetMode="External"/><Relationship Id="rId40" Type="http://schemas.openxmlformats.org/officeDocument/2006/relationships/hyperlink" Target="https://my.zakupivli.pro/remote/dispatcher/state_purchase_view/48693633" TargetMode="External"/><Relationship Id="rId45" Type="http://schemas.openxmlformats.org/officeDocument/2006/relationships/hyperlink" Target="https://my.zakupivli.pro/remote/dispatcher/state_contracting_view/14437718" TargetMode="External"/><Relationship Id="rId53" Type="http://schemas.openxmlformats.org/officeDocument/2006/relationships/hyperlink" Target="https://my.zakupivli.pro/remote/dispatcher/state_contracting_view/19046633" TargetMode="External"/><Relationship Id="rId58" Type="http://schemas.openxmlformats.org/officeDocument/2006/relationships/hyperlink" Target="https://my.zakupivli.pro/remote/dispatcher/state_purchase_view/48692811" TargetMode="External"/><Relationship Id="rId66" Type="http://schemas.openxmlformats.org/officeDocument/2006/relationships/hyperlink" Target="https://my.zakupivli.pro/remote/dispatcher/state_purchase_view/41711292" TargetMode="External"/><Relationship Id="rId74" Type="http://schemas.openxmlformats.org/officeDocument/2006/relationships/hyperlink" Target="https://my.zakupivli.pro/remote/dispatcher/state_purchase_view/42383290" TargetMode="External"/><Relationship Id="rId79" Type="http://schemas.openxmlformats.org/officeDocument/2006/relationships/hyperlink" Target="https://my.zakupivli.pro/remote/dispatcher/state_contracting_view/16187528" TargetMode="External"/><Relationship Id="rId87" Type="http://schemas.openxmlformats.org/officeDocument/2006/relationships/hyperlink" Target="https://my.zakupivli.pro/remote/dispatcher/state_contracting_view/15485976" TargetMode="External"/><Relationship Id="rId5" Type="http://schemas.openxmlformats.org/officeDocument/2006/relationships/hyperlink" Target="https://my.zakupivli.pro/remote/dispatcher/state_contracting_view/19046311" TargetMode="External"/><Relationship Id="rId61" Type="http://schemas.openxmlformats.org/officeDocument/2006/relationships/hyperlink" Target="https://my.zakupivli.pro/remote/dispatcher/state_contracting_view/19046538" TargetMode="External"/><Relationship Id="rId82" Type="http://schemas.openxmlformats.org/officeDocument/2006/relationships/hyperlink" Target="https://my.zakupivli.pro/remote/dispatcher/state_purchase_view/35801871" TargetMode="External"/><Relationship Id="rId19" Type="http://schemas.openxmlformats.org/officeDocument/2006/relationships/hyperlink" Target="https://my.zakupivli.pro/remote/dispatcher/state_contracting_view/17456607" TargetMode="External"/><Relationship Id="rId4" Type="http://schemas.openxmlformats.org/officeDocument/2006/relationships/hyperlink" Target="https://my.zakupivli.pro/remote/dispatcher/state_purchase_view/48692601" TargetMode="External"/><Relationship Id="rId9" Type="http://schemas.openxmlformats.org/officeDocument/2006/relationships/hyperlink" Target="https://my.zakupivli.pro/remote/dispatcher/state_contracting_view/16943575" TargetMode="External"/><Relationship Id="rId14" Type="http://schemas.openxmlformats.org/officeDocument/2006/relationships/hyperlink" Target="https://my.zakupivli.pro/remote/dispatcher/state_purchase_view/48724410" TargetMode="External"/><Relationship Id="rId22" Type="http://schemas.openxmlformats.org/officeDocument/2006/relationships/hyperlink" Target="https://my.zakupivli.pro/remote/dispatcher/state_purchase_view/44961739" TargetMode="External"/><Relationship Id="rId27" Type="http://schemas.openxmlformats.org/officeDocument/2006/relationships/hyperlink" Target="https://my.zakupivli.pro/remote/dispatcher/state_contracting_view/15547979" TargetMode="External"/><Relationship Id="rId30" Type="http://schemas.openxmlformats.org/officeDocument/2006/relationships/hyperlink" Target="https://my.zakupivli.pro/remote/dispatcher/state_purchase_view/48693680" TargetMode="External"/><Relationship Id="rId35" Type="http://schemas.openxmlformats.org/officeDocument/2006/relationships/hyperlink" Target="https://my.zakupivli.pro/remote/dispatcher/state_contracting_view/19060389" TargetMode="External"/><Relationship Id="rId43" Type="http://schemas.openxmlformats.org/officeDocument/2006/relationships/hyperlink" Target="https://my.zakupivli.pro/remote/dispatcher/state_contracting_view/16943096" TargetMode="External"/><Relationship Id="rId48" Type="http://schemas.openxmlformats.org/officeDocument/2006/relationships/hyperlink" Target="https://my.zakupivli.pro/remote/dispatcher/state_purchase_view/48725684" TargetMode="External"/><Relationship Id="rId56" Type="http://schemas.openxmlformats.org/officeDocument/2006/relationships/hyperlink" Target="https://my.zakupivli.pro/remote/dispatcher/state_purchase_view/48693239" TargetMode="External"/><Relationship Id="rId64" Type="http://schemas.openxmlformats.org/officeDocument/2006/relationships/hyperlink" Target="https://my.zakupivli.pro/remote/dispatcher/state_purchase_view/43251209" TargetMode="External"/><Relationship Id="rId69" Type="http://schemas.openxmlformats.org/officeDocument/2006/relationships/hyperlink" Target="https://my.zakupivli.pro/remote/dispatcher/state_contracting_view/15723662" TargetMode="External"/><Relationship Id="rId77" Type="http://schemas.openxmlformats.org/officeDocument/2006/relationships/hyperlink" Target="https://my.zakupivli.pro/remote/dispatcher/state_contracting_view/16304670" TargetMode="External"/><Relationship Id="rId8" Type="http://schemas.openxmlformats.org/officeDocument/2006/relationships/hyperlink" Target="https://my.zakupivli.pro/remote/dispatcher/state_purchase_view/43771323" TargetMode="External"/><Relationship Id="rId51" Type="http://schemas.openxmlformats.org/officeDocument/2006/relationships/hyperlink" Target="https://my.zakupivli.pro/remote/dispatcher/state_contracting_view/19046292" TargetMode="External"/><Relationship Id="rId72" Type="http://schemas.openxmlformats.org/officeDocument/2006/relationships/hyperlink" Target="https://my.zakupivli.pro/remote/dispatcher/state_purchase_view/42747451" TargetMode="External"/><Relationship Id="rId80" Type="http://schemas.openxmlformats.org/officeDocument/2006/relationships/hyperlink" Target="https://my.zakupivli.pro/remote/dispatcher/state_purchase_view/40222879" TargetMode="External"/><Relationship Id="rId85" Type="http://schemas.openxmlformats.org/officeDocument/2006/relationships/hyperlink" Target="https://my.zakupivli.pro/remote/dispatcher/state_contracting_view/14188818" TargetMode="External"/><Relationship Id="rId3" Type="http://schemas.openxmlformats.org/officeDocument/2006/relationships/hyperlink" Target="https://my.zakupivli.pro/remote/dispatcher/state_contracting_view/19059940" TargetMode="External"/><Relationship Id="rId12" Type="http://schemas.openxmlformats.org/officeDocument/2006/relationships/hyperlink" Target="https://my.zakupivli.pro/remote/dispatcher/state_purchase_view/48727663" TargetMode="External"/><Relationship Id="rId17" Type="http://schemas.openxmlformats.org/officeDocument/2006/relationships/hyperlink" Target="https://my.zakupivli.pro/remote/dispatcher/state_contracting_view/16009219" TargetMode="External"/><Relationship Id="rId25" Type="http://schemas.openxmlformats.org/officeDocument/2006/relationships/hyperlink" Target="https://my.zakupivli.pro/remote/dispatcher/state_contracting_view/16187156" TargetMode="External"/><Relationship Id="rId33" Type="http://schemas.openxmlformats.org/officeDocument/2006/relationships/hyperlink" Target="https://my.zakupivli.pro/remote/dispatcher/state_contracting_view/19061637" TargetMode="External"/><Relationship Id="rId38" Type="http://schemas.openxmlformats.org/officeDocument/2006/relationships/hyperlink" Target="https://my.zakupivli.pro/remote/dispatcher/state_purchase_view/43770670" TargetMode="External"/><Relationship Id="rId46" Type="http://schemas.openxmlformats.org/officeDocument/2006/relationships/hyperlink" Target="https://my.zakupivli.pro/remote/dispatcher/state_purchase_view/48727057" TargetMode="External"/><Relationship Id="rId59" Type="http://schemas.openxmlformats.org/officeDocument/2006/relationships/hyperlink" Target="https://my.zakupivli.pro/remote/dispatcher/state_contracting_view/19046413" TargetMode="External"/><Relationship Id="rId67" Type="http://schemas.openxmlformats.org/officeDocument/2006/relationships/hyperlink" Target="https://my.zakupivli.pro/remote/dispatcher/state_contracting_view/16009337" TargetMode="External"/><Relationship Id="rId20" Type="http://schemas.openxmlformats.org/officeDocument/2006/relationships/hyperlink" Target="https://my.zakupivli.pro/remote/dispatcher/state_purchase_view/48768822" TargetMode="External"/><Relationship Id="rId41" Type="http://schemas.openxmlformats.org/officeDocument/2006/relationships/hyperlink" Target="https://my.zakupivli.pro/remote/dispatcher/state_contracting_view/19046843" TargetMode="External"/><Relationship Id="rId54" Type="http://schemas.openxmlformats.org/officeDocument/2006/relationships/hyperlink" Target="https://my.zakupivli.pro/remote/dispatcher/state_purchase_view/37943786" TargetMode="External"/><Relationship Id="rId62" Type="http://schemas.openxmlformats.org/officeDocument/2006/relationships/hyperlink" Target="https://my.zakupivli.pro/remote/dispatcher/state_purchase_view/42991568" TargetMode="External"/><Relationship Id="rId70" Type="http://schemas.openxmlformats.org/officeDocument/2006/relationships/hyperlink" Target="https://my.zakupivli.pro/remote/dispatcher/state_purchase_view/41055644" TargetMode="External"/><Relationship Id="rId75" Type="http://schemas.openxmlformats.org/officeDocument/2006/relationships/hyperlink" Target="https://my.zakupivli.pro/remote/dispatcher/state_contracting_view/16304060" TargetMode="External"/><Relationship Id="rId83" Type="http://schemas.openxmlformats.org/officeDocument/2006/relationships/hyperlink" Target="https://my.zakupivli.pro/remote/dispatcher/state_contracting_view/13204613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3772013" TargetMode="External"/><Relationship Id="rId15" Type="http://schemas.openxmlformats.org/officeDocument/2006/relationships/hyperlink" Target="https://my.zakupivli.pro/remote/dispatcher/state_contracting_view/19060170" TargetMode="External"/><Relationship Id="rId23" Type="http://schemas.openxmlformats.org/officeDocument/2006/relationships/hyperlink" Target="https://my.zakupivli.pro/remote/dispatcher/state_contracting_view/17456520" TargetMode="External"/><Relationship Id="rId28" Type="http://schemas.openxmlformats.org/officeDocument/2006/relationships/hyperlink" Target="https://my.zakupivli.pro/remote/dispatcher/state_purchase_view/40720415" TargetMode="External"/><Relationship Id="rId36" Type="http://schemas.openxmlformats.org/officeDocument/2006/relationships/hyperlink" Target="https://my.zakupivli.pro/remote/dispatcher/state_purchase_view/48721864" TargetMode="External"/><Relationship Id="rId49" Type="http://schemas.openxmlformats.org/officeDocument/2006/relationships/hyperlink" Target="https://my.zakupivli.pro/remote/dispatcher/state_contracting_view/19060809" TargetMode="External"/><Relationship Id="rId57" Type="http://schemas.openxmlformats.org/officeDocument/2006/relationships/hyperlink" Target="https://my.zakupivli.pro/remote/dispatcher/state_contracting_view/19046604" TargetMode="External"/><Relationship Id="rId10" Type="http://schemas.openxmlformats.org/officeDocument/2006/relationships/hyperlink" Target="https://my.zakupivli.pro/remote/dispatcher/state_purchase_view/48692880" TargetMode="External"/><Relationship Id="rId31" Type="http://schemas.openxmlformats.org/officeDocument/2006/relationships/hyperlink" Target="https://my.zakupivli.pro/remote/dispatcher/state_contracting_view/19046841" TargetMode="External"/><Relationship Id="rId44" Type="http://schemas.openxmlformats.org/officeDocument/2006/relationships/hyperlink" Target="https://my.zakupivli.pro/remote/dispatcher/state_purchase_view/38301692" TargetMode="External"/><Relationship Id="rId52" Type="http://schemas.openxmlformats.org/officeDocument/2006/relationships/hyperlink" Target="https://my.zakupivli.pro/remote/dispatcher/state_purchase_view/48693134" TargetMode="External"/><Relationship Id="rId60" Type="http://schemas.openxmlformats.org/officeDocument/2006/relationships/hyperlink" Target="https://my.zakupivli.pro/remote/dispatcher/state_purchase_view/48693007" TargetMode="External"/><Relationship Id="rId65" Type="http://schemas.openxmlformats.org/officeDocument/2006/relationships/hyperlink" Target="https://my.zakupivli.pro/remote/dispatcher/state_contracting_view/16701282" TargetMode="External"/><Relationship Id="rId73" Type="http://schemas.openxmlformats.org/officeDocument/2006/relationships/hyperlink" Target="https://my.zakupivli.pro/remote/dispatcher/state_contracting_view/16472671" TargetMode="External"/><Relationship Id="rId78" Type="http://schemas.openxmlformats.org/officeDocument/2006/relationships/hyperlink" Target="https://my.zakupivli.pro/remote/dispatcher/state_purchase_view/42124978" TargetMode="External"/><Relationship Id="rId81" Type="http://schemas.openxmlformats.org/officeDocument/2006/relationships/hyperlink" Target="https://my.zakupivli.pro/remote/dispatcher/state_contracting_view/15332353" TargetMode="External"/><Relationship Id="rId86" Type="http://schemas.openxmlformats.org/officeDocument/2006/relationships/hyperlink" Target="https://my.zakupivli.pro/remote/dispatcher/state_purchase_view/4055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H1" workbookViewId="0">
      <pane ySplit="3" topLeftCell="A4" activePane="bottomLeft" state="frozen"/>
      <selection pane="bottomLeft" sqref="A1:XFD1"/>
    </sheetView>
  </sheetViews>
  <sheetFormatPr defaultColWidth="11.42578125" defaultRowHeight="15" x14ac:dyDescent="0.25"/>
  <cols>
    <col min="1" max="1" width="5"/>
    <col min="2" max="4" width="25"/>
    <col min="5" max="5" width="60"/>
    <col min="6" max="8" width="35"/>
    <col min="9" max="9" width="30"/>
    <col min="10" max="10" width="40.140625" customWidth="1"/>
    <col min="11" max="13" width="15"/>
    <col min="14" max="16" width="10"/>
  </cols>
  <sheetData>
    <row r="1" spans="1:16" x14ac:dyDescent="0.25">
      <c r="A1" s="2" t="s">
        <v>108</v>
      </c>
    </row>
    <row r="3" spans="1:16" ht="39" x14ac:dyDescent="0.25">
      <c r="A3" s="3" t="s">
        <v>200</v>
      </c>
      <c r="B3" s="3" t="s">
        <v>111</v>
      </c>
      <c r="C3" s="3" t="s">
        <v>112</v>
      </c>
      <c r="D3" s="3" t="s">
        <v>85</v>
      </c>
      <c r="E3" s="3" t="s">
        <v>110</v>
      </c>
      <c r="F3" s="3" t="s">
        <v>191</v>
      </c>
      <c r="G3" s="3" t="s">
        <v>168</v>
      </c>
      <c r="H3" s="3" t="s">
        <v>136</v>
      </c>
      <c r="I3" s="3" t="s">
        <v>190</v>
      </c>
      <c r="J3" s="3" t="s">
        <v>144</v>
      </c>
      <c r="K3" s="3" t="s">
        <v>109</v>
      </c>
      <c r="L3" s="3" t="s">
        <v>140</v>
      </c>
      <c r="M3" s="3" t="s">
        <v>178</v>
      </c>
      <c r="N3" s="3" t="s">
        <v>129</v>
      </c>
      <c r="O3" s="3" t="s">
        <v>128</v>
      </c>
      <c r="P3" s="3" t="s">
        <v>175</v>
      </c>
    </row>
    <row r="4" spans="1:16" x14ac:dyDescent="0.25">
      <c r="A4" s="4">
        <v>1</v>
      </c>
      <c r="B4" s="2" t="str">
        <f>HYPERLINK("https://my.zakupivli.pro/remote/dispatcher/state_purchase_view/48723733", "UA-2024-01-26-012846-a")</f>
        <v>UA-2024-01-26-012846-a</v>
      </c>
      <c r="C4" s="2" t="s">
        <v>139</v>
      </c>
      <c r="D4" s="2" t="str">
        <f>HYPERLINK("https://my.zakupivli.pro/remote/dispatcher/state_contracting_view/19059940", "UA-2024-01-26-012846-a-a1")</f>
        <v>UA-2024-01-26-012846-a-a1</v>
      </c>
      <c r="E4" s="1" t="s">
        <v>81</v>
      </c>
      <c r="F4" s="1" t="s">
        <v>167</v>
      </c>
      <c r="G4" s="1" t="s">
        <v>167</v>
      </c>
      <c r="H4" s="1" t="s">
        <v>71</v>
      </c>
      <c r="I4" s="1" t="s">
        <v>131</v>
      </c>
      <c r="J4" s="1" t="s">
        <v>185</v>
      </c>
      <c r="K4" s="1" t="s">
        <v>58</v>
      </c>
      <c r="L4" s="1" t="s">
        <v>126</v>
      </c>
      <c r="M4" s="5">
        <v>2500</v>
      </c>
      <c r="N4" s="6">
        <v>45237</v>
      </c>
      <c r="O4" s="6">
        <v>45627</v>
      </c>
      <c r="P4" s="1" t="s">
        <v>195</v>
      </c>
    </row>
    <row r="5" spans="1:16" x14ac:dyDescent="0.25">
      <c r="A5" s="4">
        <v>2</v>
      </c>
      <c r="B5" s="2" t="str">
        <f>HYPERLINK("https://my.zakupivli.pro/remote/dispatcher/state_purchase_view/48692601", "UA-2024-01-25-016213-a")</f>
        <v>UA-2024-01-25-016213-a</v>
      </c>
      <c r="C5" s="2" t="s">
        <v>139</v>
      </c>
      <c r="D5" s="2" t="str">
        <f>HYPERLINK("https://my.zakupivli.pro/remote/dispatcher/state_contracting_view/19046311", "UA-2024-01-25-016213-a-b1")</f>
        <v>UA-2024-01-25-016213-a-b1</v>
      </c>
      <c r="E5" s="1" t="s">
        <v>60</v>
      </c>
      <c r="F5" s="1" t="s">
        <v>167</v>
      </c>
      <c r="G5" s="1" t="s">
        <v>166</v>
      </c>
      <c r="H5" s="1" t="s">
        <v>71</v>
      </c>
      <c r="I5" s="1" t="s">
        <v>131</v>
      </c>
      <c r="J5" s="1" t="s">
        <v>134</v>
      </c>
      <c r="K5" s="1" t="s">
        <v>43</v>
      </c>
      <c r="L5" s="1" t="s">
        <v>125</v>
      </c>
      <c r="M5" s="5">
        <v>395</v>
      </c>
      <c r="N5" s="6">
        <v>45203</v>
      </c>
      <c r="O5" s="6">
        <v>45566</v>
      </c>
      <c r="P5" s="1" t="s">
        <v>195</v>
      </c>
    </row>
    <row r="6" spans="1:16" x14ac:dyDescent="0.25">
      <c r="A6" s="4">
        <v>3</v>
      </c>
      <c r="B6" s="2" t="str">
        <f>HYPERLINK("https://my.zakupivli.pro/remote/dispatcher/state_purchase_view/43772013", "UA-2023-07-06-009191-a")</f>
        <v>UA-2023-07-06-009191-a</v>
      </c>
      <c r="C6" s="2" t="s">
        <v>139</v>
      </c>
      <c r="D6" s="2" t="str">
        <f>HYPERLINK("https://my.zakupivli.pro/remote/dispatcher/state_contracting_view/16943717", "UA-2023-07-06-009191-a-b1")</f>
        <v>UA-2023-07-06-009191-a-b1</v>
      </c>
      <c r="E6" s="1" t="s">
        <v>80</v>
      </c>
      <c r="F6" s="1" t="s">
        <v>161</v>
      </c>
      <c r="G6" s="1" t="s">
        <v>161</v>
      </c>
      <c r="H6" s="1" t="s">
        <v>71</v>
      </c>
      <c r="I6" s="1" t="s">
        <v>131</v>
      </c>
      <c r="J6" s="1" t="s">
        <v>188</v>
      </c>
      <c r="K6" s="1" t="s">
        <v>45</v>
      </c>
      <c r="L6" s="1" t="s">
        <v>199</v>
      </c>
      <c r="M6" s="5">
        <v>1170</v>
      </c>
      <c r="N6" s="6">
        <v>45112</v>
      </c>
      <c r="O6" s="6">
        <v>45509</v>
      </c>
      <c r="P6" s="1" t="s">
        <v>195</v>
      </c>
    </row>
    <row r="7" spans="1:16" x14ac:dyDescent="0.25">
      <c r="A7" s="4">
        <v>4</v>
      </c>
      <c r="B7" s="2" t="str">
        <f>HYPERLINK("https://my.zakupivli.pro/remote/dispatcher/state_purchase_view/43771323", "UA-2023-07-06-008883-a")</f>
        <v>UA-2023-07-06-008883-a</v>
      </c>
      <c r="C7" s="2" t="s">
        <v>139</v>
      </c>
      <c r="D7" s="2" t="str">
        <f>HYPERLINK("https://my.zakupivli.pro/remote/dispatcher/state_contracting_view/16943575", "UA-2023-07-06-008883-a-c1")</f>
        <v>UA-2023-07-06-008883-a-c1</v>
      </c>
      <c r="E7" s="1" t="s">
        <v>64</v>
      </c>
      <c r="F7" s="1" t="s">
        <v>167</v>
      </c>
      <c r="G7" s="1" t="s">
        <v>166</v>
      </c>
      <c r="H7" s="1" t="s">
        <v>71</v>
      </c>
      <c r="I7" s="1" t="s">
        <v>131</v>
      </c>
      <c r="J7" s="1" t="s">
        <v>184</v>
      </c>
      <c r="K7" s="1" t="s">
        <v>54</v>
      </c>
      <c r="L7" s="1" t="s">
        <v>197</v>
      </c>
      <c r="M7" s="5">
        <v>810</v>
      </c>
      <c r="N7" s="6">
        <v>45111</v>
      </c>
      <c r="O7" s="6">
        <v>45478</v>
      </c>
      <c r="P7" s="1" t="s">
        <v>195</v>
      </c>
    </row>
    <row r="8" spans="1:16" x14ac:dyDescent="0.25">
      <c r="A8" s="4">
        <v>5</v>
      </c>
      <c r="B8" s="2" t="str">
        <f>HYPERLINK("https://my.zakupivli.pro/remote/dispatcher/state_purchase_view/48692880", "UA-2024-01-25-016342-a")</f>
        <v>UA-2024-01-25-016342-a</v>
      </c>
      <c r="C8" s="2" t="s">
        <v>139</v>
      </c>
      <c r="D8" s="2" t="str">
        <f>HYPERLINK("https://my.zakupivli.pro/remote/dispatcher/state_contracting_view/19046523", "UA-2024-01-25-016342-a-b1")</f>
        <v>UA-2024-01-25-016342-a-b1</v>
      </c>
      <c r="E8" s="1" t="s">
        <v>92</v>
      </c>
      <c r="F8" s="1" t="s">
        <v>114</v>
      </c>
      <c r="G8" s="1" t="s">
        <v>114</v>
      </c>
      <c r="H8" s="1" t="s">
        <v>77</v>
      </c>
      <c r="I8" s="1" t="s">
        <v>131</v>
      </c>
      <c r="J8" s="1" t="s">
        <v>138</v>
      </c>
      <c r="K8" s="1" t="s">
        <v>29</v>
      </c>
      <c r="L8" s="1" t="s">
        <v>12</v>
      </c>
      <c r="M8" s="5">
        <v>1068</v>
      </c>
      <c r="N8" s="6">
        <v>45201</v>
      </c>
      <c r="O8" s="6">
        <v>45382</v>
      </c>
      <c r="P8" s="1" t="s">
        <v>195</v>
      </c>
    </row>
    <row r="9" spans="1:16" x14ac:dyDescent="0.25">
      <c r="A9" s="4">
        <v>6</v>
      </c>
      <c r="B9" s="2" t="str">
        <f>HYPERLINK("https://my.zakupivli.pro/remote/dispatcher/state_purchase_view/48727663", "UA-2024-01-26-014689-a")</f>
        <v>UA-2024-01-26-014689-a</v>
      </c>
      <c r="C9" s="2" t="s">
        <v>139</v>
      </c>
      <c r="D9" s="2" t="str">
        <f>HYPERLINK("https://my.zakupivli.pro/remote/dispatcher/state_contracting_view/19061702", "UA-2024-01-26-014689-a-b1")</f>
        <v>UA-2024-01-26-014689-a-b1</v>
      </c>
      <c r="E9" s="1" t="s">
        <v>84</v>
      </c>
      <c r="F9" s="1" t="s">
        <v>152</v>
      </c>
      <c r="G9" s="1" t="s">
        <v>152</v>
      </c>
      <c r="H9" s="1" t="s">
        <v>79</v>
      </c>
      <c r="I9" s="1" t="s">
        <v>131</v>
      </c>
      <c r="J9" s="1" t="s">
        <v>189</v>
      </c>
      <c r="K9" s="1" t="s">
        <v>57</v>
      </c>
      <c r="L9" s="1" t="s">
        <v>0</v>
      </c>
      <c r="M9" s="5">
        <v>6650</v>
      </c>
      <c r="N9" s="6">
        <v>45287</v>
      </c>
      <c r="O9" s="6">
        <v>45382</v>
      </c>
      <c r="P9" s="1" t="s">
        <v>194</v>
      </c>
    </row>
    <row r="10" spans="1:16" x14ac:dyDescent="0.25">
      <c r="A10" s="4">
        <v>7</v>
      </c>
      <c r="B10" s="2" t="str">
        <f>HYPERLINK("https://my.zakupivli.pro/remote/dispatcher/state_purchase_view/48724410", "UA-2024-01-26-013151-a")</f>
        <v>UA-2024-01-26-013151-a</v>
      </c>
      <c r="C10" s="2" t="s">
        <v>139</v>
      </c>
      <c r="D10" s="2" t="str">
        <f>HYPERLINK("https://my.zakupivli.pro/remote/dispatcher/state_contracting_view/19060170", "UA-2024-01-26-013151-a-b1")</f>
        <v>UA-2024-01-26-013151-a-b1</v>
      </c>
      <c r="E10" s="1" t="s">
        <v>17</v>
      </c>
      <c r="F10" s="1" t="s">
        <v>147</v>
      </c>
      <c r="G10" s="1" t="s">
        <v>148</v>
      </c>
      <c r="H10" s="1" t="s">
        <v>73</v>
      </c>
      <c r="I10" s="1" t="s">
        <v>131</v>
      </c>
      <c r="J10" s="1" t="s">
        <v>186</v>
      </c>
      <c r="K10" s="1" t="s">
        <v>52</v>
      </c>
      <c r="L10" s="1" t="s">
        <v>20</v>
      </c>
      <c r="M10" s="5">
        <v>784.84</v>
      </c>
      <c r="N10" s="6">
        <v>45253</v>
      </c>
      <c r="O10" s="6">
        <v>45351</v>
      </c>
      <c r="P10" s="1" t="s">
        <v>195</v>
      </c>
    </row>
    <row r="11" spans="1:16" x14ac:dyDescent="0.25">
      <c r="A11" s="4">
        <v>8</v>
      </c>
      <c r="B11" s="2" t="str">
        <f>HYPERLINK("https://my.zakupivli.pro/remote/dispatcher/state_purchase_view/41711121", "UA-2023-03-29-009896-a")</f>
        <v>UA-2023-03-29-009896-a</v>
      </c>
      <c r="C11" s="2" t="s">
        <v>139</v>
      </c>
      <c r="D11" s="2" t="str">
        <f>HYPERLINK("https://my.zakupivli.pro/remote/dispatcher/state_contracting_view/16009219", "UA-2023-03-29-009896-a-c1")</f>
        <v>UA-2023-03-29-009896-a-c1</v>
      </c>
      <c r="E11" s="1" t="s">
        <v>56</v>
      </c>
      <c r="F11" s="1" t="s">
        <v>165</v>
      </c>
      <c r="G11" s="1" t="s">
        <v>165</v>
      </c>
      <c r="H11" s="1" t="s">
        <v>71</v>
      </c>
      <c r="I11" s="1" t="s">
        <v>131</v>
      </c>
      <c r="J11" s="1" t="s">
        <v>180</v>
      </c>
      <c r="K11" s="1" t="s">
        <v>49</v>
      </c>
      <c r="L11" s="1" t="s">
        <v>127</v>
      </c>
      <c r="M11" s="5">
        <v>1258</v>
      </c>
      <c r="N11" s="6">
        <v>44988</v>
      </c>
      <c r="O11" s="6">
        <v>45291</v>
      </c>
      <c r="P11" s="1" t="s">
        <v>195</v>
      </c>
    </row>
    <row r="12" spans="1:16" x14ac:dyDescent="0.25">
      <c r="A12" s="4">
        <v>9</v>
      </c>
      <c r="B12" s="2" t="str">
        <f>HYPERLINK("https://my.zakupivli.pro/remote/dispatcher/state_purchase_view/44961934", "UA-2023-09-05-014096-a")</f>
        <v>UA-2023-09-05-014096-a</v>
      </c>
      <c r="C12" s="2" t="s">
        <v>139</v>
      </c>
      <c r="D12" s="2" t="str">
        <f>HYPERLINK("https://my.zakupivli.pro/remote/dispatcher/state_contracting_view/17456607", "UA-2023-09-05-014096-a-a1")</f>
        <v>UA-2023-09-05-014096-a-a1</v>
      </c>
      <c r="E12" s="1" t="s">
        <v>21</v>
      </c>
      <c r="F12" s="1" t="s">
        <v>155</v>
      </c>
      <c r="G12" s="1" t="s">
        <v>177</v>
      </c>
      <c r="H12" s="1" t="s">
        <v>70</v>
      </c>
      <c r="I12" s="1" t="s">
        <v>131</v>
      </c>
      <c r="J12" s="1" t="s">
        <v>182</v>
      </c>
      <c r="K12" s="1" t="s">
        <v>41</v>
      </c>
      <c r="L12" s="1" t="s">
        <v>36</v>
      </c>
      <c r="M12" s="5">
        <v>2538.56</v>
      </c>
      <c r="N12" s="6">
        <v>45168</v>
      </c>
      <c r="O12" s="6">
        <v>45291</v>
      </c>
      <c r="P12" s="1" t="s">
        <v>195</v>
      </c>
    </row>
    <row r="13" spans="1:16" x14ac:dyDescent="0.25">
      <c r="A13" s="4">
        <v>10</v>
      </c>
      <c r="B13" s="2" t="str">
        <f>HYPERLINK("https://my.zakupivli.pro/remote/dispatcher/state_purchase_view/48768822", "UA-2024-01-29-015139-a")</f>
        <v>UA-2024-01-29-015139-a</v>
      </c>
      <c r="C13" s="2" t="s">
        <v>139</v>
      </c>
      <c r="D13" s="2" t="str">
        <f>HYPERLINK("https://my.zakupivli.pro/remote/dispatcher/state_contracting_view/19079636", "UA-2024-01-29-015139-a-b1")</f>
        <v>UA-2024-01-29-015139-a-b1</v>
      </c>
      <c r="E13" s="1" t="s">
        <v>106</v>
      </c>
      <c r="F13" s="1" t="s">
        <v>154</v>
      </c>
      <c r="G13" s="1" t="s">
        <v>153</v>
      </c>
      <c r="H13" s="1" t="s">
        <v>37</v>
      </c>
      <c r="I13" s="1" t="s">
        <v>131</v>
      </c>
      <c r="J13" s="1" t="s">
        <v>192</v>
      </c>
      <c r="K13" s="1" t="s">
        <v>32</v>
      </c>
      <c r="L13" s="1" t="s">
        <v>7</v>
      </c>
      <c r="M13" s="5">
        <v>24000</v>
      </c>
      <c r="N13" s="6">
        <v>45173</v>
      </c>
      <c r="O13" s="6">
        <v>45291</v>
      </c>
      <c r="P13" s="1" t="s">
        <v>195</v>
      </c>
    </row>
    <row r="14" spans="1:16" x14ac:dyDescent="0.25">
      <c r="A14" s="4">
        <v>11</v>
      </c>
      <c r="B14" s="2" t="str">
        <f>HYPERLINK("https://my.zakupivli.pro/remote/dispatcher/state_purchase_view/44961739", "UA-2023-09-05-014002-a")</f>
        <v>UA-2023-09-05-014002-a</v>
      </c>
      <c r="C14" s="2" t="s">
        <v>139</v>
      </c>
      <c r="D14" s="2" t="str">
        <f>HYPERLINK("https://my.zakupivli.pro/remote/dispatcher/state_contracting_view/17456520", "UA-2023-09-05-014002-a-c1")</f>
        <v>UA-2023-09-05-014002-a-c1</v>
      </c>
      <c r="E14" s="1" t="s">
        <v>63</v>
      </c>
      <c r="F14" s="1" t="s">
        <v>155</v>
      </c>
      <c r="G14" s="1" t="s">
        <v>176</v>
      </c>
      <c r="H14" s="1" t="s">
        <v>70</v>
      </c>
      <c r="I14" s="1" t="s">
        <v>131</v>
      </c>
      <c r="J14" s="1" t="s">
        <v>182</v>
      </c>
      <c r="K14" s="1" t="s">
        <v>41</v>
      </c>
      <c r="L14" s="1" t="s">
        <v>9</v>
      </c>
      <c r="M14" s="5">
        <v>4442.4799999999996</v>
      </c>
      <c r="N14" s="6">
        <v>45147</v>
      </c>
      <c r="O14" s="6">
        <v>45291</v>
      </c>
      <c r="P14" s="1" t="s">
        <v>195</v>
      </c>
    </row>
    <row r="15" spans="1:16" x14ac:dyDescent="0.25">
      <c r="A15" s="4">
        <v>12</v>
      </c>
      <c r="B15" s="2" t="str">
        <f>HYPERLINK("https://my.zakupivli.pro/remote/dispatcher/state_purchase_view/42123548", "UA-2023-04-21-007308-a")</f>
        <v>UA-2023-04-21-007308-a</v>
      </c>
      <c r="C15" s="2" t="s">
        <v>139</v>
      </c>
      <c r="D15" s="2" t="str">
        <f>HYPERLINK("https://my.zakupivli.pro/remote/dispatcher/state_contracting_view/16187156", "UA-2023-04-21-007308-a-a1")</f>
        <v>UA-2023-04-21-007308-a-a1</v>
      </c>
      <c r="E15" s="1" t="s">
        <v>75</v>
      </c>
      <c r="F15" s="1" t="s">
        <v>120</v>
      </c>
      <c r="G15" s="1" t="s">
        <v>120</v>
      </c>
      <c r="H15" s="1" t="s">
        <v>28</v>
      </c>
      <c r="I15" s="1" t="s">
        <v>131</v>
      </c>
      <c r="J15" s="1" t="s">
        <v>133</v>
      </c>
      <c r="K15" s="1" t="s">
        <v>42</v>
      </c>
      <c r="L15" s="1" t="s">
        <v>169</v>
      </c>
      <c r="M15" s="5">
        <v>2200</v>
      </c>
      <c r="N15" s="6">
        <v>45006</v>
      </c>
      <c r="O15" s="6">
        <v>45291</v>
      </c>
      <c r="P15" s="1" t="s">
        <v>195</v>
      </c>
    </row>
    <row r="16" spans="1:16" x14ac:dyDescent="0.25">
      <c r="A16" s="4">
        <v>13</v>
      </c>
      <c r="B16" s="2" t="str">
        <f>HYPERLINK("https://my.zakupivli.pro/remote/dispatcher/state_purchase_view/40684708", "UA-2023-02-07-016468-a")</f>
        <v>UA-2023-02-07-016468-a</v>
      </c>
      <c r="C16" s="2" t="s">
        <v>139</v>
      </c>
      <c r="D16" s="2" t="str">
        <f>HYPERLINK("https://my.zakupivli.pro/remote/dispatcher/state_contracting_view/15547979", "UA-2023-02-07-016468-a-c1")</f>
        <v>UA-2023-02-07-016468-a-c1</v>
      </c>
      <c r="E16" s="1" t="s">
        <v>103</v>
      </c>
      <c r="F16" s="1" t="s">
        <v>164</v>
      </c>
      <c r="G16" s="1" t="s">
        <v>160</v>
      </c>
      <c r="H16" s="1" t="s">
        <v>72</v>
      </c>
      <c r="I16" s="1" t="s">
        <v>131</v>
      </c>
      <c r="J16" s="1" t="s">
        <v>187</v>
      </c>
      <c r="K16" s="1" t="s">
        <v>44</v>
      </c>
      <c r="L16" s="1" t="s">
        <v>30</v>
      </c>
      <c r="M16" s="5">
        <v>5760</v>
      </c>
      <c r="N16" s="6">
        <v>44957</v>
      </c>
      <c r="O16" s="6">
        <v>45291</v>
      </c>
      <c r="P16" s="1" t="s">
        <v>195</v>
      </c>
    </row>
    <row r="17" spans="1:16" x14ac:dyDescent="0.25">
      <c r="A17" s="4">
        <v>14</v>
      </c>
      <c r="B17" s="2" t="str">
        <f>HYPERLINK("https://my.zakupivli.pro/remote/dispatcher/state_purchase_view/40720415", "UA-2023-02-08-016353-a")</f>
        <v>UA-2023-02-08-016353-a</v>
      </c>
      <c r="C17" s="2" t="s">
        <v>139</v>
      </c>
      <c r="D17" s="2" t="str">
        <f>HYPERLINK("https://my.zakupivli.pro/remote/dispatcher/state_contracting_view/15564806", "UA-2023-02-08-016353-a-a1")</f>
        <v>UA-2023-02-08-016353-a-a1</v>
      </c>
      <c r="E17" s="1" t="s">
        <v>23</v>
      </c>
      <c r="F17" s="1" t="s">
        <v>155</v>
      </c>
      <c r="G17" s="1" t="s">
        <v>123</v>
      </c>
      <c r="H17" s="1" t="s">
        <v>70</v>
      </c>
      <c r="I17" s="1" t="s">
        <v>131</v>
      </c>
      <c r="J17" s="1" t="s">
        <v>182</v>
      </c>
      <c r="K17" s="1" t="s">
        <v>41</v>
      </c>
      <c r="L17" s="1" t="s">
        <v>1</v>
      </c>
      <c r="M17" s="5">
        <v>371709</v>
      </c>
      <c r="N17" s="6">
        <v>44957</v>
      </c>
      <c r="O17" s="6">
        <v>45291</v>
      </c>
      <c r="P17" s="1" t="s">
        <v>195</v>
      </c>
    </row>
    <row r="18" spans="1:16" x14ac:dyDescent="0.25">
      <c r="A18" s="4">
        <v>15</v>
      </c>
      <c r="B18" s="2" t="str">
        <f>HYPERLINK("https://my.zakupivli.pro/remote/dispatcher/state_purchase_view/48693680", "UA-2024-01-25-016707-a")</f>
        <v>UA-2024-01-25-016707-a</v>
      </c>
      <c r="C18" s="2" t="s">
        <v>139</v>
      </c>
      <c r="D18" s="2" t="str">
        <f>HYPERLINK("https://my.zakupivli.pro/remote/dispatcher/state_contracting_view/19046841", "UA-2024-01-25-016707-a-a1")</f>
        <v>UA-2024-01-25-016707-a-a1</v>
      </c>
      <c r="E18" s="1" t="s">
        <v>68</v>
      </c>
      <c r="F18" s="1" t="s">
        <v>122</v>
      </c>
      <c r="G18" s="1" t="s">
        <v>122</v>
      </c>
      <c r="H18" s="1" t="s">
        <v>67</v>
      </c>
      <c r="I18" s="1" t="s">
        <v>131</v>
      </c>
      <c r="J18" s="1" t="s">
        <v>182</v>
      </c>
      <c r="K18" s="1" t="s">
        <v>41</v>
      </c>
      <c r="L18" s="1" t="s">
        <v>5</v>
      </c>
      <c r="M18" s="5">
        <v>96314</v>
      </c>
      <c r="N18" s="6">
        <v>44974</v>
      </c>
      <c r="O18" s="6">
        <v>45291</v>
      </c>
      <c r="P18" s="1" t="s">
        <v>195</v>
      </c>
    </row>
    <row r="19" spans="1:16" x14ac:dyDescent="0.25">
      <c r="A19" s="4">
        <v>16</v>
      </c>
      <c r="B19" s="2" t="str">
        <f>HYPERLINK("https://my.zakupivli.pro/remote/dispatcher/state_purchase_view/48727360", "UA-2024-01-26-014517-a")</f>
        <v>UA-2024-01-26-014517-a</v>
      </c>
      <c r="C19" s="2" t="s">
        <v>139</v>
      </c>
      <c r="D19" s="2" t="str">
        <f>HYPERLINK("https://my.zakupivli.pro/remote/dispatcher/state_contracting_view/19061637", "UA-2024-01-26-014517-a-a1")</f>
        <v>UA-2024-01-26-014517-a-a1</v>
      </c>
      <c r="E19" s="1" t="s">
        <v>97</v>
      </c>
      <c r="F19" s="1" t="s">
        <v>150</v>
      </c>
      <c r="G19" s="1" t="s">
        <v>150</v>
      </c>
      <c r="H19" s="1" t="s">
        <v>70</v>
      </c>
      <c r="I19" s="1" t="s">
        <v>131</v>
      </c>
      <c r="J19" s="1" t="s">
        <v>182</v>
      </c>
      <c r="K19" s="1" t="s">
        <v>41</v>
      </c>
      <c r="L19" s="1" t="s">
        <v>3</v>
      </c>
      <c r="M19" s="5">
        <v>16817.96</v>
      </c>
      <c r="N19" s="6">
        <v>45261</v>
      </c>
      <c r="O19" s="6">
        <v>45291</v>
      </c>
      <c r="P19" s="1" t="s">
        <v>195</v>
      </c>
    </row>
    <row r="20" spans="1:16" x14ac:dyDescent="0.25">
      <c r="A20" s="4">
        <v>17</v>
      </c>
      <c r="B20" s="2" t="str">
        <f>HYPERLINK("https://my.zakupivli.pro/remote/dispatcher/state_purchase_view/48725178", "UA-2024-01-26-013518-a")</f>
        <v>UA-2024-01-26-013518-a</v>
      </c>
      <c r="C20" s="2" t="s">
        <v>139</v>
      </c>
      <c r="D20" s="2" t="str">
        <f>HYPERLINK("https://my.zakupivli.pro/remote/dispatcher/state_contracting_view/19060389", "UA-2024-01-26-013518-a-b1")</f>
        <v>UA-2024-01-26-013518-a-b1</v>
      </c>
      <c r="E20" s="1" t="s">
        <v>90</v>
      </c>
      <c r="F20" s="1" t="s">
        <v>145</v>
      </c>
      <c r="G20" s="1" t="s">
        <v>146</v>
      </c>
      <c r="H20" s="1" t="s">
        <v>27</v>
      </c>
      <c r="I20" s="1" t="s">
        <v>131</v>
      </c>
      <c r="J20" s="1" t="s">
        <v>133</v>
      </c>
      <c r="K20" s="1" t="s">
        <v>42</v>
      </c>
      <c r="L20" s="1" t="s">
        <v>86</v>
      </c>
      <c r="M20" s="5">
        <v>1586.05</v>
      </c>
      <c r="N20" s="6">
        <v>45257</v>
      </c>
      <c r="O20" s="6">
        <v>45291</v>
      </c>
      <c r="P20" s="1" t="s">
        <v>195</v>
      </c>
    </row>
    <row r="21" spans="1:16" x14ac:dyDescent="0.25">
      <c r="A21" s="4">
        <v>18</v>
      </c>
      <c r="B21" s="2" t="str">
        <f>HYPERLINK("https://my.zakupivli.pro/remote/dispatcher/state_purchase_view/48721864", "UA-2024-01-26-012068-a")</f>
        <v>UA-2024-01-26-012068-a</v>
      </c>
      <c r="C21" s="2" t="s">
        <v>139</v>
      </c>
      <c r="D21" s="2" t="str">
        <f>HYPERLINK("https://my.zakupivli.pro/remote/dispatcher/state_contracting_view/19059463", "UA-2024-01-26-012068-a-b1")</f>
        <v>UA-2024-01-26-012068-a-b1</v>
      </c>
      <c r="E21" s="1" t="s">
        <v>94</v>
      </c>
      <c r="F21" s="1" t="s">
        <v>130</v>
      </c>
      <c r="G21" s="1" t="s">
        <v>130</v>
      </c>
      <c r="H21" s="1" t="s">
        <v>69</v>
      </c>
      <c r="I21" s="1" t="s">
        <v>131</v>
      </c>
      <c r="J21" s="1" t="s">
        <v>182</v>
      </c>
      <c r="K21" s="1" t="s">
        <v>41</v>
      </c>
      <c r="L21" s="1" t="s">
        <v>4</v>
      </c>
      <c r="M21" s="5">
        <v>73007.520000000004</v>
      </c>
      <c r="N21" s="6">
        <v>44974</v>
      </c>
      <c r="O21" s="6">
        <v>45291</v>
      </c>
      <c r="P21" s="1" t="s">
        <v>195</v>
      </c>
    </row>
    <row r="22" spans="1:16" x14ac:dyDescent="0.25">
      <c r="A22" s="4">
        <v>19</v>
      </c>
      <c r="B22" s="2" t="str">
        <f>HYPERLINK("https://my.zakupivli.pro/remote/dispatcher/state_purchase_view/43770670", "UA-2023-07-06-008606-a")</f>
        <v>UA-2023-07-06-008606-a</v>
      </c>
      <c r="C22" s="2" t="s">
        <v>139</v>
      </c>
      <c r="D22" s="2" t="str">
        <f>HYPERLINK("https://my.zakupivli.pro/remote/dispatcher/state_contracting_view/16943517", "UA-2023-07-06-008606-a-a1")</f>
        <v>UA-2023-07-06-008606-a-a1</v>
      </c>
      <c r="E22" s="1" t="s">
        <v>91</v>
      </c>
      <c r="F22" s="1" t="s">
        <v>155</v>
      </c>
      <c r="G22" s="1" t="s">
        <v>151</v>
      </c>
      <c r="H22" s="1" t="s">
        <v>70</v>
      </c>
      <c r="I22" s="1" t="s">
        <v>131</v>
      </c>
      <c r="J22" s="1" t="s">
        <v>182</v>
      </c>
      <c r="K22" s="1" t="s">
        <v>41</v>
      </c>
      <c r="L22" s="1" t="s">
        <v>34</v>
      </c>
      <c r="M22" s="5">
        <v>2100.66</v>
      </c>
      <c r="N22" s="6">
        <v>45105</v>
      </c>
      <c r="O22" s="6">
        <v>45291</v>
      </c>
      <c r="P22" s="1" t="s">
        <v>195</v>
      </c>
    </row>
    <row r="23" spans="1:16" x14ac:dyDescent="0.25">
      <c r="A23" s="4">
        <v>20</v>
      </c>
      <c r="B23" s="2" t="str">
        <f>HYPERLINK("https://my.zakupivli.pro/remote/dispatcher/state_purchase_view/48693633", "UA-2024-01-25-016672-a")</f>
        <v>UA-2024-01-25-016672-a</v>
      </c>
      <c r="C23" s="2" t="s">
        <v>139</v>
      </c>
      <c r="D23" s="2" t="str">
        <f>HYPERLINK("https://my.zakupivli.pro/remote/dispatcher/state_contracting_view/19046843", "UA-2024-01-25-016672-a-a1")</f>
        <v>UA-2024-01-25-016672-a-a1</v>
      </c>
      <c r="E23" s="1" t="s">
        <v>105</v>
      </c>
      <c r="F23" s="1" t="s">
        <v>121</v>
      </c>
      <c r="G23" s="1" t="s">
        <v>121</v>
      </c>
      <c r="H23" s="1" t="s">
        <v>66</v>
      </c>
      <c r="I23" s="1" t="s">
        <v>131</v>
      </c>
      <c r="J23" s="1" t="s">
        <v>182</v>
      </c>
      <c r="K23" s="1" t="s">
        <v>41</v>
      </c>
      <c r="L23" s="1" t="s">
        <v>25</v>
      </c>
      <c r="M23" s="5">
        <v>2760</v>
      </c>
      <c r="N23" s="6">
        <v>44974</v>
      </c>
      <c r="O23" s="6">
        <v>45291</v>
      </c>
      <c r="P23" s="1" t="s">
        <v>195</v>
      </c>
    </row>
    <row r="24" spans="1:16" x14ac:dyDescent="0.25">
      <c r="A24" s="4">
        <v>21</v>
      </c>
      <c r="B24" s="2" t="str">
        <f>HYPERLINK("https://my.zakupivli.pro/remote/dispatcher/state_purchase_view/43770075", "UA-2023-07-06-008322-a")</f>
        <v>UA-2023-07-06-008322-a</v>
      </c>
      <c r="C24" s="2" t="s">
        <v>139</v>
      </c>
      <c r="D24" s="2" t="str">
        <f>HYPERLINK("https://my.zakupivli.pro/remote/dispatcher/state_contracting_view/16943096", "UA-2023-07-06-008322-a-c1")</f>
        <v>UA-2023-07-06-008322-a-c1</v>
      </c>
      <c r="E24" s="1" t="s">
        <v>102</v>
      </c>
      <c r="F24" s="1" t="s">
        <v>159</v>
      </c>
      <c r="G24" s="1" t="s">
        <v>159</v>
      </c>
      <c r="H24" s="1" t="s">
        <v>37</v>
      </c>
      <c r="I24" s="1" t="s">
        <v>131</v>
      </c>
      <c r="J24" s="1" t="s">
        <v>174</v>
      </c>
      <c r="K24" s="1" t="s">
        <v>40</v>
      </c>
      <c r="L24" s="1" t="s">
        <v>34</v>
      </c>
      <c r="M24" s="5">
        <v>15100</v>
      </c>
      <c r="N24" s="6">
        <v>45105</v>
      </c>
      <c r="O24" s="6">
        <v>45291</v>
      </c>
      <c r="P24" s="1" t="s">
        <v>195</v>
      </c>
    </row>
    <row r="25" spans="1:16" x14ac:dyDescent="0.25">
      <c r="A25" s="4">
        <v>22</v>
      </c>
      <c r="B25" s="2" t="str">
        <f>HYPERLINK("https://my.zakupivli.pro/remote/dispatcher/state_purchase_view/38301692", "UA-2022-11-02-007436-a")</f>
        <v>UA-2022-11-02-007436-a</v>
      </c>
      <c r="C25" s="2" t="s">
        <v>139</v>
      </c>
      <c r="D25" s="2" t="str">
        <f>HYPERLINK("https://my.zakupivli.pro/remote/dispatcher/state_contracting_view/14437718", "UA-2022-11-02-007436-a-a1")</f>
        <v>UA-2022-11-02-007436-a-a1</v>
      </c>
      <c r="E25" s="1" t="s">
        <v>82</v>
      </c>
      <c r="F25" s="1" t="s">
        <v>167</v>
      </c>
      <c r="G25" s="1" t="s">
        <v>167</v>
      </c>
      <c r="H25" s="1" t="s">
        <v>71</v>
      </c>
      <c r="I25" s="1" t="s">
        <v>131</v>
      </c>
      <c r="J25" s="1" t="s">
        <v>135</v>
      </c>
      <c r="K25" s="1" t="s">
        <v>39</v>
      </c>
      <c r="L25" s="1" t="s">
        <v>198</v>
      </c>
      <c r="M25" s="5">
        <v>2500</v>
      </c>
      <c r="N25" s="6">
        <v>44866</v>
      </c>
      <c r="O25" s="6">
        <v>45261</v>
      </c>
      <c r="P25" s="1" t="s">
        <v>195</v>
      </c>
    </row>
    <row r="26" spans="1:16" x14ac:dyDescent="0.25">
      <c r="A26" s="4">
        <v>23</v>
      </c>
      <c r="B26" s="2" t="str">
        <f>HYPERLINK("https://my.zakupivli.pro/remote/dispatcher/state_purchase_view/48727057", "UA-2024-01-26-014389-a")</f>
        <v>UA-2024-01-26-014389-a</v>
      </c>
      <c r="C26" s="2" t="s">
        <v>139</v>
      </c>
      <c r="D26" s="2" t="str">
        <f>HYPERLINK("https://my.zakupivli.pro/remote/dispatcher/state_contracting_view/19061362", "UA-2024-01-26-014389-a-c1")</f>
        <v>UA-2024-01-26-014389-a-c1</v>
      </c>
      <c r="E26" s="1" t="s">
        <v>35</v>
      </c>
      <c r="F26" s="1" t="s">
        <v>154</v>
      </c>
      <c r="G26" s="1" t="s">
        <v>154</v>
      </c>
      <c r="H26" s="1" t="s">
        <v>37</v>
      </c>
      <c r="I26" s="1" t="s">
        <v>131</v>
      </c>
      <c r="J26" s="1" t="s">
        <v>193</v>
      </c>
      <c r="K26" s="1" t="s">
        <v>32</v>
      </c>
      <c r="L26" s="1" t="s">
        <v>8</v>
      </c>
      <c r="M26" s="5">
        <v>40000</v>
      </c>
      <c r="N26" s="6">
        <v>45173</v>
      </c>
      <c r="O26" s="6">
        <v>45260</v>
      </c>
      <c r="P26" s="1" t="s">
        <v>195</v>
      </c>
    </row>
    <row r="27" spans="1:16" x14ac:dyDescent="0.25">
      <c r="A27" s="4">
        <v>24</v>
      </c>
      <c r="B27" s="2" t="str">
        <f>HYPERLINK("https://my.zakupivli.pro/remote/dispatcher/state_purchase_view/48725684", "UA-2024-01-26-013743-a")</f>
        <v>UA-2024-01-26-013743-a</v>
      </c>
      <c r="C27" s="2" t="s">
        <v>139</v>
      </c>
      <c r="D27" s="2" t="str">
        <f>HYPERLINK("https://my.zakupivli.pro/remote/dispatcher/state_contracting_view/19060809", "UA-2024-01-26-013743-a-a1")</f>
        <v>UA-2024-01-26-013743-a-a1</v>
      </c>
      <c r="E27" s="1" t="s">
        <v>98</v>
      </c>
      <c r="F27" s="1" t="s">
        <v>155</v>
      </c>
      <c r="G27" s="1" t="s">
        <v>157</v>
      </c>
      <c r="H27" s="1" t="s">
        <v>70</v>
      </c>
      <c r="I27" s="1" t="s">
        <v>131</v>
      </c>
      <c r="J27" s="1" t="s">
        <v>182</v>
      </c>
      <c r="K27" s="1" t="s">
        <v>41</v>
      </c>
      <c r="L27" s="1" t="s">
        <v>2</v>
      </c>
      <c r="M27" s="5">
        <v>16817.96</v>
      </c>
      <c r="N27" s="6">
        <v>45231</v>
      </c>
      <c r="O27" s="6">
        <v>45260</v>
      </c>
      <c r="P27" s="1" t="s">
        <v>195</v>
      </c>
    </row>
    <row r="28" spans="1:16" x14ac:dyDescent="0.25">
      <c r="A28" s="4">
        <v>25</v>
      </c>
      <c r="B28" s="2" t="str">
        <f>HYPERLINK("https://my.zakupivli.pro/remote/dispatcher/state_purchase_view/48692455", "UA-2024-01-25-016136-a")</f>
        <v>UA-2024-01-25-016136-a</v>
      </c>
      <c r="C28" s="2" t="s">
        <v>139</v>
      </c>
      <c r="D28" s="2" t="str">
        <f>HYPERLINK("https://my.zakupivli.pro/remote/dispatcher/state_contracting_view/19046292", "UA-2024-01-25-016136-a-b1")</f>
        <v>UA-2024-01-25-016136-a-b1</v>
      </c>
      <c r="E28" s="1" t="s">
        <v>93</v>
      </c>
      <c r="F28" s="1" t="s">
        <v>147</v>
      </c>
      <c r="G28" s="1" t="s">
        <v>147</v>
      </c>
      <c r="H28" s="1" t="s">
        <v>73</v>
      </c>
      <c r="I28" s="1" t="s">
        <v>131</v>
      </c>
      <c r="J28" s="1" t="s">
        <v>186</v>
      </c>
      <c r="K28" s="1" t="s">
        <v>52</v>
      </c>
      <c r="L28" s="1" t="s">
        <v>19</v>
      </c>
      <c r="M28" s="5">
        <v>784.84</v>
      </c>
      <c r="N28" s="6">
        <v>45162</v>
      </c>
      <c r="O28" s="6">
        <v>45260</v>
      </c>
      <c r="P28" s="1" t="s">
        <v>195</v>
      </c>
    </row>
    <row r="29" spans="1:16" x14ac:dyDescent="0.25">
      <c r="A29" s="4">
        <v>26</v>
      </c>
      <c r="B29" s="2" t="str">
        <f>HYPERLINK("https://my.zakupivli.pro/remote/dispatcher/state_purchase_view/48693134", "UA-2024-01-25-016449-a")</f>
        <v>UA-2024-01-25-016449-a</v>
      </c>
      <c r="C29" s="2" t="s">
        <v>139</v>
      </c>
      <c r="D29" s="2" t="str">
        <f>HYPERLINK("https://my.zakupivli.pro/remote/dispatcher/state_contracting_view/19046633", "UA-2024-01-25-016449-a-a1")</f>
        <v>UA-2024-01-25-016449-a-a1</v>
      </c>
      <c r="E29" s="1" t="s">
        <v>50</v>
      </c>
      <c r="F29" s="1" t="s">
        <v>145</v>
      </c>
      <c r="G29" s="1" t="s">
        <v>145</v>
      </c>
      <c r="H29" s="1" t="s">
        <v>28</v>
      </c>
      <c r="I29" s="1" t="s">
        <v>131</v>
      </c>
      <c r="J29" s="1" t="s">
        <v>133</v>
      </c>
      <c r="K29" s="1" t="s">
        <v>42</v>
      </c>
      <c r="L29" s="1" t="s">
        <v>89</v>
      </c>
      <c r="M29" s="5">
        <v>331</v>
      </c>
      <c r="N29" s="6">
        <v>45219</v>
      </c>
      <c r="O29" s="6">
        <v>45230</v>
      </c>
      <c r="P29" s="1" t="s">
        <v>195</v>
      </c>
    </row>
    <row r="30" spans="1:16" x14ac:dyDescent="0.25">
      <c r="A30" s="4">
        <v>27</v>
      </c>
      <c r="B30" s="2" t="str">
        <f>HYPERLINK("https://my.zakupivli.pro/remote/dispatcher/state_purchase_view/37943786", "UA-2022-10-12-009265-a")</f>
        <v>UA-2022-10-12-009265-a</v>
      </c>
      <c r="C30" s="2" t="s">
        <v>139</v>
      </c>
      <c r="D30" s="2" t="str">
        <f>HYPERLINK("https://my.zakupivli.pro/remote/dispatcher/state_contracting_view/14259597", "UA-2022-10-12-009265-a-b1")</f>
        <v>UA-2022-10-12-009265-a-b1</v>
      </c>
      <c r="E30" s="1" t="s">
        <v>47</v>
      </c>
      <c r="F30" s="1" t="s">
        <v>163</v>
      </c>
      <c r="G30" s="1" t="s">
        <v>163</v>
      </c>
      <c r="H30" s="1" t="s">
        <v>71</v>
      </c>
      <c r="I30" s="1" t="s">
        <v>131</v>
      </c>
      <c r="J30" s="1" t="s">
        <v>135</v>
      </c>
      <c r="K30" s="1" t="s">
        <v>39</v>
      </c>
      <c r="L30" s="1" t="s">
        <v>124</v>
      </c>
      <c r="M30" s="5">
        <v>380</v>
      </c>
      <c r="N30" s="6">
        <v>44835</v>
      </c>
      <c r="O30" s="6">
        <v>45230</v>
      </c>
      <c r="P30" s="1" t="s">
        <v>195</v>
      </c>
    </row>
    <row r="31" spans="1:16" x14ac:dyDescent="0.25">
      <c r="A31" s="4">
        <v>28</v>
      </c>
      <c r="B31" s="2" t="str">
        <f>HYPERLINK("https://my.zakupivli.pro/remote/dispatcher/state_purchase_view/48693239", "UA-2024-01-25-016497-a")</f>
        <v>UA-2024-01-25-016497-a</v>
      </c>
      <c r="C31" s="2" t="s">
        <v>139</v>
      </c>
      <c r="D31" s="2" t="str">
        <f>HYPERLINK("https://my.zakupivli.pro/remote/dispatcher/state_contracting_view/19046604", "UA-2024-01-25-016497-a-c1")</f>
        <v>UA-2024-01-25-016497-a-c1</v>
      </c>
      <c r="E31" s="1" t="s">
        <v>101</v>
      </c>
      <c r="F31" s="1" t="s">
        <v>155</v>
      </c>
      <c r="G31" s="1" t="s">
        <v>150</v>
      </c>
      <c r="H31" s="1" t="s">
        <v>70</v>
      </c>
      <c r="I31" s="1" t="s">
        <v>131</v>
      </c>
      <c r="J31" s="1" t="s">
        <v>182</v>
      </c>
      <c r="K31" s="1" t="s">
        <v>41</v>
      </c>
      <c r="L31" s="1" t="s">
        <v>11</v>
      </c>
      <c r="M31" s="5">
        <v>11820.17</v>
      </c>
      <c r="N31" s="6">
        <v>45209</v>
      </c>
      <c r="O31" s="6">
        <v>45230</v>
      </c>
      <c r="P31" s="1" t="s">
        <v>195</v>
      </c>
    </row>
    <row r="32" spans="1:16" x14ac:dyDescent="0.25">
      <c r="A32" s="4">
        <v>29</v>
      </c>
      <c r="B32" s="2" t="str">
        <f>HYPERLINK("https://my.zakupivli.pro/remote/dispatcher/state_purchase_view/48692811", "UA-2024-01-25-016297-a")</f>
        <v>UA-2024-01-25-016297-a</v>
      </c>
      <c r="C32" s="2" t="s">
        <v>139</v>
      </c>
      <c r="D32" s="2" t="str">
        <f>HYPERLINK("https://my.zakupivli.pro/remote/dispatcher/state_contracting_view/19046413", "UA-2024-01-25-016297-a-c1")</f>
        <v>UA-2024-01-25-016297-a-c1</v>
      </c>
      <c r="E32" s="1" t="s">
        <v>10</v>
      </c>
      <c r="F32" s="1" t="s">
        <v>145</v>
      </c>
      <c r="G32" s="1" t="s">
        <v>145</v>
      </c>
      <c r="H32" s="1" t="s">
        <v>28</v>
      </c>
      <c r="I32" s="1" t="s">
        <v>131</v>
      </c>
      <c r="J32" s="1" t="s">
        <v>133</v>
      </c>
      <c r="K32" s="1" t="s">
        <v>42</v>
      </c>
      <c r="L32" s="1" t="s">
        <v>87</v>
      </c>
      <c r="M32" s="5">
        <v>748</v>
      </c>
      <c r="N32" s="6">
        <v>45204</v>
      </c>
      <c r="O32" s="6">
        <v>45230</v>
      </c>
      <c r="P32" s="1" t="s">
        <v>195</v>
      </c>
    </row>
    <row r="33" spans="1:16" x14ac:dyDescent="0.25">
      <c r="A33" s="4">
        <v>30</v>
      </c>
      <c r="B33" s="2" t="str">
        <f>HYPERLINK("https://my.zakupivli.pro/remote/dispatcher/state_purchase_view/48693007", "UA-2024-01-25-016395-a")</f>
        <v>UA-2024-01-25-016395-a</v>
      </c>
      <c r="C33" s="2" t="s">
        <v>139</v>
      </c>
      <c r="D33" s="2" t="str">
        <f>HYPERLINK("https://my.zakupivli.pro/remote/dispatcher/state_contracting_view/19046538", "UA-2024-01-25-016395-a-c1")</f>
        <v>UA-2024-01-25-016395-a-c1</v>
      </c>
      <c r="E33" s="1" t="s">
        <v>99</v>
      </c>
      <c r="F33" s="1" t="s">
        <v>145</v>
      </c>
      <c r="G33" s="1" t="s">
        <v>145</v>
      </c>
      <c r="H33" s="1" t="s">
        <v>28</v>
      </c>
      <c r="I33" s="1" t="s">
        <v>131</v>
      </c>
      <c r="J33" s="1" t="s">
        <v>133</v>
      </c>
      <c r="K33" s="1" t="s">
        <v>42</v>
      </c>
      <c r="L33" s="1" t="s">
        <v>88</v>
      </c>
      <c r="M33" s="5">
        <v>346</v>
      </c>
      <c r="N33" s="6">
        <v>45219</v>
      </c>
      <c r="O33" s="6">
        <v>45230</v>
      </c>
      <c r="P33" s="1" t="s">
        <v>195</v>
      </c>
    </row>
    <row r="34" spans="1:16" x14ac:dyDescent="0.25">
      <c r="A34" s="4">
        <v>31</v>
      </c>
      <c r="B34" s="2" t="str">
        <f>HYPERLINK("https://my.zakupivli.pro/remote/dispatcher/state_purchase_view/42991568", "UA-2023-06-01-011973-a")</f>
        <v>UA-2023-06-01-011973-a</v>
      </c>
      <c r="C34" s="2" t="s">
        <v>139</v>
      </c>
      <c r="D34" s="2" t="str">
        <f>HYPERLINK("https://my.zakupivli.pro/remote/dispatcher/state_contracting_view/16586464", "UA-2023-06-01-011973-a-a1")</f>
        <v>UA-2023-06-01-011973-a-a1</v>
      </c>
      <c r="E34" s="1" t="s">
        <v>96</v>
      </c>
      <c r="F34" s="1" t="s">
        <v>147</v>
      </c>
      <c r="G34" s="1" t="s">
        <v>147</v>
      </c>
      <c r="H34" s="1" t="s">
        <v>73</v>
      </c>
      <c r="I34" s="1" t="s">
        <v>131</v>
      </c>
      <c r="J34" s="1" t="s">
        <v>186</v>
      </c>
      <c r="K34" s="1" t="s">
        <v>52</v>
      </c>
      <c r="L34" s="1" t="s">
        <v>171</v>
      </c>
      <c r="M34" s="5">
        <v>1323.3</v>
      </c>
      <c r="N34" s="6">
        <v>45070</v>
      </c>
      <c r="O34" s="6">
        <v>45199</v>
      </c>
      <c r="P34" s="1" t="s">
        <v>195</v>
      </c>
    </row>
    <row r="35" spans="1:16" x14ac:dyDescent="0.25">
      <c r="A35" s="4">
        <v>32</v>
      </c>
      <c r="B35" s="2" t="str">
        <f>HYPERLINK("https://my.zakupivli.pro/remote/dispatcher/state_purchase_view/43251209", "UA-2023-06-13-008572-a")</f>
        <v>UA-2023-06-13-008572-a</v>
      </c>
      <c r="C35" s="2" t="s">
        <v>139</v>
      </c>
      <c r="D35" s="2" t="str">
        <f>HYPERLINK("https://my.zakupivli.pro/remote/dispatcher/state_contracting_view/16701282", "UA-2023-06-13-008572-a-b1")</f>
        <v>UA-2023-06-13-008572-a-b1</v>
      </c>
      <c r="E35" s="1" t="s">
        <v>104</v>
      </c>
      <c r="F35" s="1" t="s">
        <v>119</v>
      </c>
      <c r="G35" s="1" t="s">
        <v>119</v>
      </c>
      <c r="H35" s="1" t="s">
        <v>74</v>
      </c>
      <c r="I35" s="1" t="s">
        <v>131</v>
      </c>
      <c r="J35" s="1" t="s">
        <v>141</v>
      </c>
      <c r="K35" s="1" t="s">
        <v>48</v>
      </c>
      <c r="L35" s="1" t="s">
        <v>22</v>
      </c>
      <c r="M35" s="5">
        <v>1500</v>
      </c>
      <c r="N35" s="6">
        <v>45085</v>
      </c>
      <c r="O35" s="6">
        <v>45199</v>
      </c>
      <c r="P35" s="1" t="s">
        <v>195</v>
      </c>
    </row>
    <row r="36" spans="1:16" x14ac:dyDescent="0.25">
      <c r="A36" s="4">
        <v>33</v>
      </c>
      <c r="B36" s="2" t="str">
        <f>HYPERLINK("https://my.zakupivli.pro/remote/dispatcher/state_purchase_view/41711292", "UA-2023-03-29-009975-a")</f>
        <v>UA-2023-03-29-009975-a</v>
      </c>
      <c r="C36" s="2" t="s">
        <v>139</v>
      </c>
      <c r="D36" s="2" t="str">
        <f>HYPERLINK("https://my.zakupivli.pro/remote/dispatcher/state_contracting_view/16009337", "UA-2023-03-29-009975-a-b1")</f>
        <v>UA-2023-03-29-009975-a-b1</v>
      </c>
      <c r="E36" s="1" t="s">
        <v>61</v>
      </c>
      <c r="F36" s="1" t="s">
        <v>114</v>
      </c>
      <c r="G36" s="1" t="s">
        <v>114</v>
      </c>
      <c r="H36" s="1" t="s">
        <v>77</v>
      </c>
      <c r="I36" s="1" t="s">
        <v>131</v>
      </c>
      <c r="J36" s="1" t="s">
        <v>179</v>
      </c>
      <c r="K36" s="1" t="s">
        <v>53</v>
      </c>
      <c r="L36" s="1" t="s">
        <v>13</v>
      </c>
      <c r="M36" s="5">
        <v>768</v>
      </c>
      <c r="N36" s="6">
        <v>44998</v>
      </c>
      <c r="O36" s="6">
        <v>45199</v>
      </c>
      <c r="P36" s="1" t="s">
        <v>195</v>
      </c>
    </row>
    <row r="37" spans="1:16" x14ac:dyDescent="0.25">
      <c r="A37" s="4">
        <v>34</v>
      </c>
      <c r="B37" s="2" t="str">
        <f>HYPERLINK("https://my.zakupivli.pro/remote/dispatcher/state_purchase_view/41056060", "UA-2023-02-23-007573-a")</f>
        <v>UA-2023-02-23-007573-a</v>
      </c>
      <c r="C37" s="2" t="s">
        <v>139</v>
      </c>
      <c r="D37" s="2" t="str">
        <f>HYPERLINK("https://my.zakupivli.pro/remote/dispatcher/state_contracting_view/15723662", "UA-2023-02-23-007573-a-c1")</f>
        <v>UA-2023-02-23-007573-a-c1</v>
      </c>
      <c r="E37" s="1" t="s">
        <v>59</v>
      </c>
      <c r="F37" s="1" t="s">
        <v>149</v>
      </c>
      <c r="G37" s="1" t="s">
        <v>149</v>
      </c>
      <c r="H37" s="1" t="s">
        <v>73</v>
      </c>
      <c r="I37" s="1" t="s">
        <v>131</v>
      </c>
      <c r="J37" s="1" t="s">
        <v>186</v>
      </c>
      <c r="K37" s="1" t="s">
        <v>52</v>
      </c>
      <c r="L37" s="1" t="s">
        <v>16</v>
      </c>
      <c r="M37" s="5">
        <v>784.84</v>
      </c>
      <c r="N37" s="6">
        <v>44978</v>
      </c>
      <c r="O37" s="6">
        <v>45107</v>
      </c>
      <c r="P37" s="1" t="s">
        <v>195</v>
      </c>
    </row>
    <row r="38" spans="1:16" x14ac:dyDescent="0.25">
      <c r="A38" s="4">
        <v>35</v>
      </c>
      <c r="B38" s="2" t="str">
        <f>HYPERLINK("https://my.zakupivli.pro/remote/dispatcher/state_purchase_view/41055644", "UA-2023-02-23-007313-a")</f>
        <v>UA-2023-02-23-007313-a</v>
      </c>
      <c r="C38" s="2" t="s">
        <v>139</v>
      </c>
      <c r="D38" s="2" t="str">
        <f>HYPERLINK("https://my.zakupivli.pro/remote/dispatcher/state_contracting_view/15723492", "UA-2023-02-23-007313-a-c1")</f>
        <v>UA-2023-02-23-007313-a-c1</v>
      </c>
      <c r="E38" s="1" t="s">
        <v>83</v>
      </c>
      <c r="F38" s="1" t="s">
        <v>118</v>
      </c>
      <c r="G38" s="1" t="s">
        <v>118</v>
      </c>
      <c r="H38" s="1" t="s">
        <v>74</v>
      </c>
      <c r="I38" s="1" t="s">
        <v>131</v>
      </c>
      <c r="J38" s="1" t="s">
        <v>143</v>
      </c>
      <c r="K38" s="1" t="s">
        <v>38</v>
      </c>
      <c r="L38" s="1" t="s">
        <v>18</v>
      </c>
      <c r="M38" s="5">
        <v>1200</v>
      </c>
      <c r="N38" s="6">
        <v>44979</v>
      </c>
      <c r="O38" s="6">
        <v>45107</v>
      </c>
      <c r="P38" s="1" t="s">
        <v>195</v>
      </c>
    </row>
    <row r="39" spans="1:16" x14ac:dyDescent="0.25">
      <c r="A39" s="4">
        <v>36</v>
      </c>
      <c r="B39" s="2" t="str">
        <f>HYPERLINK("https://my.zakupivli.pro/remote/dispatcher/state_purchase_view/42747451", "UA-2023-05-22-007929-a")</f>
        <v>UA-2023-05-22-007929-a</v>
      </c>
      <c r="C39" s="2" t="s">
        <v>139</v>
      </c>
      <c r="D39" s="2" t="str">
        <f>HYPERLINK("https://my.zakupivli.pro/remote/dispatcher/state_contracting_view/16472671", "UA-2023-05-22-007929-a-c1")</f>
        <v>UA-2023-05-22-007929-a-c1</v>
      </c>
      <c r="E39" s="1" t="s">
        <v>78</v>
      </c>
      <c r="F39" s="1" t="s">
        <v>156</v>
      </c>
      <c r="G39" s="1" t="s">
        <v>156</v>
      </c>
      <c r="H39" s="1" t="s">
        <v>62</v>
      </c>
      <c r="I39" s="1" t="s">
        <v>131</v>
      </c>
      <c r="J39" s="1" t="s">
        <v>181</v>
      </c>
      <c r="K39" s="1" t="s">
        <v>46</v>
      </c>
      <c r="L39" s="1" t="s">
        <v>173</v>
      </c>
      <c r="M39" s="5">
        <v>132.91999999999999</v>
      </c>
      <c r="N39" s="6">
        <v>45064</v>
      </c>
      <c r="O39" s="6">
        <v>45073</v>
      </c>
      <c r="P39" s="1" t="s">
        <v>195</v>
      </c>
    </row>
    <row r="40" spans="1:16" x14ac:dyDescent="0.25">
      <c r="A40" s="4">
        <v>37</v>
      </c>
      <c r="B40" s="2" t="str">
        <f>HYPERLINK("https://my.zakupivli.pro/remote/dispatcher/state_purchase_view/42383290", "UA-2023-05-04-013790-a")</f>
        <v>UA-2023-05-04-013790-a</v>
      </c>
      <c r="C40" s="2" t="s">
        <v>139</v>
      </c>
      <c r="D40" s="2" t="str">
        <f>HYPERLINK("https://my.zakupivli.pro/remote/dispatcher/state_contracting_view/16304060", "UA-2023-05-04-013790-a-a1")</f>
        <v>UA-2023-05-04-013790-a-a1</v>
      </c>
      <c r="E40" s="1" t="s">
        <v>6</v>
      </c>
      <c r="F40" s="1" t="s">
        <v>155</v>
      </c>
      <c r="G40" s="1" t="s">
        <v>155</v>
      </c>
      <c r="H40" s="1" t="s">
        <v>70</v>
      </c>
      <c r="I40" s="1" t="s">
        <v>131</v>
      </c>
      <c r="J40" s="1" t="s">
        <v>182</v>
      </c>
      <c r="K40" s="1" t="s">
        <v>41</v>
      </c>
      <c r="L40" s="1" t="s">
        <v>26</v>
      </c>
      <c r="M40" s="5">
        <v>15072.7</v>
      </c>
      <c r="N40" s="6">
        <v>45037</v>
      </c>
      <c r="O40" s="6">
        <v>45046</v>
      </c>
      <c r="P40" s="1" t="s">
        <v>195</v>
      </c>
    </row>
    <row r="41" spans="1:16" x14ac:dyDescent="0.25">
      <c r="A41" s="4">
        <v>38</v>
      </c>
      <c r="B41" s="2" t="str">
        <f>HYPERLINK("https://my.zakupivli.pro/remote/dispatcher/state_purchase_view/42384287", "UA-2023-05-04-014261-a")</f>
        <v>UA-2023-05-04-014261-a</v>
      </c>
      <c r="C41" s="2" t="s">
        <v>139</v>
      </c>
      <c r="D41" s="2" t="str">
        <f>HYPERLINK("https://my.zakupivli.pro/remote/dispatcher/state_contracting_view/16304670", "UA-2023-05-04-014261-a-b1")</f>
        <v>UA-2023-05-04-014261-a-b1</v>
      </c>
      <c r="E41" s="1" t="s">
        <v>107</v>
      </c>
      <c r="F41" s="1" t="s">
        <v>158</v>
      </c>
      <c r="G41" s="1" t="s">
        <v>158</v>
      </c>
      <c r="H41" s="1" t="s">
        <v>37</v>
      </c>
      <c r="I41" s="1" t="s">
        <v>131</v>
      </c>
      <c r="J41" s="1" t="s">
        <v>174</v>
      </c>
      <c r="K41" s="1" t="s">
        <v>40</v>
      </c>
      <c r="L41" s="1" t="s">
        <v>31</v>
      </c>
      <c r="M41" s="5">
        <v>21500</v>
      </c>
      <c r="N41" s="6">
        <v>45040</v>
      </c>
      <c r="O41" s="6">
        <v>45046</v>
      </c>
      <c r="P41" s="1" t="s">
        <v>195</v>
      </c>
    </row>
    <row r="42" spans="1:16" x14ac:dyDescent="0.25">
      <c r="A42" s="4">
        <v>39</v>
      </c>
      <c r="B42" s="2" t="str">
        <f>HYPERLINK("https://my.zakupivli.pro/remote/dispatcher/state_purchase_view/42124978", "UA-2023-04-21-007931-a")</f>
        <v>UA-2023-04-21-007931-a</v>
      </c>
      <c r="C42" s="2" t="s">
        <v>139</v>
      </c>
      <c r="D42" s="2" t="str">
        <f>HYPERLINK("https://my.zakupivli.pro/remote/dispatcher/state_contracting_view/16187528", "UA-2023-04-21-007931-a-c1")</f>
        <v>UA-2023-04-21-007931-a-c1</v>
      </c>
      <c r="E42" s="1" t="s">
        <v>100</v>
      </c>
      <c r="F42" s="1" t="s">
        <v>113</v>
      </c>
      <c r="G42" s="1" t="s">
        <v>113</v>
      </c>
      <c r="H42" s="1" t="s">
        <v>77</v>
      </c>
      <c r="I42" s="1" t="s">
        <v>131</v>
      </c>
      <c r="J42" s="1" t="s">
        <v>183</v>
      </c>
      <c r="K42" s="1" t="s">
        <v>51</v>
      </c>
      <c r="L42" s="1" t="s">
        <v>172</v>
      </c>
      <c r="M42" s="5">
        <v>570</v>
      </c>
      <c r="N42" s="6">
        <v>45022</v>
      </c>
      <c r="O42" s="6">
        <v>45044</v>
      </c>
      <c r="P42" s="1" t="s">
        <v>195</v>
      </c>
    </row>
    <row r="43" spans="1:16" x14ac:dyDescent="0.25">
      <c r="A43" s="4">
        <v>40</v>
      </c>
      <c r="B43" s="2" t="str">
        <f>HYPERLINK("https://my.zakupivli.pro/remote/dispatcher/state_purchase_view/40222879", "UA-2023-01-20-013100-a")</f>
        <v>UA-2023-01-20-013100-a</v>
      </c>
      <c r="C43" s="2" t="s">
        <v>139</v>
      </c>
      <c r="D43" s="2" t="str">
        <f>HYPERLINK("https://my.zakupivli.pro/remote/dispatcher/state_contracting_view/15332353", "UA-2023-01-20-013100-a-a1")</f>
        <v>UA-2023-01-20-013100-a-a1</v>
      </c>
      <c r="E43" s="1" t="s">
        <v>24</v>
      </c>
      <c r="F43" s="1" t="s">
        <v>117</v>
      </c>
      <c r="G43" s="1" t="s">
        <v>116</v>
      </c>
      <c r="H43" s="1" t="s">
        <v>76</v>
      </c>
      <c r="I43" s="1" t="s">
        <v>131</v>
      </c>
      <c r="J43" s="1" t="s">
        <v>142</v>
      </c>
      <c r="K43" s="1" t="s">
        <v>55</v>
      </c>
      <c r="L43" s="1" t="s">
        <v>15</v>
      </c>
      <c r="M43" s="5">
        <v>1200</v>
      </c>
      <c r="N43" s="6">
        <v>44938</v>
      </c>
      <c r="O43" s="6">
        <v>45016</v>
      </c>
      <c r="P43" s="1" t="s">
        <v>195</v>
      </c>
    </row>
    <row r="44" spans="1:16" x14ac:dyDescent="0.25">
      <c r="A44" s="4">
        <v>41</v>
      </c>
      <c r="B44" s="2" t="str">
        <f>HYPERLINK("https://my.zakupivli.pro/remote/dispatcher/state_purchase_view/35801871", "UA-2022-03-31-002070-b")</f>
        <v>UA-2022-03-31-002070-b</v>
      </c>
      <c r="C44" s="2" t="s">
        <v>139</v>
      </c>
      <c r="D44" s="2" t="str">
        <f>HYPERLINK("https://my.zakupivli.pro/remote/dispatcher/state_contracting_view/13204613", "UA-2022-03-31-002070-b-b1")</f>
        <v>UA-2022-03-31-002070-b-b1</v>
      </c>
      <c r="E44" s="1" t="s">
        <v>65</v>
      </c>
      <c r="F44" s="1" t="s">
        <v>162</v>
      </c>
      <c r="G44" s="1" t="s">
        <v>162</v>
      </c>
      <c r="H44" s="1" t="s">
        <v>72</v>
      </c>
      <c r="I44" s="1" t="s">
        <v>131</v>
      </c>
      <c r="J44" s="1" t="s">
        <v>180</v>
      </c>
      <c r="K44" s="1" t="s">
        <v>49</v>
      </c>
      <c r="L44" s="1" t="s">
        <v>196</v>
      </c>
      <c r="M44" s="5">
        <v>489</v>
      </c>
      <c r="N44" s="6">
        <v>44631</v>
      </c>
      <c r="O44" s="6">
        <v>45016</v>
      </c>
      <c r="P44" s="1" t="s">
        <v>195</v>
      </c>
    </row>
    <row r="45" spans="1:16" x14ac:dyDescent="0.25">
      <c r="A45" s="4">
        <v>42</v>
      </c>
      <c r="B45" s="2" t="str">
        <f>HYPERLINK("https://my.zakupivli.pro/remote/dispatcher/state_purchase_view/37798806", "UA-2022-10-03-010371-a")</f>
        <v>UA-2022-10-03-010371-a</v>
      </c>
      <c r="C45" s="2" t="s">
        <v>139</v>
      </c>
      <c r="D45" s="2" t="str">
        <f>HYPERLINK("https://my.zakupivli.pro/remote/dispatcher/state_contracting_view/14188818", "UA-2022-10-03-010371-a-c1")</f>
        <v>UA-2022-10-03-010371-a-c1</v>
      </c>
      <c r="E45" s="1" t="s">
        <v>14</v>
      </c>
      <c r="F45" s="1" t="s">
        <v>114</v>
      </c>
      <c r="G45" s="1" t="s">
        <v>115</v>
      </c>
      <c r="H45" s="1" t="s">
        <v>77</v>
      </c>
      <c r="I45" s="1" t="s">
        <v>131</v>
      </c>
      <c r="J45" s="1" t="s">
        <v>179</v>
      </c>
      <c r="K45" s="1" t="s">
        <v>53</v>
      </c>
      <c r="L45" s="1" t="s">
        <v>201</v>
      </c>
      <c r="M45" s="5">
        <v>654</v>
      </c>
      <c r="N45" s="6">
        <v>44831</v>
      </c>
      <c r="O45" s="6">
        <v>45016</v>
      </c>
      <c r="P45" s="1" t="s">
        <v>195</v>
      </c>
    </row>
    <row r="46" spans="1:16" x14ac:dyDescent="0.25">
      <c r="A46" s="4">
        <v>43</v>
      </c>
      <c r="B46" s="2" t="str">
        <f>HYPERLINK("https://my.zakupivli.pro/remote/dispatcher/state_purchase_view/40553807", "UA-2023-02-02-007820-a")</f>
        <v>UA-2023-02-02-007820-a</v>
      </c>
      <c r="C46" s="2" t="s">
        <v>139</v>
      </c>
      <c r="D46" s="2" t="str">
        <f>HYPERLINK("https://my.zakupivli.pro/remote/dispatcher/state_contracting_view/15485976", "UA-2023-02-02-007820-a-b1")</f>
        <v>UA-2023-02-02-007820-a-b1</v>
      </c>
      <c r="E46" s="1" t="s">
        <v>95</v>
      </c>
      <c r="F46" s="1" t="s">
        <v>113</v>
      </c>
      <c r="G46" s="1" t="s">
        <v>113</v>
      </c>
      <c r="H46" s="1" t="s">
        <v>77</v>
      </c>
      <c r="I46" s="1" t="s">
        <v>131</v>
      </c>
      <c r="J46" s="1" t="s">
        <v>137</v>
      </c>
      <c r="K46" s="1" t="s">
        <v>33</v>
      </c>
      <c r="L46" s="1" t="s">
        <v>170</v>
      </c>
      <c r="M46" s="5">
        <v>420</v>
      </c>
      <c r="N46" s="6">
        <v>44956</v>
      </c>
      <c r="O46" s="6">
        <v>44958</v>
      </c>
      <c r="P46" s="1" t="s">
        <v>195</v>
      </c>
    </row>
    <row r="47" spans="1:16" x14ac:dyDescent="0.25">
      <c r="A47" s="1" t="s">
        <v>132</v>
      </c>
    </row>
  </sheetData>
  <autoFilter ref="A3:P46"/>
  <hyperlinks>
    <hyperlink ref="A1" r:id="rId1" display="mailto:report-feedback@zakupivli.pro"/>
    <hyperlink ref="B4" r:id="rId2" display="https://my.zakupivli.pro/remote/dispatcher/state_purchase_view/48723733"/>
    <hyperlink ref="D4" r:id="rId3" display="https://my.zakupivli.pro/remote/dispatcher/state_contracting_view/19059940"/>
    <hyperlink ref="B5" r:id="rId4" display="https://my.zakupivli.pro/remote/dispatcher/state_purchase_view/48692601"/>
    <hyperlink ref="D5" r:id="rId5" display="https://my.zakupivli.pro/remote/dispatcher/state_contracting_view/19046311"/>
    <hyperlink ref="B6" r:id="rId6" display="https://my.zakupivli.pro/remote/dispatcher/state_purchase_view/43772013"/>
    <hyperlink ref="D6" r:id="rId7" display="https://my.zakupivli.pro/remote/dispatcher/state_contracting_view/16943717"/>
    <hyperlink ref="B7" r:id="rId8" display="https://my.zakupivli.pro/remote/dispatcher/state_purchase_view/43771323"/>
    <hyperlink ref="D7" r:id="rId9" display="https://my.zakupivli.pro/remote/dispatcher/state_contracting_view/16943575"/>
    <hyperlink ref="B8" r:id="rId10" display="https://my.zakupivli.pro/remote/dispatcher/state_purchase_view/48692880"/>
    <hyperlink ref="D8" r:id="rId11" display="https://my.zakupivli.pro/remote/dispatcher/state_contracting_view/19046523"/>
    <hyperlink ref="B9" r:id="rId12" display="https://my.zakupivli.pro/remote/dispatcher/state_purchase_view/48727663"/>
    <hyperlink ref="D9" r:id="rId13" display="https://my.zakupivli.pro/remote/dispatcher/state_contracting_view/19061702"/>
    <hyperlink ref="B10" r:id="rId14" display="https://my.zakupivli.pro/remote/dispatcher/state_purchase_view/48724410"/>
    <hyperlink ref="D10" r:id="rId15" display="https://my.zakupivli.pro/remote/dispatcher/state_contracting_view/19060170"/>
    <hyperlink ref="B11" r:id="rId16" display="https://my.zakupivli.pro/remote/dispatcher/state_purchase_view/41711121"/>
    <hyperlink ref="D11" r:id="rId17" display="https://my.zakupivli.pro/remote/dispatcher/state_contracting_view/16009219"/>
    <hyperlink ref="B12" r:id="rId18" display="https://my.zakupivli.pro/remote/dispatcher/state_purchase_view/44961934"/>
    <hyperlink ref="D12" r:id="rId19" display="https://my.zakupivli.pro/remote/dispatcher/state_contracting_view/17456607"/>
    <hyperlink ref="B13" r:id="rId20" display="https://my.zakupivli.pro/remote/dispatcher/state_purchase_view/48768822"/>
    <hyperlink ref="D13" r:id="rId21" display="https://my.zakupivli.pro/remote/dispatcher/state_contracting_view/19079636"/>
    <hyperlink ref="B14" r:id="rId22" display="https://my.zakupivli.pro/remote/dispatcher/state_purchase_view/44961739"/>
    <hyperlink ref="D14" r:id="rId23" display="https://my.zakupivli.pro/remote/dispatcher/state_contracting_view/17456520"/>
    <hyperlink ref="B15" r:id="rId24" display="https://my.zakupivli.pro/remote/dispatcher/state_purchase_view/42123548"/>
    <hyperlink ref="D15" r:id="rId25" display="https://my.zakupivli.pro/remote/dispatcher/state_contracting_view/16187156"/>
    <hyperlink ref="B16" r:id="rId26" display="https://my.zakupivli.pro/remote/dispatcher/state_purchase_view/40684708"/>
    <hyperlink ref="D16" r:id="rId27" display="https://my.zakupivli.pro/remote/dispatcher/state_contracting_view/15547979"/>
    <hyperlink ref="B17" r:id="rId28" display="https://my.zakupivli.pro/remote/dispatcher/state_purchase_view/40720415"/>
    <hyperlink ref="D17" r:id="rId29" display="https://my.zakupivli.pro/remote/dispatcher/state_contracting_view/15564806"/>
    <hyperlink ref="B18" r:id="rId30" display="https://my.zakupivli.pro/remote/dispatcher/state_purchase_view/48693680"/>
    <hyperlink ref="D18" r:id="rId31" display="https://my.zakupivli.pro/remote/dispatcher/state_contracting_view/19046841"/>
    <hyperlink ref="B19" r:id="rId32" display="https://my.zakupivli.pro/remote/dispatcher/state_purchase_view/48727360"/>
    <hyperlink ref="D19" r:id="rId33" display="https://my.zakupivli.pro/remote/dispatcher/state_contracting_view/19061637"/>
    <hyperlink ref="B20" r:id="rId34" display="https://my.zakupivli.pro/remote/dispatcher/state_purchase_view/48725178"/>
    <hyperlink ref="D20" r:id="rId35" display="https://my.zakupivli.pro/remote/dispatcher/state_contracting_view/19060389"/>
    <hyperlink ref="B21" r:id="rId36" display="https://my.zakupivli.pro/remote/dispatcher/state_purchase_view/48721864"/>
    <hyperlink ref="D21" r:id="rId37" display="https://my.zakupivli.pro/remote/dispatcher/state_contracting_view/19059463"/>
    <hyperlink ref="B22" r:id="rId38" display="https://my.zakupivli.pro/remote/dispatcher/state_purchase_view/43770670"/>
    <hyperlink ref="D22" r:id="rId39" display="https://my.zakupivli.pro/remote/dispatcher/state_contracting_view/16943517"/>
    <hyperlink ref="B23" r:id="rId40" display="https://my.zakupivli.pro/remote/dispatcher/state_purchase_view/48693633"/>
    <hyperlink ref="D23" r:id="rId41" display="https://my.zakupivli.pro/remote/dispatcher/state_contracting_view/19046843"/>
    <hyperlink ref="B24" r:id="rId42" display="https://my.zakupivli.pro/remote/dispatcher/state_purchase_view/43770075"/>
    <hyperlink ref="D24" r:id="rId43" display="https://my.zakupivli.pro/remote/dispatcher/state_contracting_view/16943096"/>
    <hyperlink ref="B25" r:id="rId44" display="https://my.zakupivli.pro/remote/dispatcher/state_purchase_view/38301692"/>
    <hyperlink ref="D25" r:id="rId45" display="https://my.zakupivli.pro/remote/dispatcher/state_contracting_view/14437718"/>
    <hyperlink ref="B26" r:id="rId46" display="https://my.zakupivli.pro/remote/dispatcher/state_purchase_view/48727057"/>
    <hyperlink ref="D26" r:id="rId47" display="https://my.zakupivli.pro/remote/dispatcher/state_contracting_view/19061362"/>
    <hyperlink ref="B27" r:id="rId48" display="https://my.zakupivli.pro/remote/dispatcher/state_purchase_view/48725684"/>
    <hyperlink ref="D27" r:id="rId49" display="https://my.zakupivli.pro/remote/dispatcher/state_contracting_view/19060809"/>
    <hyperlink ref="B28" r:id="rId50" display="https://my.zakupivli.pro/remote/dispatcher/state_purchase_view/48692455"/>
    <hyperlink ref="D28" r:id="rId51" display="https://my.zakupivli.pro/remote/dispatcher/state_contracting_view/19046292"/>
    <hyperlink ref="B29" r:id="rId52" display="https://my.zakupivli.pro/remote/dispatcher/state_purchase_view/48693134"/>
    <hyperlink ref="D29" r:id="rId53" display="https://my.zakupivli.pro/remote/dispatcher/state_contracting_view/19046633"/>
    <hyperlink ref="B30" r:id="rId54" display="https://my.zakupivli.pro/remote/dispatcher/state_purchase_view/37943786"/>
    <hyperlink ref="D30" r:id="rId55" display="https://my.zakupivli.pro/remote/dispatcher/state_contracting_view/14259597"/>
    <hyperlink ref="B31" r:id="rId56" display="https://my.zakupivli.pro/remote/dispatcher/state_purchase_view/48693239"/>
    <hyperlink ref="D31" r:id="rId57" display="https://my.zakupivli.pro/remote/dispatcher/state_contracting_view/19046604"/>
    <hyperlink ref="B32" r:id="rId58" display="https://my.zakupivli.pro/remote/dispatcher/state_purchase_view/48692811"/>
    <hyperlink ref="D32" r:id="rId59" display="https://my.zakupivli.pro/remote/dispatcher/state_contracting_view/19046413"/>
    <hyperlink ref="B33" r:id="rId60" display="https://my.zakupivli.pro/remote/dispatcher/state_purchase_view/48693007"/>
    <hyperlink ref="D33" r:id="rId61" display="https://my.zakupivli.pro/remote/dispatcher/state_contracting_view/19046538"/>
    <hyperlink ref="B34" r:id="rId62" display="https://my.zakupivli.pro/remote/dispatcher/state_purchase_view/42991568"/>
    <hyperlink ref="D34" r:id="rId63" display="https://my.zakupivli.pro/remote/dispatcher/state_contracting_view/16586464"/>
    <hyperlink ref="B35" r:id="rId64" display="https://my.zakupivli.pro/remote/dispatcher/state_purchase_view/43251209"/>
    <hyperlink ref="D35" r:id="rId65" display="https://my.zakupivli.pro/remote/dispatcher/state_contracting_view/16701282"/>
    <hyperlink ref="B36" r:id="rId66" display="https://my.zakupivli.pro/remote/dispatcher/state_purchase_view/41711292"/>
    <hyperlink ref="D36" r:id="rId67" display="https://my.zakupivli.pro/remote/dispatcher/state_contracting_view/16009337"/>
    <hyperlink ref="B37" r:id="rId68" display="https://my.zakupivli.pro/remote/dispatcher/state_purchase_view/41056060"/>
    <hyperlink ref="D37" r:id="rId69" display="https://my.zakupivli.pro/remote/dispatcher/state_contracting_view/15723662"/>
    <hyperlink ref="B38" r:id="rId70" display="https://my.zakupivli.pro/remote/dispatcher/state_purchase_view/41055644"/>
    <hyperlink ref="D38" r:id="rId71" display="https://my.zakupivli.pro/remote/dispatcher/state_contracting_view/15723492"/>
    <hyperlink ref="B39" r:id="rId72" display="https://my.zakupivli.pro/remote/dispatcher/state_purchase_view/42747451"/>
    <hyperlink ref="D39" r:id="rId73" display="https://my.zakupivli.pro/remote/dispatcher/state_contracting_view/16472671"/>
    <hyperlink ref="B40" r:id="rId74" display="https://my.zakupivli.pro/remote/dispatcher/state_purchase_view/42383290"/>
    <hyperlink ref="D40" r:id="rId75" display="https://my.zakupivli.pro/remote/dispatcher/state_contracting_view/16304060"/>
    <hyperlink ref="B41" r:id="rId76" display="https://my.zakupivli.pro/remote/dispatcher/state_purchase_view/42384287"/>
    <hyperlink ref="D41" r:id="rId77" display="https://my.zakupivli.pro/remote/dispatcher/state_contracting_view/16304670"/>
    <hyperlink ref="B42" r:id="rId78" display="https://my.zakupivli.pro/remote/dispatcher/state_purchase_view/42124978"/>
    <hyperlink ref="D42" r:id="rId79" display="https://my.zakupivli.pro/remote/dispatcher/state_contracting_view/16187528"/>
    <hyperlink ref="B43" r:id="rId80" display="https://my.zakupivli.pro/remote/dispatcher/state_purchase_view/40222879"/>
    <hyperlink ref="D43" r:id="rId81" display="https://my.zakupivli.pro/remote/dispatcher/state_contracting_view/15332353"/>
    <hyperlink ref="B44" r:id="rId82" display="https://my.zakupivli.pro/remote/dispatcher/state_purchase_view/35801871"/>
    <hyperlink ref="D44" r:id="rId83" display="https://my.zakupivli.pro/remote/dispatcher/state_contracting_view/13204613"/>
    <hyperlink ref="B45" r:id="rId84" display="https://my.zakupivli.pro/remote/dispatcher/state_purchase_view/37798806"/>
    <hyperlink ref="D45" r:id="rId85" display="https://my.zakupivli.pro/remote/dispatcher/state_contracting_view/14188818"/>
    <hyperlink ref="B46" r:id="rId86" display="https://my.zakupivli.pro/remote/dispatcher/state_purchase_view/40553807"/>
    <hyperlink ref="D46" r:id="rId87" display="https://my.zakupivli.pro/remote/dispatcher/state_contracting_view/1548597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Настя</cp:lastModifiedBy>
  <dcterms:created xsi:type="dcterms:W3CDTF">2024-01-29T19:38:22Z</dcterms:created>
  <dcterms:modified xsi:type="dcterms:W3CDTF">2024-02-26T12:54:49Z</dcterms:modified>
  <cp:category/>
</cp:coreProperties>
</file>