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10" windowWidth="10215" windowHeight="13485"/>
  </bookViews>
  <sheets>
    <sheet name="Sheet" sheetId="1" r:id="rId1"/>
  </sheets>
  <definedNames>
    <definedName name="_xlnm._FilterDatabase" localSheetId="0" hidden="1">Sheet!$A$4:$L$86</definedName>
  </definedNames>
  <calcPr calcId="145621" refMode="R1C1"/>
</workbook>
</file>

<file path=xl/calcChain.xml><?xml version="1.0" encoding="utf-8"?>
<calcChain xmlns="http://schemas.openxmlformats.org/spreadsheetml/2006/main">
  <c r="B86" i="1" l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<sst xmlns="http://schemas.openxmlformats.org/spreadsheetml/2006/main" count="588" uniqueCount="300">
  <si>
    <t>00130872</t>
  </si>
  <si>
    <t>01/02</t>
  </si>
  <si>
    <t>02-12-21</t>
  </si>
  <si>
    <t>02/08</t>
  </si>
  <si>
    <t>02942261</t>
  </si>
  <si>
    <t>05/01-Б</t>
  </si>
  <si>
    <t>05/54-Б</t>
  </si>
  <si>
    <t>05/68-Б</t>
  </si>
  <si>
    <t>05/69-Б</t>
  </si>
  <si>
    <t>05/72-Б</t>
  </si>
  <si>
    <t>05540712</t>
  </si>
  <si>
    <t>06/04/21-А</t>
  </si>
  <si>
    <t>07/03-22</t>
  </si>
  <si>
    <t>07/43</t>
  </si>
  <si>
    <t>08/0821</t>
  </si>
  <si>
    <t>09/21</t>
  </si>
  <si>
    <t>09/210</t>
  </si>
  <si>
    <t>09/214</t>
  </si>
  <si>
    <t>09310000-5 Електрична енергія</t>
  </si>
  <si>
    <t>09320000-8 Пара, гаряча вода та пов’язана продукція</t>
  </si>
  <si>
    <t>1</t>
  </si>
  <si>
    <t>1.16232</t>
  </si>
  <si>
    <t>1/11</t>
  </si>
  <si>
    <t>1/11/21</t>
  </si>
  <si>
    <t>1/12/2021</t>
  </si>
  <si>
    <t>10760-b</t>
  </si>
  <si>
    <t>12-Н</t>
  </si>
  <si>
    <t>12/07</t>
  </si>
  <si>
    <t>12/10</t>
  </si>
  <si>
    <t>125</t>
  </si>
  <si>
    <t>18 мр/16</t>
  </si>
  <si>
    <t>18 рк/16</t>
  </si>
  <si>
    <t>18/10/21-А</t>
  </si>
  <si>
    <t>19/03-21</t>
  </si>
  <si>
    <t>19/06</t>
  </si>
  <si>
    <t>19087191</t>
  </si>
  <si>
    <t>1971611975</t>
  </si>
  <si>
    <t>2</t>
  </si>
  <si>
    <t>2/11/21</t>
  </si>
  <si>
    <t>2/12/2021</t>
  </si>
  <si>
    <t>20/04/21-А</t>
  </si>
  <si>
    <t>20211022-2</t>
  </si>
  <si>
    <t>20259332</t>
  </si>
  <si>
    <t>21-ДН7</t>
  </si>
  <si>
    <t>22-ДН7</t>
  </si>
  <si>
    <t>2201122015</t>
  </si>
  <si>
    <t>23530000000039606</t>
  </si>
  <si>
    <t>2402810598</t>
  </si>
  <si>
    <t>24220000-2 Екстракти дубильних речовин, екстракти барвників, дубильні та фарбувальні речовини</t>
  </si>
  <si>
    <t>24450000-3 Агрохімічна продукція</t>
  </si>
  <si>
    <t>2605200337</t>
  </si>
  <si>
    <t>2676305397</t>
  </si>
  <si>
    <t>2727410297</t>
  </si>
  <si>
    <t>2744015045</t>
  </si>
  <si>
    <t>2751914174</t>
  </si>
  <si>
    <t>28</t>
  </si>
  <si>
    <t>28/05</t>
  </si>
  <si>
    <t>2908112534</t>
  </si>
  <si>
    <t>2935503122</t>
  </si>
  <si>
    <t>2965400078</t>
  </si>
  <si>
    <t>2980010175</t>
  </si>
  <si>
    <t>2996215173</t>
  </si>
  <si>
    <t>3</t>
  </si>
  <si>
    <t>30/08/21-А</t>
  </si>
  <si>
    <t>30190000-7 Офісне устаткування та приладдя різне</t>
  </si>
  <si>
    <t>30728887</t>
  </si>
  <si>
    <t>3074106617</t>
  </si>
  <si>
    <t>31/03/21-А</t>
  </si>
  <si>
    <t>31520000-7 Світильники та освітлювальна арматура</t>
  </si>
  <si>
    <t>32447450</t>
  </si>
  <si>
    <t>32651099</t>
  </si>
  <si>
    <t>3270-а</t>
  </si>
  <si>
    <t>3330612427</t>
  </si>
  <si>
    <t>33580257</t>
  </si>
  <si>
    <t>33600000-6 Фармацевтична продукція</t>
  </si>
  <si>
    <t>33710000-0 Парфуми, засоби гігієни та презервативи</t>
  </si>
  <si>
    <t>33760000-5 Туалетний папір, носові хустинки, рушники для рук і серветки</t>
  </si>
  <si>
    <t>34</t>
  </si>
  <si>
    <t>34359094</t>
  </si>
  <si>
    <t>34366/2022</t>
  </si>
  <si>
    <t>3441611286</t>
  </si>
  <si>
    <t>35323603</t>
  </si>
  <si>
    <t>36205908</t>
  </si>
  <si>
    <t>3621001063</t>
  </si>
  <si>
    <t>36216548</t>
  </si>
  <si>
    <t>36367992</t>
  </si>
  <si>
    <t>36639101</t>
  </si>
  <si>
    <t>36640049</t>
  </si>
  <si>
    <t>368</t>
  </si>
  <si>
    <t>37</t>
  </si>
  <si>
    <t>37420000-8 Гімнастичний інвентар</t>
  </si>
  <si>
    <t>37430000-1 Інвентар для боксу</t>
  </si>
  <si>
    <t>37450000-7 Спортивний інвентар для полів і кортів</t>
  </si>
  <si>
    <t>37619259</t>
  </si>
  <si>
    <t>38114509</t>
  </si>
  <si>
    <t>38410000-2 Лічильні прилади</t>
  </si>
  <si>
    <t>38754377</t>
  </si>
  <si>
    <t>39110000-6 Сидіння, стільці та супутні вироби і частини до них</t>
  </si>
  <si>
    <t>39200703</t>
  </si>
  <si>
    <t>39330000-4 Дезінфекційне обладнання</t>
  </si>
  <si>
    <t>39520000-3 Готові текстильні вироби</t>
  </si>
  <si>
    <t>39830000-9 Продукція для чищення</t>
  </si>
  <si>
    <t>4</t>
  </si>
  <si>
    <t>4019-ДЭ-ПрТЭС/т</t>
  </si>
  <si>
    <t>41136522</t>
  </si>
  <si>
    <t>41590629</t>
  </si>
  <si>
    <t>41612830</t>
  </si>
  <si>
    <t>41635753</t>
  </si>
  <si>
    <t>41636374</t>
  </si>
  <si>
    <t>42082379</t>
  </si>
  <si>
    <t>42353652</t>
  </si>
  <si>
    <t>426</t>
  </si>
  <si>
    <t>43242531</t>
  </si>
  <si>
    <t>43390653</t>
  </si>
  <si>
    <t>44110000-4 Конструкційні матеріали</t>
  </si>
  <si>
    <t>44220000-8 Столярні вироби</t>
  </si>
  <si>
    <t>44510000-8 Знаряддя</t>
  </si>
  <si>
    <t>45000000-7 Будівельні роботи та поточний ремонт</t>
  </si>
  <si>
    <t>4550-ДЭ-ПрТЭС/В</t>
  </si>
  <si>
    <t>4556-ДЭ-ПрТЭС/С</t>
  </si>
  <si>
    <t>4708-ДЭ-ПрТЭС/т</t>
  </si>
  <si>
    <t>48440000-4 Пакети програмного забезпечення для фінансового аналізу та бухгалтерського обліку</t>
  </si>
  <si>
    <t>5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</si>
  <si>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</si>
  <si>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</si>
  <si>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5389-ДЭ-ПрТЭС/т</t>
  </si>
  <si>
    <t>5442-ДЭ-ПрТЭС/В</t>
  </si>
  <si>
    <t>5444-ДЭ-ПрТЭС/С</t>
  </si>
  <si>
    <t>57/20</t>
  </si>
  <si>
    <t>60140000-1 Нерегулярні пасажирські перевезення</t>
  </si>
  <si>
    <t>62-185/2021</t>
  </si>
  <si>
    <t>65110000-7 Розподіл води</t>
  </si>
  <si>
    <t>7</t>
  </si>
  <si>
    <t>7/СП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</si>
  <si>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</si>
  <si>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</si>
  <si>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70340000-6 Послуги з надавання нерухомості у спільне користування в режимі розподілу часу</t>
  </si>
  <si>
    <t>72250000-2 Послуги, пов’язані із системами та підтримкою</t>
  </si>
  <si>
    <t>72260000-5 Послуги, пов’язані з програмним забезпеченням</t>
  </si>
  <si>
    <t>72410000-7 Послуги провайдерів</t>
  </si>
  <si>
    <t>75250000-3 Послуги пожежних і рятувальних служб</t>
  </si>
  <si>
    <t>77310000-6 Послуги з озеленення територій та утримання зелених насаджень</t>
  </si>
  <si>
    <t>7736-b</t>
  </si>
  <si>
    <t>7884</t>
  </si>
  <si>
    <t>7954-в</t>
  </si>
  <si>
    <t>79820000-8 Послуги, пов’язані з друком</t>
  </si>
  <si>
    <t>79980000-7 Послуги з передплати друкованих видань</t>
  </si>
  <si>
    <t>7д</t>
  </si>
  <si>
    <t>8</t>
  </si>
  <si>
    <t>90500000-2 Послуги у сфері поводження зі сміттям та відходами</t>
  </si>
  <si>
    <t>90510000-5 Утилізація/видалення сміття та поводження зі сміттям</t>
  </si>
  <si>
    <t>90920000-2 Послуги із санітарно-гігієнічної обробки приміщень</t>
  </si>
  <si>
    <t>MEIS-2259</t>
  </si>
  <si>
    <t>MEIS-2817</t>
  </si>
  <si>
    <t>report.zakupki@prom.ua</t>
  </si>
  <si>
    <t>ЄДРПОУ переможця</t>
  </si>
  <si>
    <t>Ідентифікатор закупівлі</t>
  </si>
  <si>
    <t>АВ-06/22</t>
  </si>
  <si>
    <t>АКЦІОНЕРНЕ ТОВАРИСТВО "ДТЕК ДНІПРОЕНЕРГО"</t>
  </si>
  <si>
    <t>БІЛОУС ЮРІЙ ВАСИЛЬОВИЧ</t>
  </si>
  <si>
    <t>БОГАТИР ДМИТРО ЄВГЕНОВИЧ</t>
  </si>
  <si>
    <t>БОГДАНОВА ОЛЕКСАНДРА ВСЕВОЛОДІВНА</t>
  </si>
  <si>
    <t>БОЙКО ВАДИМ ВІКТОРОВИЧ</t>
  </si>
  <si>
    <t>БРУШТЕЦЬ ОЛЕНА ВАЛЕРІЇВНА</t>
  </si>
  <si>
    <t>Боброва Карина Юріївна</t>
  </si>
  <si>
    <t>Будівельні матеріали</t>
  </si>
  <si>
    <t>ВОЛОДІН АНДРІЙ СЕРГІЙОВИЧ</t>
  </si>
  <si>
    <t>ГАРІСТ ОЛЕГ ВОЛОДИМИРОВИЧ</t>
  </si>
  <si>
    <t>ГОРЄЛКО СЕРГІЙ ОПАНАСОВИЧ</t>
  </si>
  <si>
    <t>ГРЕБЕНЮК ВАЛЕРІЙ МИКОЛАЙОВИЧ</t>
  </si>
  <si>
    <t>ГРОМАДСЬКА ОРГАНІЗАЦІЯ "ДНІПРОПЕТРОВСЬКА ОБЛАСНА ОРГАНІЗАЦІЯ ФІЗКУЛЬТУРНО-СПОРТИВНОГО ТОВАРИСТВА "ДИНАМО" УКРАЇНИ"</t>
  </si>
  <si>
    <t>Гімнастичний інвентар</t>
  </si>
  <si>
    <t>ДГ-0000028</t>
  </si>
  <si>
    <t>ДГП-564</t>
  </si>
  <si>
    <t>ДЗ7</t>
  </si>
  <si>
    <t>Дата закінчення договору:</t>
  </si>
  <si>
    <t>Дата підписання договору:</t>
  </si>
  <si>
    <t>Двері металопластикові 2050*870 мм</t>
  </si>
  <si>
    <t>Дезинфекційні засоби</t>
  </si>
  <si>
    <t xml:space="preserve">Дезинфекційні засоби </t>
  </si>
  <si>
    <t>Дезінфекційні засоби</t>
  </si>
  <si>
    <t>Дератизація та дезінсекція</t>
  </si>
  <si>
    <t>Електрична енергія</t>
  </si>
  <si>
    <t>Закупівля без використання електронної системи</t>
  </si>
  <si>
    <t>КАНІБОЛОЦЬКА ІРИНА ВАЛЕРІЇВНА</t>
  </si>
  <si>
    <t>КОМУНАЛЬНЕ ПІДПРИЄМСТВО "КОМЕНЕРГОСЕРВІС" ДНІПРОВСЬКОЇ МІСЬКОЇ РАДИ</t>
  </si>
  <si>
    <t>Канцтовари (канцелярське приладдя різне)</t>
  </si>
  <si>
    <t>Код CPV</t>
  </si>
  <si>
    <t>Комунальні послуги з поводження з побутовими відходами</t>
  </si>
  <si>
    <t>Конструкційні матеріали (Будівельні матеріали)</t>
  </si>
  <si>
    <t>ЛИНДЯ ПАВЛО СЕРГІЙОВИЧ</t>
  </si>
  <si>
    <t>М/41/01/2021</t>
  </si>
  <si>
    <t>М/41/01/2022</t>
  </si>
  <si>
    <t>МАКСИМОВ ЄВГЕН АНАТОЛІЙОВИЧ</t>
  </si>
  <si>
    <t>МИРОШНИЧЕНКО ОЛЕКСАНДР МИКОЛАЙОВИЧ</t>
  </si>
  <si>
    <t>МР7</t>
  </si>
  <si>
    <t>Мило рідке</t>
  </si>
  <si>
    <t>Мило рідке для рук</t>
  </si>
  <si>
    <t>Миючі засоби</t>
  </si>
  <si>
    <t>Настінна підставка для тримання дезінфікуючого засобу з ручним дозатором</t>
  </si>
  <si>
    <t>Нерегулярні пасажирські перевезення (транспортні послуги з перевезення вихованців ДЮСШ на змагання)</t>
  </si>
  <si>
    <t>Номер договору</t>
  </si>
  <si>
    <t>Оформлення передплати періодичного видання газети "Наше місто"</t>
  </si>
  <si>
    <t>ПАВЕЛКО НАТАЛІЯ МИКОЛАЇВНА</t>
  </si>
  <si>
    <t>ПРИВАТНЕ ПІДПРИЄМСТВО "АКБАРС"</t>
  </si>
  <si>
    <t>ПРИВАТНЕ ПІДПРИЄМСТВО ВИРОБНИЧО-КОМЕРЦІЙНА ФІРМА "ДЕЗСОЮЗ "АСТРАЛ Н"</t>
  </si>
  <si>
    <t>ПРИДНІПРОВСЬКА ДЕРЖАВНА АКАДЕМІЯ ФІЗИЧНОЇ КУЛЬТУРИ І СПОРТУ</t>
  </si>
  <si>
    <t>Переговорна процедура</t>
  </si>
  <si>
    <t>Переговорна процедура, скорочена</t>
  </si>
  <si>
    <t>Передплата періодичного видання газети "Наше місто"</t>
  </si>
  <si>
    <t>Переможець (назва)</t>
  </si>
  <si>
    <t>Послуга з постачання теплової енергії</t>
  </si>
  <si>
    <t>Послуги з виготовлення поліграфічної продукції ( журналів обліку роботи навчальної групи формату А5)</t>
  </si>
  <si>
    <t>Послуги з організації групових занять з фізичної культури і спорту в легкоатлетичному манежі</t>
  </si>
  <si>
    <t>Послуги з організації групових занять з фізичної культури і спорту в легкоатлетичному манежі та тренажерному залі</t>
  </si>
  <si>
    <t>Послуги з оренди й експлуатації нерухомого майна</t>
  </si>
  <si>
    <t>Послуги з ремонту і технічного обслуговування вимірювальних виробів і контрольних приладів</t>
  </si>
  <si>
    <t>Послуги з централізованого водовідведення</t>
  </si>
  <si>
    <t>Послуги з централізованого водопостачання</t>
  </si>
  <si>
    <t>Послуги по виконанню незалежної оцінки вартості нерухомого майна та рецензування звітів для розрахунку орендної плати</t>
  </si>
  <si>
    <t>Послуги по організації точки доступу до мережі Інтернет</t>
  </si>
  <si>
    <t>Послуги технічного супровіду ЄІСУБ: бюджет міста</t>
  </si>
  <si>
    <t>Послуги у сфері поводження зі сміттям та відходами</t>
  </si>
  <si>
    <t>Послуги інтернету в будівлі за адресою м.Дніпро, вул. Космонавтів, 8</t>
  </si>
  <si>
    <t>Послуги, пов’язані з програмним забезпеченням (M.E.Doc)</t>
  </si>
  <si>
    <t>Постачання пакетів програмного забезпечення для фінансового аналізу та бухгалтерського обліку</t>
  </si>
  <si>
    <t>Постачання пакетів програмного забезпечення для фінансового аналізу та бухгалтерського обліку (Програмний комплекс "ІС-Про")</t>
  </si>
  <si>
    <t>Постачання теплової енергії</t>
  </si>
  <si>
    <t>Поточний ремонт із заміни вікон, улаштування укосів в приміщенні за адресою м.Дніпро, вул.Космонавтів,8 ( ДБН А2.2-3:2014)</t>
  </si>
  <si>
    <t>Право на використання комп'ютерної програми "M.E.DOC", послуги з системного супроводу Програми</t>
  </si>
  <si>
    <t>Предмет закупівлі</t>
  </si>
  <si>
    <t>Пірометр (інфрачервоний термометр)</t>
  </si>
  <si>
    <t>РОМАНЧЕНКО ОЛЕКСІЙ ВІКТОРОВИЧ</t>
  </si>
  <si>
    <t>РП7</t>
  </si>
  <si>
    <t>Рушник паперовий.</t>
  </si>
  <si>
    <t>Рушники паперові</t>
  </si>
  <si>
    <t>СТУРОВ ДАНИЛ ОЛЕКСАНДРОВИЧ</t>
  </si>
  <si>
    <t>Світильник світлодіодна панель</t>
  </si>
  <si>
    <t>Спортивний інвентар для полів і кортів (Спортивний інвентар для футболістів)</t>
  </si>
  <si>
    <t>Спрощена закупівля</t>
  </si>
  <si>
    <t>Статус договору</t>
  </si>
  <si>
    <t>Сума договору</t>
  </si>
  <si>
    <t>ТОВ АВТОБУС ДНІПРО</t>
  </si>
  <si>
    <t>ТОВ ПРОФІ ТЕК</t>
  </si>
  <si>
    <t>ТОВАРИСТВО З ОБМЕЖЕНОЮ ВІДПОВІДАЛЬНІСТЮ "АВТОБУС ДНІПРО"</t>
  </si>
  <si>
    <t>ТОВАРИСТВО З ОБМЕЖЕНОЮ ВІДПОВІДАЛЬНІСТЮ "БТІ ГРУП"</t>
  </si>
  <si>
    <t>ТОВАРИСТВО З ОБМЕЖЕНОЮ ВІДПОВІДАЛЬНІСТЮ "ВЕСТ-ТВ"</t>
  </si>
  <si>
    <t>ТОВАРИСТВО З ОБМЕЖЕНОЮ ВІДПОВІДАЛЬНІСТЮ "ВКФ "НІКС-М"</t>
  </si>
  <si>
    <t>ТОВАРИСТВО З ОБМЕЖЕНОЮ ВІДПОВІДАЛЬНІСТЮ "ГАЗЕТА "НАШЕ МІСТО"</t>
  </si>
  <si>
    <t>ТОВАРИСТВО З ОБМЕЖЕНОЮ ВІДПОВІДАЛЬНІСТЮ "ДИРЕКТ ОФІС СЕРВІС"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</si>
  <si>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</si>
  <si>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</si>
  <si>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</si>
  <si>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"ЕНЕРДЖІ ТЕК."</t>
  </si>
  <si>
    <t>ТОВАРИСТВО З ОБМЕЖЕНОЮ ВІДПОВІДАЛЬНІСТЮ "МАЯК ПРОТЕКШН"</t>
  </si>
  <si>
    <t>ТОВАРИСТВО З ОБМЕЖЕНОЮ ВІДПОВІДАЛЬНІСТЮ "МЕНДЕЛЄЄВ ЛАБ"</t>
  </si>
  <si>
    <t>ТОВАРИСТВО З ОБМЕЖЕНОЮ ВІДПОВІДАЛЬНІСТЮ "НАУКОВО-ВИРОБНИЧЕ ПІДПРИЄМСТВО "ПРИБОРСЕРВІС"</t>
  </si>
  <si>
    <t>ТОВАРИСТВО З ОБМЕЖЕНОЮ ВІДПОВІДАЛЬНІСТЮ "НОВА ЛІНІЯ 1"</t>
  </si>
  <si>
    <t>ТОВАРИСТВО З ОБМЕЖЕНОЮ ВІДПОВІДАЛЬНІСТЮ "ОХОРОННА АГЕНЦІЯ "КОМПЛЕКС ЗАХИСТ"</t>
  </si>
  <si>
    <t>ТОВАРИСТВО З ОБМЕЖЕНОЮ ВІДПОВІДАЛЬНІСТЮ "СЕРВІС ПРО"</t>
  </si>
  <si>
    <t>ТОВАРИСТВО З ОБМЕЖЕНОЮ ВІДПОВІДАЛЬНІСТЮ "СЕРВІС-ДНЕПР"</t>
  </si>
  <si>
    <t>ТОВАРИСТВО З ОБМЕЖЕНОЮ ВІДПОВІДАЛЬНІСТЮ "ТЕЛЕМІСТ 2012"</t>
  </si>
  <si>
    <t>ТОВАРИСТВО З ОБМЕЖЕНОЮ ВІДПОВІДАЛЬНІСТЮ "ТРИАВАНТ"</t>
  </si>
  <si>
    <t>ТОВАРИСТВО З ОБМЕЖЕНОЮ ВІДПОВІДАЛЬНІСТЮ "ФАКУЛЬТЕТ"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</si>
  <si>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</si>
  <si>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</si>
  <si>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Телекомунікаційні послуги</t>
  </si>
  <si>
    <t>Теплова енергія</t>
  </si>
  <si>
    <t>Технічне обслуговування (повірка) манометрів та термометрів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</si>
  <si>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</si>
  <si>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</si>
  <si>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>ФОП Кудра Вячеслав Віталійович</t>
  </si>
  <si>
    <t>Фарби</t>
  </si>
  <si>
    <t>Фармацевтична продукція</t>
  </si>
  <si>
    <t>Фізична особа-підприємець ГАРІСТ ОЛЕГ ВОЛОДИМИРОВИЧ</t>
  </si>
  <si>
    <t>Централізоване водовідведення</t>
  </si>
  <si>
    <t>Централізоване водопостачання</t>
  </si>
  <si>
    <t>Цілодобове спостереження за пожежною автоматикою об'єкта та технічне обслуговування системи пожежної сигналізації</t>
  </si>
  <si>
    <t>Якщо ви маєте пропозицію чи побажання щодо покращення цього звіту, напишіть нам, будь ласка:</t>
  </si>
  <si>
    <t>ганчірки для прибарання</t>
  </si>
  <si>
    <t>господарчі товари</t>
  </si>
  <si>
    <t>господарчі товари та інвентар</t>
  </si>
  <si>
    <t>закритий</t>
  </si>
  <si>
    <t>м`ячі футбольні</t>
  </si>
  <si>
    <t>меблі</t>
  </si>
  <si>
    <t>медикаменти та перев`язувальні матеріали</t>
  </si>
  <si>
    <t>металопластикове вікно</t>
  </si>
  <si>
    <t>металопластикові двері</t>
  </si>
  <si>
    <t>папір та канцелярське приладдя</t>
  </si>
  <si>
    <t>послуги з адміністрування ( обслуговування) програмного забезпечення ІС-ПРО</t>
  </si>
  <si>
    <t>послуги з видалення, омолодження дерев, корчування пнів, вивезення та утилізації утворених відходів</t>
  </si>
  <si>
    <t>послуги з організації групових занять з фізичної культури в легкоатлетичному манежі</t>
  </si>
  <si>
    <t>послуги з перезарядки вогнегасників</t>
  </si>
  <si>
    <t>послуги з постачання теплової енергії</t>
  </si>
  <si>
    <t>послуги з спостерігання за системами протипожежного захисту та оповіщення</t>
  </si>
  <si>
    <t>послуги заправки та поточного ремонту картриджів</t>
  </si>
  <si>
    <t>скакалка спортивна</t>
  </si>
  <si>
    <t>транспортні послуги з перевезення вихованців ДЮСШ  на змагання</t>
  </si>
  <si>
    <t>інвентар для боксу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</si>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</sst>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35079056" TargetMode="External"/><Relationship Id="rId18" Type="http://schemas.openxmlformats.org/officeDocument/2006/relationships/hyperlink" Target="https://my.zakupki.prom.ua/remote/dispatcher/state_purchase_view/34027353" TargetMode="External"/><Relationship Id="rId26" Type="http://schemas.openxmlformats.org/officeDocument/2006/relationships/hyperlink" Target="https://my.zakupki.prom.ua/remote/dispatcher/state_purchase_view/30891362" TargetMode="External"/><Relationship Id="rId39" Type="http://schemas.openxmlformats.org/officeDocument/2006/relationships/hyperlink" Target="https://my.zakupki.prom.ua/remote/dispatcher/state_purchase_view/29223930" TargetMode="External"/><Relationship Id="rId21" Type="http://schemas.openxmlformats.org/officeDocument/2006/relationships/hyperlink" Target="https://my.zakupki.prom.ua/remote/dispatcher/state_purchase_view/38207380" TargetMode="External"/><Relationship Id="rId34" Type="http://schemas.openxmlformats.org/officeDocument/2006/relationships/hyperlink" Target="https://my.zakupki.prom.ua/remote/dispatcher/state_purchase_view/27622635" TargetMode="External"/><Relationship Id="rId42" Type="http://schemas.openxmlformats.org/officeDocument/2006/relationships/hyperlink" Target="https://my.zakupki.prom.ua/remote/dispatcher/state_purchase_view/28199793" TargetMode="External"/><Relationship Id="rId47" Type="http://schemas.openxmlformats.org/officeDocument/2006/relationships/hyperlink" Target="https://my.zakupki.prom.ua/remote/dispatcher/state_purchase_view/23289401" TargetMode="External"/><Relationship Id="rId50" Type="http://schemas.openxmlformats.org/officeDocument/2006/relationships/hyperlink" Target="https://my.zakupki.prom.ua/remote/dispatcher/state_purchase_view/25818522" TargetMode="External"/><Relationship Id="rId55" Type="http://schemas.openxmlformats.org/officeDocument/2006/relationships/hyperlink" Target="https://my.zakupki.prom.ua/remote/dispatcher/state_purchase_view/23181815" TargetMode="External"/><Relationship Id="rId63" Type="http://schemas.openxmlformats.org/officeDocument/2006/relationships/hyperlink" Target="https://my.zakupki.prom.ua/remote/dispatcher/state_purchase_view/32145785" TargetMode="External"/><Relationship Id="rId68" Type="http://schemas.openxmlformats.org/officeDocument/2006/relationships/hyperlink" Target="https://my.zakupki.prom.ua/remote/dispatcher/state_purchase_view/19022564" TargetMode="External"/><Relationship Id="rId76" Type="http://schemas.openxmlformats.org/officeDocument/2006/relationships/hyperlink" Target="https://my.zakupki.prom.ua/remote/dispatcher/state_purchase_view/17412752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my.zakupki.prom.ua/remote/dispatcher/state_purchase_view/38764240" TargetMode="External"/><Relationship Id="rId71" Type="http://schemas.openxmlformats.org/officeDocument/2006/relationships/hyperlink" Target="https://my.zakupki.prom.ua/remote/dispatcher/state_purchase_view/19401170" TargetMode="External"/><Relationship Id="rId2" Type="http://schemas.openxmlformats.org/officeDocument/2006/relationships/hyperlink" Target="https://my.zakupki.prom.ua/remote/dispatcher/state_purchase_view/34356178" TargetMode="External"/><Relationship Id="rId16" Type="http://schemas.openxmlformats.org/officeDocument/2006/relationships/hyperlink" Target="https://my.zakupki.prom.ua/remote/dispatcher/state_purchase_view/32711478" TargetMode="External"/><Relationship Id="rId29" Type="http://schemas.openxmlformats.org/officeDocument/2006/relationships/hyperlink" Target="https://my.zakupki.prom.ua/remote/dispatcher/state_purchase_view/23178656" TargetMode="External"/><Relationship Id="rId11" Type="http://schemas.openxmlformats.org/officeDocument/2006/relationships/hyperlink" Target="https://my.zakupki.prom.ua/remote/dispatcher/state_purchase_view/34692715" TargetMode="External"/><Relationship Id="rId24" Type="http://schemas.openxmlformats.org/officeDocument/2006/relationships/hyperlink" Target="https://my.zakupki.prom.ua/remote/dispatcher/state_purchase_view/23295252" TargetMode="External"/><Relationship Id="rId32" Type="http://schemas.openxmlformats.org/officeDocument/2006/relationships/hyperlink" Target="https://my.zakupki.prom.ua/remote/dispatcher/state_purchase_view/31002173" TargetMode="External"/><Relationship Id="rId37" Type="http://schemas.openxmlformats.org/officeDocument/2006/relationships/hyperlink" Target="https://my.zakupki.prom.ua/remote/dispatcher/state_purchase_view/23185314" TargetMode="External"/><Relationship Id="rId40" Type="http://schemas.openxmlformats.org/officeDocument/2006/relationships/hyperlink" Target="https://my.zakupki.prom.ua/remote/dispatcher/state_purchase_view/29890194" TargetMode="External"/><Relationship Id="rId45" Type="http://schemas.openxmlformats.org/officeDocument/2006/relationships/hyperlink" Target="https://my.zakupki.prom.ua/remote/dispatcher/state_purchase_view/32964390" TargetMode="External"/><Relationship Id="rId53" Type="http://schemas.openxmlformats.org/officeDocument/2006/relationships/hyperlink" Target="https://my.zakupki.prom.ua/remote/dispatcher/state_purchase_view/23643784" TargetMode="External"/><Relationship Id="rId58" Type="http://schemas.openxmlformats.org/officeDocument/2006/relationships/hyperlink" Target="https://my.zakupki.prom.ua/remote/dispatcher/state_purchase_view/32966792" TargetMode="External"/><Relationship Id="rId66" Type="http://schemas.openxmlformats.org/officeDocument/2006/relationships/hyperlink" Target="https://my.zakupki.prom.ua/remote/dispatcher/state_purchase_view/19419174" TargetMode="External"/><Relationship Id="rId74" Type="http://schemas.openxmlformats.org/officeDocument/2006/relationships/hyperlink" Target="https://my.zakupki.prom.ua/remote/dispatcher/state_purchase_view/19461549" TargetMode="External"/><Relationship Id="rId79" Type="http://schemas.openxmlformats.org/officeDocument/2006/relationships/hyperlink" Target="https://my.zakupki.prom.ua/remote/dispatcher/state_purchase_view/17637043" TargetMode="External"/><Relationship Id="rId5" Type="http://schemas.openxmlformats.org/officeDocument/2006/relationships/hyperlink" Target="https://my.zakupki.prom.ua/remote/dispatcher/state_purchase_view/38323524" TargetMode="External"/><Relationship Id="rId61" Type="http://schemas.openxmlformats.org/officeDocument/2006/relationships/hyperlink" Target="https://my.zakupki.prom.ua/remote/dispatcher/state_purchase_view/33116552" TargetMode="External"/><Relationship Id="rId82" Type="http://schemas.openxmlformats.org/officeDocument/2006/relationships/hyperlink" Target="https://my.zakupki.prom.ua/remote/dispatcher/state_purchase_view/16914072" TargetMode="External"/><Relationship Id="rId10" Type="http://schemas.openxmlformats.org/officeDocument/2006/relationships/hyperlink" Target="https://my.zakupki.prom.ua/remote/dispatcher/state_purchase_view/34521188" TargetMode="External"/><Relationship Id="rId19" Type="http://schemas.openxmlformats.org/officeDocument/2006/relationships/hyperlink" Target="https://my.zakupki.prom.ua/remote/dispatcher/state_purchase_view/34047134" TargetMode="External"/><Relationship Id="rId31" Type="http://schemas.openxmlformats.org/officeDocument/2006/relationships/hyperlink" Target="https://my.zakupki.prom.ua/remote/dispatcher/state_purchase_view/29696864" TargetMode="External"/><Relationship Id="rId44" Type="http://schemas.openxmlformats.org/officeDocument/2006/relationships/hyperlink" Target="https://my.zakupki.prom.ua/remote/dispatcher/state_purchase_view/23272451" TargetMode="External"/><Relationship Id="rId52" Type="http://schemas.openxmlformats.org/officeDocument/2006/relationships/hyperlink" Target="https://my.zakupki.prom.ua/remote/dispatcher/state_purchase_view/29479690" TargetMode="External"/><Relationship Id="rId60" Type="http://schemas.openxmlformats.org/officeDocument/2006/relationships/hyperlink" Target="https://my.zakupki.prom.ua/remote/dispatcher/state_purchase_view/32153216" TargetMode="External"/><Relationship Id="rId65" Type="http://schemas.openxmlformats.org/officeDocument/2006/relationships/hyperlink" Target="https://my.zakupki.prom.ua/remote/dispatcher/state_purchase_view/19417311" TargetMode="External"/><Relationship Id="rId73" Type="http://schemas.openxmlformats.org/officeDocument/2006/relationships/hyperlink" Target="https://my.zakupki.prom.ua/remote/dispatcher/state_purchase_view/19067010" TargetMode="External"/><Relationship Id="rId78" Type="http://schemas.openxmlformats.org/officeDocument/2006/relationships/hyperlink" Target="https://my.zakupki.prom.ua/remote/dispatcher/state_purchase_view/15349650" TargetMode="External"/><Relationship Id="rId81" Type="http://schemas.openxmlformats.org/officeDocument/2006/relationships/hyperlink" Target="https://my.zakupki.prom.ua/remote/dispatcher/state_purchase_view/17700474" TargetMode="External"/><Relationship Id="rId4" Type="http://schemas.openxmlformats.org/officeDocument/2006/relationships/hyperlink" Target="https://my.zakupki.prom.ua/remote/dispatcher/state_purchase_view/34027353" TargetMode="External"/><Relationship Id="rId9" Type="http://schemas.openxmlformats.org/officeDocument/2006/relationships/hyperlink" Target="https://my.zakupki.prom.ua/remote/dispatcher/state_purchase_view/38249595" TargetMode="External"/><Relationship Id="rId14" Type="http://schemas.openxmlformats.org/officeDocument/2006/relationships/hyperlink" Target="https://my.zakupki.prom.ua/remote/dispatcher/state_purchase_view/34885272" TargetMode="External"/><Relationship Id="rId22" Type="http://schemas.openxmlformats.org/officeDocument/2006/relationships/hyperlink" Target="https://my.zakupki.prom.ua/remote/dispatcher/state_purchase_view/34092746" TargetMode="External"/><Relationship Id="rId27" Type="http://schemas.openxmlformats.org/officeDocument/2006/relationships/hyperlink" Target="https://my.zakupki.prom.ua/remote/dispatcher/state_purchase_view/31330257" TargetMode="External"/><Relationship Id="rId30" Type="http://schemas.openxmlformats.org/officeDocument/2006/relationships/hyperlink" Target="https://my.zakupki.prom.ua/remote/dispatcher/state_purchase_view/23184555" TargetMode="External"/><Relationship Id="rId35" Type="http://schemas.openxmlformats.org/officeDocument/2006/relationships/hyperlink" Target="https://my.zakupki.prom.ua/remote/dispatcher/state_purchase_view/28075361" TargetMode="External"/><Relationship Id="rId43" Type="http://schemas.openxmlformats.org/officeDocument/2006/relationships/hyperlink" Target="https://my.zakupki.prom.ua/remote/dispatcher/state_purchase_view/28663042" TargetMode="External"/><Relationship Id="rId48" Type="http://schemas.openxmlformats.org/officeDocument/2006/relationships/hyperlink" Target="https://my.zakupki.prom.ua/remote/dispatcher/state_purchase_view/24324292" TargetMode="External"/><Relationship Id="rId56" Type="http://schemas.openxmlformats.org/officeDocument/2006/relationships/hyperlink" Target="https://my.zakupki.prom.ua/remote/dispatcher/state_purchase_view/26144296" TargetMode="External"/><Relationship Id="rId64" Type="http://schemas.openxmlformats.org/officeDocument/2006/relationships/hyperlink" Target="https://my.zakupki.prom.ua/remote/dispatcher/state_purchase_view/17411634" TargetMode="External"/><Relationship Id="rId69" Type="http://schemas.openxmlformats.org/officeDocument/2006/relationships/hyperlink" Target="https://my.zakupki.prom.ua/remote/dispatcher/state_purchase_view/17414449" TargetMode="External"/><Relationship Id="rId77" Type="http://schemas.openxmlformats.org/officeDocument/2006/relationships/hyperlink" Target="https://my.zakupki.prom.ua/remote/dispatcher/state_purchase_view/20460919" TargetMode="External"/><Relationship Id="rId8" Type="http://schemas.openxmlformats.org/officeDocument/2006/relationships/hyperlink" Target="https://my.zakupki.prom.ua/remote/dispatcher/state_purchase_view/38819851" TargetMode="External"/><Relationship Id="rId51" Type="http://schemas.openxmlformats.org/officeDocument/2006/relationships/hyperlink" Target="https://my.zakupki.prom.ua/remote/dispatcher/state_purchase_view/23067509" TargetMode="External"/><Relationship Id="rId72" Type="http://schemas.openxmlformats.org/officeDocument/2006/relationships/hyperlink" Target="https://my.zakupki.prom.ua/remote/dispatcher/state_purchase_view/19460149" TargetMode="External"/><Relationship Id="rId80" Type="http://schemas.openxmlformats.org/officeDocument/2006/relationships/hyperlink" Target="https://my.zakupki.prom.ua/remote/dispatcher/state_purchase_view/19456265" TargetMode="External"/><Relationship Id="rId3" Type="http://schemas.openxmlformats.org/officeDocument/2006/relationships/hyperlink" Target="https://my.zakupki.prom.ua/remote/dispatcher/state_purchase_view/34021129" TargetMode="External"/><Relationship Id="rId12" Type="http://schemas.openxmlformats.org/officeDocument/2006/relationships/hyperlink" Target="https://my.zakupki.prom.ua/remote/dispatcher/state_purchase_view/38323781" TargetMode="External"/><Relationship Id="rId17" Type="http://schemas.openxmlformats.org/officeDocument/2006/relationships/hyperlink" Target="https://my.zakupki.prom.ua/remote/dispatcher/state_purchase_view/37972706" TargetMode="External"/><Relationship Id="rId25" Type="http://schemas.openxmlformats.org/officeDocument/2006/relationships/hyperlink" Target="https://my.zakupki.prom.ua/remote/dispatcher/state_purchase_view/25086193" TargetMode="External"/><Relationship Id="rId33" Type="http://schemas.openxmlformats.org/officeDocument/2006/relationships/hyperlink" Target="https://my.zakupki.prom.ua/remote/dispatcher/state_purchase_view/29533060" TargetMode="External"/><Relationship Id="rId38" Type="http://schemas.openxmlformats.org/officeDocument/2006/relationships/hyperlink" Target="https://my.zakupki.prom.ua/remote/dispatcher/state_purchase_view/32924855" TargetMode="External"/><Relationship Id="rId46" Type="http://schemas.openxmlformats.org/officeDocument/2006/relationships/hyperlink" Target="https://my.zakupki.prom.ua/remote/dispatcher/state_purchase_view/32341483" TargetMode="External"/><Relationship Id="rId59" Type="http://schemas.openxmlformats.org/officeDocument/2006/relationships/hyperlink" Target="https://my.zakupki.prom.ua/remote/dispatcher/state_purchase_view/32469451" TargetMode="External"/><Relationship Id="rId67" Type="http://schemas.openxmlformats.org/officeDocument/2006/relationships/hyperlink" Target="https://my.zakupki.prom.ua/remote/dispatcher/state_purchase_view/19857860" TargetMode="External"/><Relationship Id="rId20" Type="http://schemas.openxmlformats.org/officeDocument/2006/relationships/hyperlink" Target="https://my.zakupki.prom.ua/remote/dispatcher/state_purchase_view/34622390" TargetMode="External"/><Relationship Id="rId41" Type="http://schemas.openxmlformats.org/officeDocument/2006/relationships/hyperlink" Target="https://my.zakupki.prom.ua/remote/dispatcher/state_purchase_view/30750803" TargetMode="External"/><Relationship Id="rId54" Type="http://schemas.openxmlformats.org/officeDocument/2006/relationships/hyperlink" Target="https://my.zakupki.prom.ua/remote/dispatcher/state_purchase_view/32326734" TargetMode="External"/><Relationship Id="rId62" Type="http://schemas.openxmlformats.org/officeDocument/2006/relationships/hyperlink" Target="https://my.zakupki.prom.ua/remote/dispatcher/state_purchase_view/31221748" TargetMode="External"/><Relationship Id="rId70" Type="http://schemas.openxmlformats.org/officeDocument/2006/relationships/hyperlink" Target="https://my.zakupki.prom.ua/remote/dispatcher/state_purchase_view/17424886" TargetMode="External"/><Relationship Id="rId75" Type="http://schemas.openxmlformats.org/officeDocument/2006/relationships/hyperlink" Target="https://my.zakupki.prom.ua/remote/dispatcher/state_purchase_view/20850779" TargetMode="External"/><Relationship Id="rId83" Type="http://schemas.openxmlformats.org/officeDocument/2006/relationships/hyperlink" Target="https://my.zakupki.prom.ua/remote/dispatcher/state_purchase_view/15046688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4622653" TargetMode="External"/><Relationship Id="rId15" Type="http://schemas.openxmlformats.org/officeDocument/2006/relationships/hyperlink" Target="https://my.zakupki.prom.ua/remote/dispatcher/state_purchase_view/34073063" TargetMode="External"/><Relationship Id="rId23" Type="http://schemas.openxmlformats.org/officeDocument/2006/relationships/hyperlink" Target="https://my.zakupki.prom.ua/remote/dispatcher/state_purchase_view/38567385" TargetMode="External"/><Relationship Id="rId28" Type="http://schemas.openxmlformats.org/officeDocument/2006/relationships/hyperlink" Target="https://my.zakupki.prom.ua/remote/dispatcher/state_purchase_view/25600837" TargetMode="External"/><Relationship Id="rId36" Type="http://schemas.openxmlformats.org/officeDocument/2006/relationships/hyperlink" Target="https://my.zakupki.prom.ua/remote/dispatcher/state_purchase_view/29572898" TargetMode="External"/><Relationship Id="rId49" Type="http://schemas.openxmlformats.org/officeDocument/2006/relationships/hyperlink" Target="https://my.zakupki.prom.ua/remote/dispatcher/state_purchase_view/30620942" TargetMode="External"/><Relationship Id="rId57" Type="http://schemas.openxmlformats.org/officeDocument/2006/relationships/hyperlink" Target="https://my.zakupki.prom.ua/remote/dispatcher/state_purchase_view/3099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Normal="100" zoomScaleSheetLayoutView="100" workbookViewId="0">
      <pane ySplit="4" topLeftCell="A5" activePane="bottomLeft" state="frozen"/>
      <selection pane="bottomLeft" activeCell="M79" sqref="M79"/>
    </sheetView>
  </sheetViews>
  <sheetFormatPr defaultColWidth="11.42578125" defaultRowHeight="15" x14ac:dyDescent="0.25"/>
  <cols>
    <col min="1" max="1" width="5" style="2"/>
    <col min="2" max="2" width="25" style="2"/>
    <col min="3" max="3" width="32.42578125" style="2" customWidth="1"/>
    <col min="4" max="4" width="30.7109375" style="2" customWidth="1"/>
    <col min="5" max="5" width="25.28515625" style="2" customWidth="1"/>
    <col min="6" max="6" width="30" style="2"/>
    <col min="7" max="7" width="19" style="2" customWidth="1"/>
    <col min="8" max="8" width="18.5703125" style="2" customWidth="1"/>
    <col min="9" max="9" width="16.140625" style="2" customWidth="1"/>
    <col min="10" max="10" width="13.140625" style="2" customWidth="1"/>
    <col min="11" max="11" width="13" style="2" customWidth="1"/>
    <col min="12" max="12" width="16" style="2" customWidth="1"/>
    <col min="13" max="16384" width="11.42578125" style="2"/>
  </cols>
  <sheetData>
    <row r="1" spans="1:12" x14ac:dyDescent="0.25">
      <c r="A1" s="1" t="s">
        <v>278</v>
      </c>
    </row>
    <row r="2" spans="1:12" x14ac:dyDescent="0.25">
      <c r="A2" s="3" t="s">
        <v>154</v>
      </c>
    </row>
    <row r="4" spans="1:12" ht="39" thickBot="1" x14ac:dyDescent="0.3">
      <c r="A4" s="4" t="s">
        <v>299</v>
      </c>
      <c r="B4" s="4" t="s">
        <v>156</v>
      </c>
      <c r="C4" s="4" t="s">
        <v>230</v>
      </c>
      <c r="D4" s="4" t="s">
        <v>187</v>
      </c>
      <c r="E4" s="4" t="s">
        <v>270</v>
      </c>
      <c r="F4" s="4" t="s">
        <v>210</v>
      </c>
      <c r="G4" s="4" t="s">
        <v>155</v>
      </c>
      <c r="H4" s="4" t="s">
        <v>201</v>
      </c>
      <c r="I4" s="4" t="s">
        <v>241</v>
      </c>
      <c r="J4" s="4" t="s">
        <v>176</v>
      </c>
      <c r="K4" s="4" t="s">
        <v>175</v>
      </c>
      <c r="L4" s="4" t="s">
        <v>240</v>
      </c>
    </row>
    <row r="5" spans="1:12" ht="51" x14ac:dyDescent="0.25">
      <c r="A5" s="5">
        <v>1</v>
      </c>
      <c r="B5" s="3" t="str">
        <f>HYPERLINK("https://my.zakupki.prom.ua/remote/dispatcher/state_purchase_view/34356178", "UA-2022-01-24-007272-b")</f>
        <v>UA-2022-01-24-007272-b</v>
      </c>
      <c r="C5" s="6" t="s">
        <v>221</v>
      </c>
      <c r="D5" s="6" t="s">
        <v>137</v>
      </c>
      <c r="E5" s="6" t="s">
        <v>183</v>
      </c>
      <c r="F5" s="6" t="s">
        <v>264</v>
      </c>
      <c r="G5" s="7" t="s">
        <v>84</v>
      </c>
      <c r="H5" s="7" t="s">
        <v>44</v>
      </c>
      <c r="I5" s="8">
        <v>5760</v>
      </c>
      <c r="J5" s="9">
        <v>44585</v>
      </c>
      <c r="K5" s="9">
        <v>44926</v>
      </c>
      <c r="L5" s="7" t="s">
        <v>282</v>
      </c>
    </row>
    <row r="6" spans="1:12" ht="38.25" x14ac:dyDescent="0.25">
      <c r="A6" s="5">
        <v>2</v>
      </c>
      <c r="B6" s="3" t="str">
        <f>HYPERLINK("https://my.zakupki.prom.ua/remote/dispatcher/state_purchase_view/34021129", "UA-2022-01-12-001518-a")</f>
        <v>UA-2022-01-12-001518-a</v>
      </c>
      <c r="C6" s="6" t="s">
        <v>182</v>
      </c>
      <c r="D6" s="6" t="s">
        <v>18</v>
      </c>
      <c r="E6" s="6" t="s">
        <v>183</v>
      </c>
      <c r="F6" s="6" t="s">
        <v>250</v>
      </c>
      <c r="G6" s="7" t="s">
        <v>109</v>
      </c>
      <c r="H6" s="7" t="s">
        <v>79</v>
      </c>
      <c r="I6" s="8">
        <v>35500</v>
      </c>
      <c r="J6" s="9">
        <v>44573</v>
      </c>
      <c r="K6" s="9">
        <v>44926</v>
      </c>
      <c r="L6" s="7" t="s">
        <v>282</v>
      </c>
    </row>
    <row r="7" spans="1:12" ht="25.5" x14ac:dyDescent="0.25">
      <c r="A7" s="5">
        <v>3</v>
      </c>
      <c r="B7" s="3" t="str">
        <f>HYPERLINK("https://my.zakupki.prom.ua/remote/dispatcher/state_purchase_view/34027353", "UA-2022-01-12-003765-a")</f>
        <v>UA-2022-01-12-003765-a</v>
      </c>
      <c r="C7" s="6" t="s">
        <v>293</v>
      </c>
      <c r="D7" s="6" t="s">
        <v>19</v>
      </c>
      <c r="E7" s="6" t="s">
        <v>208</v>
      </c>
      <c r="F7" s="6" t="s">
        <v>158</v>
      </c>
      <c r="G7" s="7" t="s">
        <v>0</v>
      </c>
      <c r="H7" s="7" t="s">
        <v>125</v>
      </c>
      <c r="I7" s="8">
        <v>63926.239999999998</v>
      </c>
      <c r="J7" s="9">
        <v>44586</v>
      </c>
      <c r="K7" s="9">
        <v>44926</v>
      </c>
      <c r="L7" s="7" t="s">
        <v>282</v>
      </c>
    </row>
    <row r="8" spans="1:12" ht="25.5" x14ac:dyDescent="0.25">
      <c r="A8" s="5">
        <v>4</v>
      </c>
      <c r="B8" s="3" t="str">
        <f>HYPERLINK("https://my.zakupki.prom.ua/remote/dispatcher/state_purchase_view/38323524", "UA-2022-11-03-003972-a")</f>
        <v>UA-2022-11-03-003972-a</v>
      </c>
      <c r="C8" s="6" t="s">
        <v>171</v>
      </c>
      <c r="D8" s="6" t="s">
        <v>90</v>
      </c>
      <c r="E8" s="6" t="s">
        <v>183</v>
      </c>
      <c r="F8" s="6" t="s">
        <v>194</v>
      </c>
      <c r="G8" s="7" t="s">
        <v>59</v>
      </c>
      <c r="H8" s="7" t="s">
        <v>37</v>
      </c>
      <c r="I8" s="8">
        <v>5690</v>
      </c>
      <c r="J8" s="9">
        <v>44866</v>
      </c>
      <c r="K8" s="9">
        <v>44926</v>
      </c>
      <c r="L8" s="7" t="s">
        <v>282</v>
      </c>
    </row>
    <row r="9" spans="1:12" ht="25.5" x14ac:dyDescent="0.25">
      <c r="A9" s="5">
        <v>5</v>
      </c>
      <c r="B9" s="3" t="str">
        <f>HYPERLINK("https://my.zakupki.prom.ua/remote/dispatcher/state_purchase_view/34622653", "UA-2022-01-31-001024-b")</f>
        <v>UA-2022-01-31-001024-b</v>
      </c>
      <c r="C9" s="6" t="s">
        <v>275</v>
      </c>
      <c r="D9" s="6" t="s">
        <v>131</v>
      </c>
      <c r="E9" s="6" t="s">
        <v>183</v>
      </c>
      <c r="F9" s="6" t="s">
        <v>158</v>
      </c>
      <c r="G9" s="7" t="s">
        <v>0</v>
      </c>
      <c r="H9" s="7" t="s">
        <v>127</v>
      </c>
      <c r="I9" s="8">
        <v>2071.1999999999998</v>
      </c>
      <c r="J9" s="9">
        <v>44592</v>
      </c>
      <c r="K9" s="9">
        <v>44926</v>
      </c>
      <c r="L9" s="7" t="s">
        <v>282</v>
      </c>
    </row>
    <row r="10" spans="1:12" ht="25.5" x14ac:dyDescent="0.25">
      <c r="A10" s="5">
        <v>6</v>
      </c>
      <c r="B10" s="3" t="str">
        <f>HYPERLINK("https://my.zakupki.prom.ua/remote/dispatcher/state_purchase_view/38764240", "UA-2022-11-23-007984-a")</f>
        <v>UA-2022-11-23-007984-a</v>
      </c>
      <c r="C10" s="6" t="s">
        <v>285</v>
      </c>
      <c r="D10" s="6" t="s">
        <v>74</v>
      </c>
      <c r="E10" s="6" t="s">
        <v>183</v>
      </c>
      <c r="F10" s="6" t="s">
        <v>265</v>
      </c>
      <c r="G10" s="7" t="s">
        <v>78</v>
      </c>
      <c r="H10" s="7" t="s">
        <v>122</v>
      </c>
      <c r="I10" s="8">
        <v>18999.2</v>
      </c>
      <c r="J10" s="9">
        <v>44888</v>
      </c>
      <c r="K10" s="9">
        <v>44926</v>
      </c>
      <c r="L10" s="7" t="s">
        <v>282</v>
      </c>
    </row>
    <row r="11" spans="1:12" ht="38.25" x14ac:dyDescent="0.25">
      <c r="A11" s="5">
        <v>7</v>
      </c>
      <c r="B11" s="3" t="str">
        <f>HYPERLINK("https://my.zakupki.prom.ua/remote/dispatcher/state_purchase_view/38819851", "UA-2022-11-25-012047-a")</f>
        <v>UA-2022-11-25-012047-a</v>
      </c>
      <c r="C11" s="6" t="s">
        <v>186</v>
      </c>
      <c r="D11" s="6" t="s">
        <v>64</v>
      </c>
      <c r="E11" s="6" t="s">
        <v>183</v>
      </c>
      <c r="F11" s="6" t="s">
        <v>249</v>
      </c>
      <c r="G11" s="7" t="s">
        <v>104</v>
      </c>
      <c r="H11" s="7" t="s">
        <v>102</v>
      </c>
      <c r="I11" s="8">
        <v>24999.919999999998</v>
      </c>
      <c r="J11" s="9">
        <v>44886</v>
      </c>
      <c r="K11" s="9">
        <v>44926</v>
      </c>
      <c r="L11" s="7" t="s">
        <v>282</v>
      </c>
    </row>
    <row r="12" spans="1:12" ht="51" x14ac:dyDescent="0.25">
      <c r="A12" s="5">
        <v>8</v>
      </c>
      <c r="B12" s="3" t="str">
        <f>HYPERLINK("https://my.zakupki.prom.ua/remote/dispatcher/state_purchase_view/38249595", "UA-2022-10-31-004328-a")</f>
        <v>UA-2022-10-31-004328-a</v>
      </c>
      <c r="C12" s="6" t="s">
        <v>292</v>
      </c>
      <c r="D12" s="6" t="s">
        <v>124</v>
      </c>
      <c r="E12" s="6" t="s">
        <v>183</v>
      </c>
      <c r="F12" s="6" t="s">
        <v>251</v>
      </c>
      <c r="G12" s="7" t="s">
        <v>87</v>
      </c>
      <c r="H12" s="7" t="s">
        <v>28</v>
      </c>
      <c r="I12" s="8">
        <v>2650</v>
      </c>
      <c r="J12" s="9">
        <v>44851</v>
      </c>
      <c r="K12" s="9">
        <v>44926</v>
      </c>
      <c r="L12" s="7" t="s">
        <v>282</v>
      </c>
    </row>
    <row r="13" spans="1:12" ht="38.25" x14ac:dyDescent="0.25">
      <c r="A13" s="5">
        <v>9</v>
      </c>
      <c r="B13" s="3" t="str">
        <f>HYPERLINK("https://my.zakupki.prom.ua/remote/dispatcher/state_purchase_view/34521188", "UA-2022-01-27-004435-b")</f>
        <v>UA-2022-01-27-004435-b</v>
      </c>
      <c r="C13" s="6" t="s">
        <v>294</v>
      </c>
      <c r="D13" s="6" t="s">
        <v>140</v>
      </c>
      <c r="E13" s="6" t="s">
        <v>183</v>
      </c>
      <c r="F13" s="6" t="s">
        <v>258</v>
      </c>
      <c r="G13" s="7" t="s">
        <v>106</v>
      </c>
      <c r="H13" s="7" t="s">
        <v>133</v>
      </c>
      <c r="I13" s="8">
        <v>3240</v>
      </c>
      <c r="J13" s="9">
        <v>44588</v>
      </c>
      <c r="K13" s="9">
        <v>44926</v>
      </c>
      <c r="L13" s="7" t="s">
        <v>282</v>
      </c>
    </row>
    <row r="14" spans="1:12" ht="51" x14ac:dyDescent="0.25">
      <c r="A14" s="5">
        <v>10</v>
      </c>
      <c r="B14" s="3" t="str">
        <f>HYPERLINK("https://my.zakupki.prom.ua/remote/dispatcher/state_purchase_view/34692715", "UA-2022-02-01-007127-b")</f>
        <v>UA-2022-02-01-007127-b</v>
      </c>
      <c r="C14" s="6" t="s">
        <v>291</v>
      </c>
      <c r="D14" s="6" t="s">
        <v>136</v>
      </c>
      <c r="E14" s="6" t="s">
        <v>183</v>
      </c>
      <c r="F14" s="6" t="s">
        <v>206</v>
      </c>
      <c r="G14" s="7" t="s">
        <v>10</v>
      </c>
      <c r="H14" s="7" t="s">
        <v>62</v>
      </c>
      <c r="I14" s="8">
        <v>19133.82</v>
      </c>
      <c r="J14" s="9">
        <v>44592</v>
      </c>
      <c r="K14" s="9">
        <v>44926</v>
      </c>
      <c r="L14" s="7" t="s">
        <v>282</v>
      </c>
    </row>
    <row r="15" spans="1:12" ht="25.5" x14ac:dyDescent="0.25">
      <c r="A15" s="5">
        <v>11</v>
      </c>
      <c r="B15" s="3" t="str">
        <f>HYPERLINK("https://my.zakupki.prom.ua/remote/dispatcher/state_purchase_view/38323781", "UA-2022-11-03-004125-a")</f>
        <v>UA-2022-11-03-004125-a</v>
      </c>
      <c r="C15" s="6" t="s">
        <v>298</v>
      </c>
      <c r="D15" s="6" t="s">
        <v>91</v>
      </c>
      <c r="E15" s="6" t="s">
        <v>183</v>
      </c>
      <c r="F15" s="6" t="s">
        <v>194</v>
      </c>
      <c r="G15" s="7" t="s">
        <v>59</v>
      </c>
      <c r="H15" s="7" t="s">
        <v>20</v>
      </c>
      <c r="I15" s="8">
        <v>43470</v>
      </c>
      <c r="J15" s="9">
        <v>44866</v>
      </c>
      <c r="K15" s="9">
        <v>44926</v>
      </c>
      <c r="L15" s="7" t="s">
        <v>282</v>
      </c>
    </row>
    <row r="16" spans="1:12" ht="25.5" x14ac:dyDescent="0.25">
      <c r="A16" s="5">
        <v>12</v>
      </c>
      <c r="B16" s="3" t="str">
        <f>HYPERLINK("https://my.zakupki.prom.ua/remote/dispatcher/state_purchase_view/35079056", "UA-2022-02-11-001395-b")</f>
        <v>UA-2022-02-11-001395-b</v>
      </c>
      <c r="C16" s="6" t="s">
        <v>288</v>
      </c>
      <c r="D16" s="6" t="s">
        <v>64</v>
      </c>
      <c r="E16" s="6" t="s">
        <v>183</v>
      </c>
      <c r="F16" s="6" t="s">
        <v>161</v>
      </c>
      <c r="G16" s="7" t="s">
        <v>72</v>
      </c>
      <c r="H16" s="7" t="s">
        <v>157</v>
      </c>
      <c r="I16" s="8">
        <v>2095.5300000000002</v>
      </c>
      <c r="J16" s="9">
        <v>44600</v>
      </c>
      <c r="K16" s="9">
        <v>44926</v>
      </c>
      <c r="L16" s="7" t="s">
        <v>282</v>
      </c>
    </row>
    <row r="17" spans="1:12" ht="25.5" x14ac:dyDescent="0.25">
      <c r="A17" s="5">
        <v>13</v>
      </c>
      <c r="B17" s="3" t="str">
        <f>HYPERLINK("https://my.zakupki.prom.ua/remote/dispatcher/state_purchase_view/34885272", "UA-2022-02-07-004206-b")</f>
        <v>UA-2022-02-07-004206-b</v>
      </c>
      <c r="C17" s="6" t="s">
        <v>287</v>
      </c>
      <c r="D17" s="6" t="s">
        <v>115</v>
      </c>
      <c r="E17" s="6" t="s">
        <v>183</v>
      </c>
      <c r="F17" s="6" t="s">
        <v>232</v>
      </c>
      <c r="G17" s="7" t="s">
        <v>54</v>
      </c>
      <c r="H17" s="7" t="s">
        <v>1</v>
      </c>
      <c r="I17" s="8">
        <v>10285</v>
      </c>
      <c r="J17" s="9">
        <v>44599</v>
      </c>
      <c r="K17" s="9">
        <v>44926</v>
      </c>
      <c r="L17" s="7" t="s">
        <v>282</v>
      </c>
    </row>
    <row r="18" spans="1:12" ht="38.25" x14ac:dyDescent="0.25">
      <c r="A18" s="5">
        <v>14</v>
      </c>
      <c r="B18" s="3" t="str">
        <f>HYPERLINK("https://my.zakupki.prom.ua/remote/dispatcher/state_purchase_view/34073063", "UA-2022-01-14-000477-a")</f>
        <v>UA-2022-01-14-000477-a</v>
      </c>
      <c r="C18" s="6" t="s">
        <v>266</v>
      </c>
      <c r="D18" s="6" t="s">
        <v>139</v>
      </c>
      <c r="E18" s="6" t="s">
        <v>183</v>
      </c>
      <c r="F18" s="6" t="s">
        <v>261</v>
      </c>
      <c r="G18" s="7" t="s">
        <v>81</v>
      </c>
      <c r="H18" s="7" t="s">
        <v>143</v>
      </c>
      <c r="I18" s="8">
        <v>6000</v>
      </c>
      <c r="J18" s="9">
        <v>44575</v>
      </c>
      <c r="K18" s="9">
        <v>44926</v>
      </c>
      <c r="L18" s="7" t="s">
        <v>282</v>
      </c>
    </row>
    <row r="19" spans="1:12" ht="38.25" x14ac:dyDescent="0.25">
      <c r="A19" s="5">
        <v>15</v>
      </c>
      <c r="B19" s="3" t="str">
        <f>HYPERLINK("https://my.zakupki.prom.ua/remote/dispatcher/state_purchase_view/32711478", "UA-2021-12-07-013773-c")</f>
        <v>UA-2021-12-07-013773-c</v>
      </c>
      <c r="C19" s="6" t="s">
        <v>209</v>
      </c>
      <c r="D19" s="6" t="s">
        <v>146</v>
      </c>
      <c r="E19" s="6" t="s">
        <v>183</v>
      </c>
      <c r="F19" s="6" t="s">
        <v>248</v>
      </c>
      <c r="G19" s="7" t="s">
        <v>35</v>
      </c>
      <c r="H19" s="7" t="s">
        <v>111</v>
      </c>
      <c r="I19" s="8">
        <v>2772.12</v>
      </c>
      <c r="J19" s="9">
        <v>44537</v>
      </c>
      <c r="K19" s="9">
        <v>44926</v>
      </c>
      <c r="L19" s="7" t="s">
        <v>282</v>
      </c>
    </row>
    <row r="20" spans="1:12" ht="25.5" x14ac:dyDescent="0.25">
      <c r="A20" s="5">
        <v>16</v>
      </c>
      <c r="B20" s="3" t="str">
        <f>HYPERLINK("https://my.zakupki.prom.ua/remote/dispatcher/state_purchase_view/37972706", "UA-2022-10-13-012372-a")</f>
        <v>UA-2022-10-13-012372-a</v>
      </c>
      <c r="C20" s="6" t="s">
        <v>283</v>
      </c>
      <c r="D20" s="6" t="s">
        <v>92</v>
      </c>
      <c r="E20" s="6" t="s">
        <v>239</v>
      </c>
      <c r="F20" s="6" t="s">
        <v>274</v>
      </c>
      <c r="G20" s="7" t="s">
        <v>47</v>
      </c>
      <c r="H20" s="7" t="s">
        <v>22</v>
      </c>
      <c r="I20" s="8">
        <v>89700</v>
      </c>
      <c r="J20" s="9">
        <v>44866</v>
      </c>
      <c r="K20" s="9">
        <v>44926</v>
      </c>
      <c r="L20" s="7" t="s">
        <v>282</v>
      </c>
    </row>
    <row r="21" spans="1:12" ht="38.25" x14ac:dyDescent="0.25">
      <c r="A21" s="5">
        <v>17</v>
      </c>
      <c r="B21" s="3" t="str">
        <f>HYPERLINK("https://my.zakupki.prom.ua/remote/dispatcher/state_purchase_view/34027353", "UA-2022-01-12-003765-a")</f>
        <v>UA-2022-01-12-003765-a</v>
      </c>
      <c r="C21" s="6" t="s">
        <v>293</v>
      </c>
      <c r="D21" s="6" t="s">
        <v>19</v>
      </c>
      <c r="E21" s="6" t="s">
        <v>208</v>
      </c>
      <c r="F21" s="6" t="s">
        <v>185</v>
      </c>
      <c r="G21" s="7" t="s">
        <v>86</v>
      </c>
      <c r="H21" s="7" t="s">
        <v>12</v>
      </c>
      <c r="I21" s="8">
        <v>145495.71</v>
      </c>
      <c r="J21" s="9">
        <v>44585</v>
      </c>
      <c r="K21" s="9">
        <v>44926</v>
      </c>
      <c r="L21" s="7" t="s">
        <v>282</v>
      </c>
    </row>
    <row r="22" spans="1:12" ht="38.25" x14ac:dyDescent="0.25">
      <c r="A22" s="5">
        <v>18</v>
      </c>
      <c r="B22" s="3" t="str">
        <f>HYPERLINK("https://my.zakupki.prom.ua/remote/dispatcher/state_purchase_view/34047134", "UA-2022-01-13-001289-a")</f>
        <v>UA-2022-01-13-001289-a</v>
      </c>
      <c r="C22" s="6" t="s">
        <v>223</v>
      </c>
      <c r="D22" s="6" t="s">
        <v>139</v>
      </c>
      <c r="E22" s="6" t="s">
        <v>183</v>
      </c>
      <c r="F22" s="6" t="s">
        <v>246</v>
      </c>
      <c r="G22" s="7" t="s">
        <v>70</v>
      </c>
      <c r="H22" s="7" t="s">
        <v>21</v>
      </c>
      <c r="I22" s="8">
        <v>3000</v>
      </c>
      <c r="J22" s="9">
        <v>44574</v>
      </c>
      <c r="K22" s="9">
        <v>44926</v>
      </c>
      <c r="L22" s="7" t="s">
        <v>282</v>
      </c>
    </row>
    <row r="23" spans="1:12" ht="25.5" x14ac:dyDescent="0.25">
      <c r="A23" s="5">
        <v>19</v>
      </c>
      <c r="B23" s="3" t="str">
        <f>HYPERLINK("https://my.zakupki.prom.ua/remote/dispatcher/state_purchase_view/34622390", "UA-2022-01-31-000924-b")</f>
        <v>UA-2022-01-31-000924-b</v>
      </c>
      <c r="C23" s="6" t="s">
        <v>276</v>
      </c>
      <c r="D23" s="6" t="s">
        <v>131</v>
      </c>
      <c r="E23" s="6" t="s">
        <v>183</v>
      </c>
      <c r="F23" s="6" t="s">
        <v>158</v>
      </c>
      <c r="G23" s="7" t="s">
        <v>0</v>
      </c>
      <c r="H23" s="7" t="s">
        <v>126</v>
      </c>
      <c r="I23" s="8">
        <v>3324</v>
      </c>
      <c r="J23" s="9">
        <v>44592</v>
      </c>
      <c r="K23" s="9">
        <v>44926</v>
      </c>
      <c r="L23" s="7" t="s">
        <v>282</v>
      </c>
    </row>
    <row r="24" spans="1:12" ht="38.25" x14ac:dyDescent="0.25">
      <c r="A24" s="5">
        <v>20</v>
      </c>
      <c r="B24" s="3" t="str">
        <f>HYPERLINK("https://my.zakupki.prom.ua/remote/dispatcher/state_purchase_view/38207380", "UA-2022-10-27-009216-a")</f>
        <v>UA-2022-10-27-009216-a</v>
      </c>
      <c r="C24" s="6" t="s">
        <v>289</v>
      </c>
      <c r="D24" s="6" t="s">
        <v>121</v>
      </c>
      <c r="E24" s="6" t="s">
        <v>183</v>
      </c>
      <c r="F24" s="6" t="s">
        <v>193</v>
      </c>
      <c r="G24" s="7" t="s">
        <v>51</v>
      </c>
      <c r="H24" s="7" t="s">
        <v>16</v>
      </c>
      <c r="I24" s="8">
        <v>14400</v>
      </c>
      <c r="J24" s="9">
        <v>44859</v>
      </c>
      <c r="K24" s="9">
        <v>44926</v>
      </c>
      <c r="L24" s="7" t="s">
        <v>282</v>
      </c>
    </row>
    <row r="25" spans="1:12" ht="25.5" x14ac:dyDescent="0.25">
      <c r="A25" s="5">
        <v>21</v>
      </c>
      <c r="B25" s="3" t="str">
        <f>HYPERLINK("https://my.zakupki.prom.ua/remote/dispatcher/state_purchase_view/34092746", "UA-2022-01-14-005312-a")</f>
        <v>UA-2022-01-14-005312-a</v>
      </c>
      <c r="C25" s="6" t="s">
        <v>188</v>
      </c>
      <c r="D25" s="6" t="s">
        <v>150</v>
      </c>
      <c r="E25" s="6" t="s">
        <v>183</v>
      </c>
      <c r="F25" s="6" t="s">
        <v>252</v>
      </c>
      <c r="G25" s="7" t="s">
        <v>110</v>
      </c>
      <c r="H25" s="7" t="s">
        <v>192</v>
      </c>
      <c r="I25" s="8">
        <v>3757.16</v>
      </c>
      <c r="J25" s="9">
        <v>44575</v>
      </c>
      <c r="K25" s="9">
        <v>44926</v>
      </c>
      <c r="L25" s="7" t="s">
        <v>282</v>
      </c>
    </row>
    <row r="26" spans="1:12" ht="25.5" x14ac:dyDescent="0.25">
      <c r="A26" s="5">
        <v>22</v>
      </c>
      <c r="B26" s="3" t="str">
        <f>HYPERLINK("https://my.zakupki.prom.ua/remote/dispatcher/state_purchase_view/38567385", "UA-2022-11-15-004115-a")</f>
        <v>UA-2022-11-15-004115-a</v>
      </c>
      <c r="C26" s="6" t="s">
        <v>296</v>
      </c>
      <c r="D26" s="6" t="s">
        <v>90</v>
      </c>
      <c r="E26" s="6" t="s">
        <v>183</v>
      </c>
      <c r="F26" s="6" t="s">
        <v>167</v>
      </c>
      <c r="G26" s="7" t="s">
        <v>47</v>
      </c>
      <c r="H26" s="7" t="s">
        <v>62</v>
      </c>
      <c r="I26" s="8">
        <v>140</v>
      </c>
      <c r="J26" s="9">
        <v>44880</v>
      </c>
      <c r="K26" s="9">
        <v>44926</v>
      </c>
      <c r="L26" s="7" t="s">
        <v>282</v>
      </c>
    </row>
    <row r="27" spans="1:12" ht="38.25" x14ac:dyDescent="0.25">
      <c r="A27" s="5">
        <v>23</v>
      </c>
      <c r="B27" s="3" t="str">
        <f>HYPERLINK("https://my.zakupki.prom.ua/remote/dispatcher/state_purchase_view/23295252", "UA-2021-01-26-011775-b")</f>
        <v>UA-2021-01-26-011775-b</v>
      </c>
      <c r="C27" s="6" t="s">
        <v>202</v>
      </c>
      <c r="D27" s="6" t="s">
        <v>146</v>
      </c>
      <c r="E27" s="6" t="s">
        <v>183</v>
      </c>
      <c r="F27" s="6" t="s">
        <v>248</v>
      </c>
      <c r="G27" s="7" t="s">
        <v>35</v>
      </c>
      <c r="H27" s="7" t="s">
        <v>173</v>
      </c>
      <c r="I27" s="8">
        <v>1785.68</v>
      </c>
      <c r="J27" s="9">
        <v>44222</v>
      </c>
      <c r="K27" s="9">
        <v>44561</v>
      </c>
      <c r="L27" s="7" t="s">
        <v>282</v>
      </c>
    </row>
    <row r="28" spans="1:12" ht="25.5" x14ac:dyDescent="0.25">
      <c r="A28" s="5">
        <v>24</v>
      </c>
      <c r="B28" s="3" t="str">
        <f>HYPERLINK("https://my.zakupki.prom.ua/remote/dispatcher/state_purchase_view/25086193", "UA-2021-03-19-008909-c")</f>
        <v>UA-2021-03-19-008909-c</v>
      </c>
      <c r="C28" s="6" t="s">
        <v>179</v>
      </c>
      <c r="D28" s="6" t="s">
        <v>49</v>
      </c>
      <c r="E28" s="6" t="s">
        <v>183</v>
      </c>
      <c r="F28" s="6" t="s">
        <v>160</v>
      </c>
      <c r="G28" s="7" t="s">
        <v>57</v>
      </c>
      <c r="H28" s="7" t="s">
        <v>132</v>
      </c>
      <c r="I28" s="8">
        <v>8358</v>
      </c>
      <c r="J28" s="9">
        <v>44273</v>
      </c>
      <c r="K28" s="9">
        <v>44561</v>
      </c>
      <c r="L28" s="7" t="s">
        <v>282</v>
      </c>
    </row>
    <row r="29" spans="1:12" ht="51" x14ac:dyDescent="0.25">
      <c r="A29" s="5">
        <v>25</v>
      </c>
      <c r="B29" s="3" t="str">
        <f>HYPERLINK("https://my.zakupki.prom.ua/remote/dispatcher/state_purchase_view/30891362", "UA-2021-10-20-001001-b")</f>
        <v>UA-2021-10-20-001001-b</v>
      </c>
      <c r="C29" s="6" t="s">
        <v>214</v>
      </c>
      <c r="D29" s="6" t="s">
        <v>136</v>
      </c>
      <c r="E29" s="6" t="s">
        <v>183</v>
      </c>
      <c r="F29" s="6" t="s">
        <v>206</v>
      </c>
      <c r="G29" s="7" t="s">
        <v>10</v>
      </c>
      <c r="H29" s="7" t="s">
        <v>148</v>
      </c>
      <c r="I29" s="8">
        <v>12401.54</v>
      </c>
      <c r="J29" s="9">
        <v>44487</v>
      </c>
      <c r="K29" s="9">
        <v>44561</v>
      </c>
      <c r="L29" s="7" t="s">
        <v>282</v>
      </c>
    </row>
    <row r="30" spans="1:12" ht="51" x14ac:dyDescent="0.25">
      <c r="A30" s="5">
        <v>26</v>
      </c>
      <c r="B30" s="3" t="str">
        <f>HYPERLINK("https://my.zakupki.prom.ua/remote/dispatcher/state_purchase_view/31330257", "UA-2021-11-02-006591-a")</f>
        <v>UA-2021-11-02-006591-a</v>
      </c>
      <c r="C30" s="6" t="s">
        <v>228</v>
      </c>
      <c r="D30" s="6" t="s">
        <v>117</v>
      </c>
      <c r="E30" s="6" t="s">
        <v>239</v>
      </c>
      <c r="F30" s="6" t="s">
        <v>243</v>
      </c>
      <c r="G30" s="7" t="s">
        <v>108</v>
      </c>
      <c r="H30" s="7" t="s">
        <v>23</v>
      </c>
      <c r="I30" s="8">
        <v>154783.41</v>
      </c>
      <c r="J30" s="9">
        <v>44518</v>
      </c>
      <c r="K30" s="9">
        <v>44561</v>
      </c>
      <c r="L30" s="7" t="s">
        <v>282</v>
      </c>
    </row>
    <row r="31" spans="1:12" ht="38.25" x14ac:dyDescent="0.25">
      <c r="A31" s="5">
        <v>27</v>
      </c>
      <c r="B31" s="3" t="str">
        <f>HYPERLINK("https://my.zakupki.prom.ua/remote/dispatcher/state_purchase_view/25600837", "UA-2021-04-07-004762-a")</f>
        <v>UA-2021-04-07-004762-a</v>
      </c>
      <c r="C31" s="6" t="s">
        <v>297</v>
      </c>
      <c r="D31" s="6" t="s">
        <v>129</v>
      </c>
      <c r="E31" s="6" t="s">
        <v>183</v>
      </c>
      <c r="F31" s="6" t="s">
        <v>244</v>
      </c>
      <c r="G31" s="7" t="s">
        <v>93</v>
      </c>
      <c r="H31" s="7" t="s">
        <v>67</v>
      </c>
      <c r="I31" s="8">
        <v>7040</v>
      </c>
      <c r="J31" s="9">
        <v>44286</v>
      </c>
      <c r="K31" s="9">
        <v>44561</v>
      </c>
      <c r="L31" s="7" t="s">
        <v>282</v>
      </c>
    </row>
    <row r="32" spans="1:12" ht="25.5" x14ac:dyDescent="0.25">
      <c r="A32" s="5">
        <v>28</v>
      </c>
      <c r="B32" s="3" t="str">
        <f>HYPERLINK("https://my.zakupki.prom.ua/remote/dispatcher/state_purchase_view/23178656", "UA-2021-01-22-009453-b")</f>
        <v>UA-2021-01-22-009453-b</v>
      </c>
      <c r="C32" s="6" t="s">
        <v>217</v>
      </c>
      <c r="D32" s="6" t="s">
        <v>131</v>
      </c>
      <c r="E32" s="6" t="s">
        <v>183</v>
      </c>
      <c r="F32" s="6" t="s">
        <v>158</v>
      </c>
      <c r="G32" s="7" t="s">
        <v>0</v>
      </c>
      <c r="H32" s="7" t="s">
        <v>119</v>
      </c>
      <c r="I32" s="8">
        <v>1269.54</v>
      </c>
      <c r="J32" s="9">
        <v>44216</v>
      </c>
      <c r="K32" s="9">
        <v>44561</v>
      </c>
      <c r="L32" s="7" t="s">
        <v>282</v>
      </c>
    </row>
    <row r="33" spans="1:12" ht="38.25" x14ac:dyDescent="0.25">
      <c r="A33" s="5">
        <v>29</v>
      </c>
      <c r="B33" s="3" t="str">
        <f>HYPERLINK("https://my.zakupki.prom.ua/remote/dispatcher/state_purchase_view/23184555", "UA-2021-01-22-011366-b")</f>
        <v>UA-2021-01-22-011366-b</v>
      </c>
      <c r="C33" s="6" t="s">
        <v>222</v>
      </c>
      <c r="D33" s="6" t="s">
        <v>149</v>
      </c>
      <c r="E33" s="6" t="s">
        <v>183</v>
      </c>
      <c r="F33" s="6" t="s">
        <v>252</v>
      </c>
      <c r="G33" s="7" t="s">
        <v>110</v>
      </c>
      <c r="H33" s="7" t="s">
        <v>191</v>
      </c>
      <c r="I33" s="8">
        <v>3403.8</v>
      </c>
      <c r="J33" s="9">
        <v>44218</v>
      </c>
      <c r="K33" s="9">
        <v>44561</v>
      </c>
      <c r="L33" s="7" t="s">
        <v>282</v>
      </c>
    </row>
    <row r="34" spans="1:12" ht="25.5" x14ac:dyDescent="0.25">
      <c r="A34" s="5">
        <v>30</v>
      </c>
      <c r="B34" s="3" t="str">
        <f>HYPERLINK("https://my.zakupki.prom.ua/remote/dispatcher/state_purchase_view/29696864", "UA-2021-09-09-006085-c")</f>
        <v>UA-2021-09-09-006085-c</v>
      </c>
      <c r="C34" s="6" t="s">
        <v>224</v>
      </c>
      <c r="D34" s="6" t="s">
        <v>138</v>
      </c>
      <c r="E34" s="6" t="s">
        <v>183</v>
      </c>
      <c r="F34" s="6" t="s">
        <v>164</v>
      </c>
      <c r="G34" s="7" t="s">
        <v>80</v>
      </c>
      <c r="H34" s="7" t="s">
        <v>153</v>
      </c>
      <c r="I34" s="8">
        <v>1900</v>
      </c>
      <c r="J34" s="9">
        <v>44447</v>
      </c>
      <c r="K34" s="9">
        <v>44561</v>
      </c>
      <c r="L34" s="7" t="s">
        <v>282</v>
      </c>
    </row>
    <row r="35" spans="1:12" ht="38.25" x14ac:dyDescent="0.25">
      <c r="A35" s="5">
        <v>31</v>
      </c>
      <c r="B35" s="3" t="str">
        <f>HYPERLINK("https://my.zakupki.prom.ua/remote/dispatcher/state_purchase_view/31002173", "UA-2021-10-22-005670-b")</f>
        <v>UA-2021-10-22-005670-b</v>
      </c>
      <c r="C35" s="6" t="s">
        <v>297</v>
      </c>
      <c r="D35" s="6" t="s">
        <v>129</v>
      </c>
      <c r="E35" s="6" t="s">
        <v>183</v>
      </c>
      <c r="F35" s="6" t="s">
        <v>244</v>
      </c>
      <c r="G35" s="7" t="s">
        <v>93</v>
      </c>
      <c r="H35" s="7" t="s">
        <v>32</v>
      </c>
      <c r="I35" s="8">
        <v>3500</v>
      </c>
      <c r="J35" s="9">
        <v>44487</v>
      </c>
      <c r="K35" s="9">
        <v>44561</v>
      </c>
      <c r="L35" s="7" t="s">
        <v>282</v>
      </c>
    </row>
    <row r="36" spans="1:12" ht="63.75" x14ac:dyDescent="0.25">
      <c r="A36" s="5">
        <v>32</v>
      </c>
      <c r="B36" s="3" t="str">
        <f>HYPERLINK("https://my.zakupki.prom.ua/remote/dispatcher/state_purchase_view/29533060", "UA-2021-09-03-008667-c")</f>
        <v>UA-2021-09-03-008667-c</v>
      </c>
      <c r="C36" s="6" t="s">
        <v>215</v>
      </c>
      <c r="D36" s="6" t="s">
        <v>134</v>
      </c>
      <c r="E36" s="6" t="s">
        <v>183</v>
      </c>
      <c r="F36" s="6" t="s">
        <v>170</v>
      </c>
      <c r="G36" s="7" t="s">
        <v>4</v>
      </c>
      <c r="H36" s="7" t="s">
        <v>14</v>
      </c>
      <c r="I36" s="8">
        <v>46334.400000000001</v>
      </c>
      <c r="J36" s="9">
        <v>44440</v>
      </c>
      <c r="K36" s="9">
        <v>44561</v>
      </c>
      <c r="L36" s="7" t="s">
        <v>282</v>
      </c>
    </row>
    <row r="37" spans="1:12" ht="51" x14ac:dyDescent="0.25">
      <c r="A37" s="5">
        <v>33</v>
      </c>
      <c r="B37" s="3" t="str">
        <f>HYPERLINK("https://my.zakupki.prom.ua/remote/dispatcher/state_purchase_view/27622635", "UA-2021-06-18-008638-c")</f>
        <v>UA-2021-06-18-008638-c</v>
      </c>
      <c r="C37" s="6" t="s">
        <v>268</v>
      </c>
      <c r="D37" s="6" t="s">
        <v>124</v>
      </c>
      <c r="E37" s="6" t="s">
        <v>183</v>
      </c>
      <c r="F37" s="6" t="s">
        <v>256</v>
      </c>
      <c r="G37" s="7" t="s">
        <v>82</v>
      </c>
      <c r="H37" s="7" t="s">
        <v>172</v>
      </c>
      <c r="I37" s="8">
        <v>528</v>
      </c>
      <c r="J37" s="9">
        <v>44363</v>
      </c>
      <c r="K37" s="9">
        <v>44561</v>
      </c>
      <c r="L37" s="7" t="s">
        <v>282</v>
      </c>
    </row>
    <row r="38" spans="1:12" ht="25.5" x14ac:dyDescent="0.25">
      <c r="A38" s="5">
        <v>34</v>
      </c>
      <c r="B38" s="3" t="str">
        <f>HYPERLINK("https://my.zakupki.prom.ua/remote/dispatcher/state_purchase_view/28075361", "UA-2021-07-08-005586-c")</f>
        <v>UA-2021-07-08-005586-c</v>
      </c>
      <c r="C38" s="6" t="s">
        <v>220</v>
      </c>
      <c r="D38" s="6" t="s">
        <v>139</v>
      </c>
      <c r="E38" s="6" t="s">
        <v>183</v>
      </c>
      <c r="F38" s="6" t="s">
        <v>246</v>
      </c>
      <c r="G38" s="7" t="s">
        <v>70</v>
      </c>
      <c r="H38" s="7" t="s">
        <v>21</v>
      </c>
      <c r="I38" s="8">
        <v>1500</v>
      </c>
      <c r="J38" s="9">
        <v>44378</v>
      </c>
      <c r="K38" s="9">
        <v>44561</v>
      </c>
      <c r="L38" s="7" t="s">
        <v>282</v>
      </c>
    </row>
    <row r="39" spans="1:12" ht="38.25" x14ac:dyDescent="0.25">
      <c r="A39" s="5">
        <v>35</v>
      </c>
      <c r="B39" s="3" t="str">
        <f>HYPERLINK("https://my.zakupki.prom.ua/remote/dispatcher/state_purchase_view/29572898", "UA-2021-09-06-007755-c")</f>
        <v>UA-2021-09-06-007755-c</v>
      </c>
      <c r="C39" s="6" t="s">
        <v>297</v>
      </c>
      <c r="D39" s="6" t="s">
        <v>129</v>
      </c>
      <c r="E39" s="6" t="s">
        <v>183</v>
      </c>
      <c r="F39" s="6" t="s">
        <v>244</v>
      </c>
      <c r="G39" s="7" t="s">
        <v>93</v>
      </c>
      <c r="H39" s="7" t="s">
        <v>63</v>
      </c>
      <c r="I39" s="8">
        <v>23800</v>
      </c>
      <c r="J39" s="9">
        <v>44440</v>
      </c>
      <c r="K39" s="9">
        <v>44561</v>
      </c>
      <c r="L39" s="7" t="s">
        <v>282</v>
      </c>
    </row>
    <row r="40" spans="1:12" ht="38.25" x14ac:dyDescent="0.25">
      <c r="A40" s="5">
        <v>36</v>
      </c>
      <c r="B40" s="3" t="str">
        <f>HYPERLINK("https://my.zakupki.prom.ua/remote/dispatcher/state_purchase_view/23185314", "UA-2021-01-22-011582-b")</f>
        <v>UA-2021-01-22-011582-b</v>
      </c>
      <c r="C40" s="6" t="s">
        <v>182</v>
      </c>
      <c r="D40" s="6" t="s">
        <v>18</v>
      </c>
      <c r="E40" s="6" t="s">
        <v>183</v>
      </c>
      <c r="F40" s="6" t="s">
        <v>250</v>
      </c>
      <c r="G40" s="7" t="s">
        <v>109</v>
      </c>
      <c r="H40" s="7" t="s">
        <v>130</v>
      </c>
      <c r="I40" s="8">
        <v>18774.27</v>
      </c>
      <c r="J40" s="9">
        <v>44216</v>
      </c>
      <c r="K40" s="9">
        <v>44561</v>
      </c>
      <c r="L40" s="7" t="s">
        <v>282</v>
      </c>
    </row>
    <row r="41" spans="1:12" ht="38.25" x14ac:dyDescent="0.25">
      <c r="A41" s="5">
        <v>37</v>
      </c>
      <c r="B41" s="3" t="str">
        <f>HYPERLINK("https://my.zakupki.prom.ua/remote/dispatcher/state_purchase_view/32924855", "UA-2021-12-10-013074-c")</f>
        <v>UA-2021-12-10-013074-c</v>
      </c>
      <c r="C41" s="6" t="s">
        <v>198</v>
      </c>
      <c r="D41" s="6" t="s">
        <v>101</v>
      </c>
      <c r="E41" s="6" t="s">
        <v>183</v>
      </c>
      <c r="F41" s="6" t="s">
        <v>255</v>
      </c>
      <c r="G41" s="7" t="s">
        <v>73</v>
      </c>
      <c r="H41" s="7" t="s">
        <v>2</v>
      </c>
      <c r="I41" s="8">
        <v>24996.65</v>
      </c>
      <c r="J41" s="9">
        <v>44540</v>
      </c>
      <c r="K41" s="9">
        <v>44561</v>
      </c>
      <c r="L41" s="7" t="s">
        <v>282</v>
      </c>
    </row>
    <row r="42" spans="1:12" ht="25.5" x14ac:dyDescent="0.25">
      <c r="A42" s="5">
        <v>38</v>
      </c>
      <c r="B42" s="3" t="str">
        <f>HYPERLINK("https://my.zakupki.prom.ua/remote/dispatcher/state_purchase_view/29223930", "UA-2021-08-20-010618-a")</f>
        <v>UA-2021-08-20-010618-a</v>
      </c>
      <c r="C42" s="6" t="s">
        <v>177</v>
      </c>
      <c r="D42" s="6" t="s">
        <v>115</v>
      </c>
      <c r="E42" s="6" t="s">
        <v>183</v>
      </c>
      <c r="F42" s="6" t="s">
        <v>236</v>
      </c>
      <c r="G42" s="7" t="s">
        <v>61</v>
      </c>
      <c r="H42" s="7" t="s">
        <v>29</v>
      </c>
      <c r="I42" s="8">
        <v>3778</v>
      </c>
      <c r="J42" s="9">
        <v>44426</v>
      </c>
      <c r="K42" s="9">
        <v>44561</v>
      </c>
      <c r="L42" s="7" t="s">
        <v>282</v>
      </c>
    </row>
    <row r="43" spans="1:12" ht="38.25" x14ac:dyDescent="0.25">
      <c r="A43" s="5">
        <v>39</v>
      </c>
      <c r="B43" s="3" t="str">
        <f>HYPERLINK("https://my.zakupki.prom.ua/remote/dispatcher/state_purchase_view/29890194", "UA-2021-09-15-009592-b")</f>
        <v>UA-2021-09-15-009592-b</v>
      </c>
      <c r="C43" s="6" t="s">
        <v>295</v>
      </c>
      <c r="D43" s="6" t="s">
        <v>123</v>
      </c>
      <c r="E43" s="6" t="s">
        <v>183</v>
      </c>
      <c r="F43" s="6" t="s">
        <v>190</v>
      </c>
      <c r="G43" s="7" t="s">
        <v>60</v>
      </c>
      <c r="H43" s="7" t="s">
        <v>15</v>
      </c>
      <c r="I43" s="8">
        <v>1970</v>
      </c>
      <c r="J43" s="9">
        <v>44454</v>
      </c>
      <c r="K43" s="9">
        <v>44561</v>
      </c>
      <c r="L43" s="7" t="s">
        <v>282</v>
      </c>
    </row>
    <row r="44" spans="1:12" ht="38.25" x14ac:dyDescent="0.25">
      <c r="A44" s="5">
        <v>40</v>
      </c>
      <c r="B44" s="3" t="str">
        <f>HYPERLINK("https://my.zakupki.prom.ua/remote/dispatcher/state_purchase_view/30750803", "UA-2021-10-13-001976-b")</f>
        <v>UA-2021-10-13-001976-b</v>
      </c>
      <c r="C44" s="6" t="s">
        <v>290</v>
      </c>
      <c r="D44" s="6" t="s">
        <v>141</v>
      </c>
      <c r="E44" s="6" t="s">
        <v>183</v>
      </c>
      <c r="F44" s="6" t="s">
        <v>260</v>
      </c>
      <c r="G44" s="7" t="s">
        <v>113</v>
      </c>
      <c r="H44" s="7" t="s">
        <v>55</v>
      </c>
      <c r="I44" s="8">
        <v>48999.1</v>
      </c>
      <c r="J44" s="9">
        <v>44481</v>
      </c>
      <c r="K44" s="9">
        <v>44561</v>
      </c>
      <c r="L44" s="7" t="s">
        <v>282</v>
      </c>
    </row>
    <row r="45" spans="1:12" ht="25.5" x14ac:dyDescent="0.25">
      <c r="A45" s="5">
        <v>41</v>
      </c>
      <c r="B45" s="3" t="str">
        <f>HYPERLINK("https://my.zakupki.prom.ua/remote/dispatcher/state_purchase_view/28199793", "UA-2021-07-13-008503-c")</f>
        <v>UA-2021-07-13-008503-c</v>
      </c>
      <c r="C45" s="6" t="s">
        <v>165</v>
      </c>
      <c r="D45" s="6" t="s">
        <v>114</v>
      </c>
      <c r="E45" s="6" t="s">
        <v>183</v>
      </c>
      <c r="F45" s="6" t="s">
        <v>163</v>
      </c>
      <c r="G45" s="7" t="s">
        <v>58</v>
      </c>
      <c r="H45" s="7" t="s">
        <v>27</v>
      </c>
      <c r="I45" s="8">
        <v>9777</v>
      </c>
      <c r="J45" s="9">
        <v>44389</v>
      </c>
      <c r="K45" s="9">
        <v>44561</v>
      </c>
      <c r="L45" s="7" t="s">
        <v>282</v>
      </c>
    </row>
    <row r="46" spans="1:12" ht="51" x14ac:dyDescent="0.25">
      <c r="A46" s="5">
        <v>42</v>
      </c>
      <c r="B46" s="3" t="str">
        <f>HYPERLINK("https://my.zakupki.prom.ua/remote/dispatcher/state_purchase_view/28663042", "UA-2021-08-02-005119-b")</f>
        <v>UA-2021-08-02-005119-b</v>
      </c>
      <c r="C46" s="6" t="s">
        <v>212</v>
      </c>
      <c r="D46" s="6" t="s">
        <v>145</v>
      </c>
      <c r="E46" s="6" t="s">
        <v>183</v>
      </c>
      <c r="F46" s="6" t="s">
        <v>162</v>
      </c>
      <c r="G46" s="7" t="s">
        <v>50</v>
      </c>
      <c r="H46" s="7" t="s">
        <v>3</v>
      </c>
      <c r="I46" s="8">
        <v>2871</v>
      </c>
      <c r="J46" s="9">
        <v>44410</v>
      </c>
      <c r="K46" s="9">
        <v>44561</v>
      </c>
      <c r="L46" s="7" t="s">
        <v>282</v>
      </c>
    </row>
    <row r="47" spans="1:12" ht="51" x14ac:dyDescent="0.25">
      <c r="A47" s="5">
        <v>43</v>
      </c>
      <c r="B47" s="3" t="str">
        <f>HYPERLINK("https://my.zakupki.prom.ua/remote/dispatcher/state_purchase_view/23272451", "UA-2021-01-26-006284-b")</f>
        <v>UA-2021-01-26-006284-b</v>
      </c>
      <c r="C47" s="6" t="s">
        <v>269</v>
      </c>
      <c r="D47" s="6" t="s">
        <v>137</v>
      </c>
      <c r="E47" s="6" t="s">
        <v>183</v>
      </c>
      <c r="F47" s="6" t="s">
        <v>264</v>
      </c>
      <c r="G47" s="7" t="s">
        <v>84</v>
      </c>
      <c r="H47" s="7" t="s">
        <v>43</v>
      </c>
      <c r="I47" s="8">
        <v>4800</v>
      </c>
      <c r="J47" s="9">
        <v>44222</v>
      </c>
      <c r="K47" s="9">
        <v>44561</v>
      </c>
      <c r="L47" s="7" t="s">
        <v>282</v>
      </c>
    </row>
    <row r="48" spans="1:12" ht="25.5" x14ac:dyDescent="0.25">
      <c r="A48" s="5">
        <v>44</v>
      </c>
      <c r="B48" s="3" t="str">
        <f>HYPERLINK("https://my.zakupki.prom.ua/remote/dispatcher/state_purchase_view/32964390", "UA-2021-12-13-002292-c")</f>
        <v>UA-2021-12-13-002292-c</v>
      </c>
      <c r="C48" s="6" t="s">
        <v>279</v>
      </c>
      <c r="D48" s="6" t="s">
        <v>100</v>
      </c>
      <c r="E48" s="6" t="s">
        <v>183</v>
      </c>
      <c r="F48" s="6" t="s">
        <v>259</v>
      </c>
      <c r="G48" s="7" t="s">
        <v>98</v>
      </c>
      <c r="H48" s="7" t="s">
        <v>24</v>
      </c>
      <c r="I48" s="8">
        <v>3555.12</v>
      </c>
      <c r="J48" s="9">
        <v>44543</v>
      </c>
      <c r="K48" s="9">
        <v>44561</v>
      </c>
      <c r="L48" s="7" t="s">
        <v>282</v>
      </c>
    </row>
    <row r="49" spans="1:12" ht="25.5" x14ac:dyDescent="0.25">
      <c r="A49" s="5">
        <v>45</v>
      </c>
      <c r="B49" s="3" t="str">
        <f>HYPERLINK("https://my.zakupki.prom.ua/remote/dispatcher/state_purchase_view/32341483", "UA-2021-11-29-008568-c")</f>
        <v>UA-2021-11-29-008568-c</v>
      </c>
      <c r="C49" s="6" t="s">
        <v>286</v>
      </c>
      <c r="D49" s="6" t="s">
        <v>115</v>
      </c>
      <c r="E49" s="6" t="s">
        <v>183</v>
      </c>
      <c r="F49" s="6" t="s">
        <v>247</v>
      </c>
      <c r="G49" s="7" t="s">
        <v>107</v>
      </c>
      <c r="H49" s="7" t="s">
        <v>88</v>
      </c>
      <c r="I49" s="8">
        <v>10000</v>
      </c>
      <c r="J49" s="9">
        <v>44529</v>
      </c>
      <c r="K49" s="9">
        <v>44561</v>
      </c>
      <c r="L49" s="7" t="s">
        <v>282</v>
      </c>
    </row>
    <row r="50" spans="1:12" ht="51" x14ac:dyDescent="0.25">
      <c r="A50" s="5">
        <v>46</v>
      </c>
      <c r="B50" s="3" t="str">
        <f>HYPERLINK("https://my.zakupki.prom.ua/remote/dispatcher/state_purchase_view/23289401", "UA-2021-01-26-010317-b")</f>
        <v>UA-2021-01-26-010317-b</v>
      </c>
      <c r="C50" s="6" t="s">
        <v>277</v>
      </c>
      <c r="D50" s="6" t="s">
        <v>124</v>
      </c>
      <c r="E50" s="6" t="s">
        <v>183</v>
      </c>
      <c r="F50" s="6" t="s">
        <v>262</v>
      </c>
      <c r="G50" s="7" t="s">
        <v>94</v>
      </c>
      <c r="H50" s="7" t="s">
        <v>26</v>
      </c>
      <c r="I50" s="8">
        <v>3000</v>
      </c>
      <c r="J50" s="9">
        <v>44221</v>
      </c>
      <c r="K50" s="9">
        <v>44561</v>
      </c>
      <c r="L50" s="7" t="s">
        <v>282</v>
      </c>
    </row>
    <row r="51" spans="1:12" ht="51" x14ac:dyDescent="0.25">
      <c r="A51" s="5">
        <v>47</v>
      </c>
      <c r="B51" s="3" t="str">
        <f>HYPERLINK("https://my.zakupki.prom.ua/remote/dispatcher/state_purchase_view/24324292", "UA-2021-02-23-014646-b")</f>
        <v>UA-2021-02-23-014646-b</v>
      </c>
      <c r="C51" s="6" t="s">
        <v>214</v>
      </c>
      <c r="D51" s="6" t="s">
        <v>136</v>
      </c>
      <c r="E51" s="6" t="s">
        <v>183</v>
      </c>
      <c r="F51" s="6" t="s">
        <v>206</v>
      </c>
      <c r="G51" s="7" t="s">
        <v>10</v>
      </c>
      <c r="H51" s="7" t="s">
        <v>37</v>
      </c>
      <c r="I51" s="8">
        <v>11847.15</v>
      </c>
      <c r="J51" s="9">
        <v>44250</v>
      </c>
      <c r="K51" s="9">
        <v>44561</v>
      </c>
      <c r="L51" s="7" t="s">
        <v>282</v>
      </c>
    </row>
    <row r="52" spans="1:12" ht="51" x14ac:dyDescent="0.25">
      <c r="A52" s="5">
        <v>48</v>
      </c>
      <c r="B52" s="3" t="str">
        <f>HYPERLINK("https://my.zakupki.prom.ua/remote/dispatcher/state_purchase_view/30620942", "UA-2021-10-08-004978-b")</f>
        <v>UA-2021-10-08-004978-b</v>
      </c>
      <c r="C52" s="6" t="s">
        <v>226</v>
      </c>
      <c r="D52" s="6" t="s">
        <v>121</v>
      </c>
      <c r="E52" s="6" t="s">
        <v>183</v>
      </c>
      <c r="F52" s="6" t="s">
        <v>168</v>
      </c>
      <c r="G52" s="7" t="s">
        <v>52</v>
      </c>
      <c r="H52" s="7" t="s">
        <v>17</v>
      </c>
      <c r="I52" s="8">
        <v>12840</v>
      </c>
      <c r="J52" s="9">
        <v>44477</v>
      </c>
      <c r="K52" s="9">
        <v>44561</v>
      </c>
      <c r="L52" s="7" t="s">
        <v>282</v>
      </c>
    </row>
    <row r="53" spans="1:12" ht="38.25" x14ac:dyDescent="0.25">
      <c r="A53" s="5">
        <v>49</v>
      </c>
      <c r="B53" s="3" t="str">
        <f>HYPERLINK("https://my.zakupki.prom.ua/remote/dispatcher/state_purchase_view/25818522", "UA-2021-04-14-007443-b")</f>
        <v>UA-2021-04-14-007443-b</v>
      </c>
      <c r="C53" s="6" t="s">
        <v>297</v>
      </c>
      <c r="D53" s="6" t="s">
        <v>129</v>
      </c>
      <c r="E53" s="6" t="s">
        <v>183</v>
      </c>
      <c r="F53" s="6" t="s">
        <v>244</v>
      </c>
      <c r="G53" s="7" t="s">
        <v>93</v>
      </c>
      <c r="H53" s="7" t="s">
        <v>11</v>
      </c>
      <c r="I53" s="8">
        <v>8600</v>
      </c>
      <c r="J53" s="9">
        <v>44292</v>
      </c>
      <c r="K53" s="9">
        <v>44561</v>
      </c>
      <c r="L53" s="7" t="s">
        <v>282</v>
      </c>
    </row>
    <row r="54" spans="1:12" ht="38.25" x14ac:dyDescent="0.25">
      <c r="A54" s="5">
        <v>50</v>
      </c>
      <c r="B54" s="3" t="str">
        <f>HYPERLINK("https://my.zakupki.prom.ua/remote/dispatcher/state_purchase_view/23067509", "UA-2021-01-19-002406-b")</f>
        <v>UA-2021-01-19-002406-b</v>
      </c>
      <c r="C54" s="6" t="s">
        <v>266</v>
      </c>
      <c r="D54" s="6" t="s">
        <v>139</v>
      </c>
      <c r="E54" s="6" t="s">
        <v>183</v>
      </c>
      <c r="F54" s="6" t="s">
        <v>261</v>
      </c>
      <c r="G54" s="7" t="s">
        <v>81</v>
      </c>
      <c r="H54" s="7" t="s">
        <v>143</v>
      </c>
      <c r="I54" s="8">
        <v>6000</v>
      </c>
      <c r="J54" s="9">
        <v>44215</v>
      </c>
      <c r="K54" s="9">
        <v>44561</v>
      </c>
      <c r="L54" s="7" t="s">
        <v>282</v>
      </c>
    </row>
    <row r="55" spans="1:12" ht="38.25" x14ac:dyDescent="0.25">
      <c r="A55" s="5">
        <v>51</v>
      </c>
      <c r="B55" s="3" t="str">
        <f>HYPERLINK("https://my.zakupki.prom.ua/remote/dispatcher/state_purchase_view/29479690", "UA-2021-09-02-005794-a")</f>
        <v>UA-2021-09-02-005794-a</v>
      </c>
      <c r="C55" s="6" t="s">
        <v>211</v>
      </c>
      <c r="D55" s="6" t="s">
        <v>19</v>
      </c>
      <c r="E55" s="6" t="s">
        <v>207</v>
      </c>
      <c r="F55" s="6" t="s">
        <v>185</v>
      </c>
      <c r="G55" s="7" t="s">
        <v>86</v>
      </c>
      <c r="H55" s="7" t="s">
        <v>33</v>
      </c>
      <c r="I55" s="8">
        <v>120992.79</v>
      </c>
      <c r="J55" s="9">
        <v>44452</v>
      </c>
      <c r="K55" s="9">
        <v>44561</v>
      </c>
      <c r="L55" s="7" t="s">
        <v>282</v>
      </c>
    </row>
    <row r="56" spans="1:12" ht="25.5" x14ac:dyDescent="0.25">
      <c r="A56" s="5">
        <v>52</v>
      </c>
      <c r="B56" s="3" t="str">
        <f>HYPERLINK("https://my.zakupki.prom.ua/remote/dispatcher/state_purchase_view/23643784", "UA-2021-02-04-004876-a")</f>
        <v>UA-2021-02-04-004876-a</v>
      </c>
      <c r="C56" s="6" t="s">
        <v>227</v>
      </c>
      <c r="D56" s="6" t="s">
        <v>19</v>
      </c>
      <c r="E56" s="6" t="s">
        <v>207</v>
      </c>
      <c r="F56" s="6" t="s">
        <v>158</v>
      </c>
      <c r="G56" s="7" t="s">
        <v>0</v>
      </c>
      <c r="H56" s="7" t="s">
        <v>120</v>
      </c>
      <c r="I56" s="8">
        <v>86281.47</v>
      </c>
      <c r="J56" s="9">
        <v>44246</v>
      </c>
      <c r="K56" s="9">
        <v>44561</v>
      </c>
      <c r="L56" s="7" t="s">
        <v>282</v>
      </c>
    </row>
    <row r="57" spans="1:12" ht="25.5" x14ac:dyDescent="0.25">
      <c r="A57" s="5">
        <v>53</v>
      </c>
      <c r="B57" s="3" t="str">
        <f>HYPERLINK("https://my.zakupki.prom.ua/remote/dispatcher/state_purchase_view/32326734", "UA-2021-11-29-003778-c")</f>
        <v>UA-2021-11-29-003778-c</v>
      </c>
      <c r="C57" s="6" t="s">
        <v>283</v>
      </c>
      <c r="D57" s="6" t="s">
        <v>92</v>
      </c>
      <c r="E57" s="6" t="s">
        <v>183</v>
      </c>
      <c r="F57" s="6" t="s">
        <v>159</v>
      </c>
      <c r="G57" s="7" t="s">
        <v>45</v>
      </c>
      <c r="H57" s="7" t="s">
        <v>38</v>
      </c>
      <c r="I57" s="8">
        <v>25000</v>
      </c>
      <c r="J57" s="9">
        <v>44529</v>
      </c>
      <c r="K57" s="9">
        <v>44561</v>
      </c>
      <c r="L57" s="7" t="s">
        <v>282</v>
      </c>
    </row>
    <row r="58" spans="1:12" ht="25.5" x14ac:dyDescent="0.25">
      <c r="A58" s="5">
        <v>54</v>
      </c>
      <c r="B58" s="3" t="str">
        <f>HYPERLINK("https://my.zakupki.prom.ua/remote/dispatcher/state_purchase_view/23181815", "UA-2021-01-22-010483-b")</f>
        <v>UA-2021-01-22-010483-b</v>
      </c>
      <c r="C58" s="6" t="s">
        <v>218</v>
      </c>
      <c r="D58" s="6" t="s">
        <v>131</v>
      </c>
      <c r="E58" s="6" t="s">
        <v>183</v>
      </c>
      <c r="F58" s="6" t="s">
        <v>158</v>
      </c>
      <c r="G58" s="7" t="s">
        <v>0</v>
      </c>
      <c r="H58" s="7" t="s">
        <v>118</v>
      </c>
      <c r="I58" s="8">
        <v>2362.46</v>
      </c>
      <c r="J58" s="9">
        <v>44216</v>
      </c>
      <c r="K58" s="9">
        <v>44561</v>
      </c>
      <c r="L58" s="7" t="s">
        <v>282</v>
      </c>
    </row>
    <row r="59" spans="1:12" ht="38.25" x14ac:dyDescent="0.25">
      <c r="A59" s="5">
        <v>55</v>
      </c>
      <c r="B59" s="3" t="str">
        <f>HYPERLINK("https://my.zakupki.prom.ua/remote/dispatcher/state_purchase_view/26144296", "UA-2021-04-26-005470-a")</f>
        <v>UA-2021-04-26-005470-a</v>
      </c>
      <c r="C59" s="6" t="s">
        <v>297</v>
      </c>
      <c r="D59" s="6" t="s">
        <v>129</v>
      </c>
      <c r="E59" s="6" t="s">
        <v>183</v>
      </c>
      <c r="F59" s="6" t="s">
        <v>244</v>
      </c>
      <c r="G59" s="7" t="s">
        <v>93</v>
      </c>
      <c r="H59" s="7" t="s">
        <v>40</v>
      </c>
      <c r="I59" s="8">
        <v>7040</v>
      </c>
      <c r="J59" s="9">
        <v>44306</v>
      </c>
      <c r="K59" s="9">
        <v>44561</v>
      </c>
      <c r="L59" s="7" t="s">
        <v>282</v>
      </c>
    </row>
    <row r="60" spans="1:12" ht="38.25" x14ac:dyDescent="0.25">
      <c r="A60" s="5">
        <v>56</v>
      </c>
      <c r="B60" s="3" t="str">
        <f>HYPERLINK("https://my.zakupki.prom.ua/remote/dispatcher/state_purchase_view/30993857", "UA-2021-10-22-003200-b")</f>
        <v>UA-2021-10-22-003200-b</v>
      </c>
      <c r="C60" s="6" t="s">
        <v>237</v>
      </c>
      <c r="D60" s="6" t="s">
        <v>68</v>
      </c>
      <c r="E60" s="6" t="s">
        <v>183</v>
      </c>
      <c r="F60" s="6" t="s">
        <v>253</v>
      </c>
      <c r="G60" s="7" t="s">
        <v>112</v>
      </c>
      <c r="H60" s="7" t="s">
        <v>41</v>
      </c>
      <c r="I60" s="8">
        <v>3280</v>
      </c>
      <c r="J60" s="9">
        <v>44491</v>
      </c>
      <c r="K60" s="9">
        <v>44561</v>
      </c>
      <c r="L60" s="7" t="s">
        <v>282</v>
      </c>
    </row>
    <row r="61" spans="1:12" ht="25.5" x14ac:dyDescent="0.25">
      <c r="A61" s="5">
        <v>57</v>
      </c>
      <c r="B61" s="3" t="str">
        <f>HYPERLINK("https://my.zakupki.prom.ua/remote/dispatcher/state_purchase_view/32966792", "UA-2021-12-13-003027-c")</f>
        <v>UA-2021-12-13-003027-c</v>
      </c>
      <c r="C61" s="6" t="s">
        <v>273</v>
      </c>
      <c r="D61" s="6" t="s">
        <v>74</v>
      </c>
      <c r="E61" s="6" t="s">
        <v>183</v>
      </c>
      <c r="F61" s="6" t="s">
        <v>265</v>
      </c>
      <c r="G61" s="7" t="s">
        <v>78</v>
      </c>
      <c r="H61" s="7" t="s">
        <v>39</v>
      </c>
      <c r="I61" s="8">
        <v>14972.79</v>
      </c>
      <c r="J61" s="9">
        <v>44543</v>
      </c>
      <c r="K61" s="9">
        <v>44561</v>
      </c>
      <c r="L61" s="7" t="s">
        <v>282</v>
      </c>
    </row>
    <row r="62" spans="1:12" ht="38.25" x14ac:dyDescent="0.25">
      <c r="A62" s="5">
        <v>58</v>
      </c>
      <c r="B62" s="3" t="str">
        <f>HYPERLINK("https://my.zakupki.prom.ua/remote/dispatcher/state_purchase_view/32469451", "UA-2021-12-02-000588-c")</f>
        <v>UA-2021-12-02-000588-c</v>
      </c>
      <c r="C62" s="6" t="s">
        <v>281</v>
      </c>
      <c r="D62" s="6" t="s">
        <v>116</v>
      </c>
      <c r="E62" s="6" t="s">
        <v>183</v>
      </c>
      <c r="F62" s="6" t="s">
        <v>257</v>
      </c>
      <c r="G62" s="7" t="s">
        <v>65</v>
      </c>
      <c r="H62" s="7" t="s">
        <v>5</v>
      </c>
      <c r="I62" s="8">
        <v>4485.29</v>
      </c>
      <c r="J62" s="9">
        <v>44531</v>
      </c>
      <c r="K62" s="9">
        <v>44555</v>
      </c>
      <c r="L62" s="7" t="s">
        <v>282</v>
      </c>
    </row>
    <row r="63" spans="1:12" ht="38.25" x14ac:dyDescent="0.25">
      <c r="A63" s="5">
        <v>59</v>
      </c>
      <c r="B63" s="3" t="str">
        <f>HYPERLINK("https://my.zakupki.prom.ua/remote/dispatcher/state_purchase_view/32153216", "UA-2021-11-24-004127-a")</f>
        <v>UA-2021-11-24-004127-a</v>
      </c>
      <c r="C63" s="6" t="s">
        <v>272</v>
      </c>
      <c r="D63" s="6" t="s">
        <v>48</v>
      </c>
      <c r="E63" s="6" t="s">
        <v>183</v>
      </c>
      <c r="F63" s="6" t="s">
        <v>257</v>
      </c>
      <c r="G63" s="7" t="s">
        <v>65</v>
      </c>
      <c r="H63" s="7" t="s">
        <v>7</v>
      </c>
      <c r="I63" s="8">
        <v>3016.5</v>
      </c>
      <c r="J63" s="9">
        <v>44524</v>
      </c>
      <c r="K63" s="9">
        <v>44555</v>
      </c>
      <c r="L63" s="7" t="s">
        <v>282</v>
      </c>
    </row>
    <row r="64" spans="1:12" ht="38.25" x14ac:dyDescent="0.25">
      <c r="A64" s="5">
        <v>60</v>
      </c>
      <c r="B64" s="3" t="str">
        <f>HYPERLINK("https://my.zakupki.prom.ua/remote/dispatcher/state_purchase_view/33116552", "UA-2021-12-15-003030-c")</f>
        <v>UA-2021-12-15-003030-c</v>
      </c>
      <c r="C64" s="6" t="s">
        <v>165</v>
      </c>
      <c r="D64" s="6" t="s">
        <v>114</v>
      </c>
      <c r="E64" s="6" t="s">
        <v>183</v>
      </c>
      <c r="F64" s="6" t="s">
        <v>257</v>
      </c>
      <c r="G64" s="7" t="s">
        <v>65</v>
      </c>
      <c r="H64" s="7" t="s">
        <v>9</v>
      </c>
      <c r="I64" s="8">
        <v>3671.18</v>
      </c>
      <c r="J64" s="9">
        <v>44545</v>
      </c>
      <c r="K64" s="9">
        <v>44555</v>
      </c>
      <c r="L64" s="7" t="s">
        <v>282</v>
      </c>
    </row>
    <row r="65" spans="1:12" ht="38.25" x14ac:dyDescent="0.25">
      <c r="A65" s="5">
        <v>61</v>
      </c>
      <c r="B65" s="3" t="str">
        <f>HYPERLINK("https://my.zakupki.prom.ua/remote/dispatcher/state_purchase_view/31221748", "UA-2021-10-28-008419-a")</f>
        <v>UA-2021-10-28-008419-a</v>
      </c>
      <c r="C65" s="6" t="s">
        <v>280</v>
      </c>
      <c r="D65" s="6" t="s">
        <v>76</v>
      </c>
      <c r="E65" s="6" t="s">
        <v>183</v>
      </c>
      <c r="F65" s="6" t="s">
        <v>257</v>
      </c>
      <c r="G65" s="7" t="s">
        <v>65</v>
      </c>
      <c r="H65" s="7" t="s">
        <v>6</v>
      </c>
      <c r="I65" s="8">
        <v>3321.54</v>
      </c>
      <c r="J65" s="9">
        <v>44496</v>
      </c>
      <c r="K65" s="9">
        <v>44555</v>
      </c>
      <c r="L65" s="7" t="s">
        <v>282</v>
      </c>
    </row>
    <row r="66" spans="1:12" ht="38.25" x14ac:dyDescent="0.25">
      <c r="A66" s="5">
        <v>62</v>
      </c>
      <c r="B66" s="3" t="str">
        <f>HYPERLINK("https://my.zakupki.prom.ua/remote/dispatcher/state_purchase_view/32145785", "UA-2021-11-24-002052-a")</f>
        <v>UA-2021-11-24-002052-a</v>
      </c>
      <c r="C66" s="6" t="s">
        <v>284</v>
      </c>
      <c r="D66" s="6" t="s">
        <v>97</v>
      </c>
      <c r="E66" s="6" t="s">
        <v>183</v>
      </c>
      <c r="F66" s="6" t="s">
        <v>257</v>
      </c>
      <c r="G66" s="7" t="s">
        <v>65</v>
      </c>
      <c r="H66" s="7" t="s">
        <v>8</v>
      </c>
      <c r="I66" s="8">
        <v>5123.24</v>
      </c>
      <c r="J66" s="9">
        <v>44524</v>
      </c>
      <c r="K66" s="9">
        <v>44555</v>
      </c>
      <c r="L66" s="7" t="s">
        <v>282</v>
      </c>
    </row>
    <row r="67" spans="1:12" ht="25.5" x14ac:dyDescent="0.25">
      <c r="A67" s="5">
        <v>63</v>
      </c>
      <c r="B67" s="3" t="str">
        <f>HYPERLINK("https://my.zakupki.prom.ua/remote/dispatcher/state_purchase_view/17411634", "UA-2020-06-22-006178-c")</f>
        <v>UA-2020-06-22-006178-c</v>
      </c>
      <c r="C67" s="6" t="s">
        <v>178</v>
      </c>
      <c r="D67" s="6" t="s">
        <v>49</v>
      </c>
      <c r="E67" s="6" t="s">
        <v>183</v>
      </c>
      <c r="F67" s="6" t="s">
        <v>203</v>
      </c>
      <c r="G67" s="7" t="s">
        <v>83</v>
      </c>
      <c r="H67" s="7" t="s">
        <v>132</v>
      </c>
      <c r="I67" s="8">
        <v>3284</v>
      </c>
      <c r="J67" s="9">
        <v>44001</v>
      </c>
      <c r="K67" s="9">
        <v>44196</v>
      </c>
      <c r="L67" s="7" t="s">
        <v>282</v>
      </c>
    </row>
    <row r="68" spans="1:12" ht="25.5" x14ac:dyDescent="0.25">
      <c r="A68" s="5">
        <v>64</v>
      </c>
      <c r="B68" s="3" t="str">
        <f>HYPERLINK("https://my.zakupki.prom.ua/remote/dispatcher/state_purchase_view/19417311", "UA-2020-09-18-006071-b")</f>
        <v>UA-2020-09-18-006071-b</v>
      </c>
      <c r="C68" s="6" t="s">
        <v>235</v>
      </c>
      <c r="D68" s="6" t="s">
        <v>75</v>
      </c>
      <c r="E68" s="6" t="s">
        <v>183</v>
      </c>
      <c r="F68" s="6" t="s">
        <v>259</v>
      </c>
      <c r="G68" s="7" t="s">
        <v>98</v>
      </c>
      <c r="H68" s="7" t="s">
        <v>233</v>
      </c>
      <c r="I68" s="8">
        <v>3517.92</v>
      </c>
      <c r="J68" s="9">
        <v>44092</v>
      </c>
      <c r="K68" s="9">
        <v>44196</v>
      </c>
      <c r="L68" s="7" t="s">
        <v>282</v>
      </c>
    </row>
    <row r="69" spans="1:12" ht="38.25" x14ac:dyDescent="0.25">
      <c r="A69" s="5">
        <v>65</v>
      </c>
      <c r="B69" s="3" t="str">
        <f>HYPERLINK("https://my.zakupki.prom.ua/remote/dispatcher/state_purchase_view/19419174", "UA-2020-09-18-006753-b")</f>
        <v>UA-2020-09-18-006753-b</v>
      </c>
      <c r="C69" s="6" t="s">
        <v>196</v>
      </c>
      <c r="D69" s="6" t="s">
        <v>76</v>
      </c>
      <c r="E69" s="6" t="s">
        <v>183</v>
      </c>
      <c r="F69" s="6" t="s">
        <v>259</v>
      </c>
      <c r="G69" s="7" t="s">
        <v>98</v>
      </c>
      <c r="H69" s="7" t="s">
        <v>195</v>
      </c>
      <c r="I69" s="8">
        <v>958.08</v>
      </c>
      <c r="J69" s="9">
        <v>44092</v>
      </c>
      <c r="K69" s="9">
        <v>44196</v>
      </c>
      <c r="L69" s="7" t="s">
        <v>282</v>
      </c>
    </row>
    <row r="70" spans="1:12" ht="25.5" x14ac:dyDescent="0.25">
      <c r="A70" s="5">
        <v>66</v>
      </c>
      <c r="B70" s="3" t="str">
        <f>HYPERLINK("https://my.zakupki.prom.ua/remote/dispatcher/state_purchase_view/19857860", "UA-2020-10-06-004673-a")</f>
        <v>UA-2020-10-06-004673-a</v>
      </c>
      <c r="C70" s="6" t="s">
        <v>273</v>
      </c>
      <c r="D70" s="6" t="s">
        <v>74</v>
      </c>
      <c r="E70" s="6" t="s">
        <v>183</v>
      </c>
      <c r="F70" s="6" t="s">
        <v>204</v>
      </c>
      <c r="G70" s="7" t="s">
        <v>85</v>
      </c>
      <c r="H70" s="7" t="s">
        <v>89</v>
      </c>
      <c r="I70" s="8">
        <v>8044.9</v>
      </c>
      <c r="J70" s="9">
        <v>44110</v>
      </c>
      <c r="K70" s="9">
        <v>44196</v>
      </c>
      <c r="L70" s="7" t="s">
        <v>282</v>
      </c>
    </row>
    <row r="71" spans="1:12" ht="51" x14ac:dyDescent="0.25">
      <c r="A71" s="5">
        <v>67</v>
      </c>
      <c r="B71" s="3" t="str">
        <f>HYPERLINK("https://my.zakupki.prom.ua/remote/dispatcher/state_purchase_view/19022564", "UA-2020-09-04-007736-b")</f>
        <v>UA-2020-09-04-007736-b</v>
      </c>
      <c r="C71" s="6" t="s">
        <v>200</v>
      </c>
      <c r="D71" s="6" t="s">
        <v>129</v>
      </c>
      <c r="E71" s="6" t="s">
        <v>239</v>
      </c>
      <c r="F71" s="6" t="s">
        <v>242</v>
      </c>
      <c r="G71" s="7" t="s">
        <v>93</v>
      </c>
      <c r="H71" s="7" t="s">
        <v>142</v>
      </c>
      <c r="I71" s="8">
        <v>15664</v>
      </c>
      <c r="J71" s="9">
        <v>44103</v>
      </c>
      <c r="K71" s="9">
        <v>44196</v>
      </c>
      <c r="L71" s="7" t="s">
        <v>282</v>
      </c>
    </row>
    <row r="72" spans="1:12" ht="25.5" x14ac:dyDescent="0.25">
      <c r="A72" s="5">
        <v>68</v>
      </c>
      <c r="B72" s="3" t="str">
        <f>HYPERLINK("https://my.zakupki.prom.ua/remote/dispatcher/state_purchase_view/17414449", "UA-2020-06-22-006926-c")</f>
        <v>UA-2020-06-22-006926-c</v>
      </c>
      <c r="C72" s="6" t="s">
        <v>197</v>
      </c>
      <c r="D72" s="6" t="s">
        <v>75</v>
      </c>
      <c r="E72" s="6" t="s">
        <v>183</v>
      </c>
      <c r="F72" s="6" t="s">
        <v>259</v>
      </c>
      <c r="G72" s="7" t="s">
        <v>98</v>
      </c>
      <c r="H72" s="7" t="s">
        <v>30</v>
      </c>
      <c r="I72" s="8">
        <v>718.56</v>
      </c>
      <c r="J72" s="9">
        <v>44001</v>
      </c>
      <c r="K72" s="9">
        <v>44196</v>
      </c>
      <c r="L72" s="7" t="s">
        <v>282</v>
      </c>
    </row>
    <row r="73" spans="1:12" ht="51" x14ac:dyDescent="0.25">
      <c r="A73" s="5">
        <v>69</v>
      </c>
      <c r="B73" s="3" t="str">
        <f>HYPERLINK("https://my.zakupki.prom.ua/remote/dispatcher/state_purchase_view/17424886", "UA-2020-06-23-000905-c")</f>
        <v>UA-2020-06-23-000905-c</v>
      </c>
      <c r="C73" s="6" t="s">
        <v>216</v>
      </c>
      <c r="D73" s="6" t="s">
        <v>124</v>
      </c>
      <c r="E73" s="6" t="s">
        <v>183</v>
      </c>
      <c r="F73" s="6" t="s">
        <v>166</v>
      </c>
      <c r="G73" s="7" t="s">
        <v>66</v>
      </c>
      <c r="H73" s="7" t="s">
        <v>34</v>
      </c>
      <c r="I73" s="8">
        <v>2850</v>
      </c>
      <c r="J73" s="9">
        <v>44001</v>
      </c>
      <c r="K73" s="9">
        <v>44196</v>
      </c>
      <c r="L73" s="7" t="s">
        <v>282</v>
      </c>
    </row>
    <row r="74" spans="1:12" ht="25.5" x14ac:dyDescent="0.25">
      <c r="A74" s="5">
        <v>70</v>
      </c>
      <c r="B74" s="3" t="str">
        <f>HYPERLINK("https://my.zakupki.prom.ua/remote/dispatcher/state_purchase_view/19401170", "UA-2020-09-18-004863-a")</f>
        <v>UA-2020-09-18-004863-a</v>
      </c>
      <c r="C74" s="6" t="s">
        <v>180</v>
      </c>
      <c r="D74" s="6" t="s">
        <v>49</v>
      </c>
      <c r="E74" s="6" t="s">
        <v>183</v>
      </c>
      <c r="F74" s="6" t="s">
        <v>169</v>
      </c>
      <c r="G74" s="7" t="s">
        <v>36</v>
      </c>
      <c r="H74" s="7" t="s">
        <v>174</v>
      </c>
      <c r="I74" s="8">
        <v>10416</v>
      </c>
      <c r="J74" s="9">
        <v>44092</v>
      </c>
      <c r="K74" s="9">
        <v>44196</v>
      </c>
      <c r="L74" s="7" t="s">
        <v>282</v>
      </c>
    </row>
    <row r="75" spans="1:12" ht="38.25" x14ac:dyDescent="0.25">
      <c r="A75" s="5">
        <v>71</v>
      </c>
      <c r="B75" s="3" t="str">
        <f>HYPERLINK("https://my.zakupki.prom.ua/remote/dispatcher/state_purchase_view/19460149", "UA-2020-09-21-012157-b")</f>
        <v>UA-2020-09-21-012157-b</v>
      </c>
      <c r="C75" s="6" t="s">
        <v>181</v>
      </c>
      <c r="D75" s="6" t="s">
        <v>151</v>
      </c>
      <c r="E75" s="6" t="s">
        <v>183</v>
      </c>
      <c r="F75" s="6" t="s">
        <v>205</v>
      </c>
      <c r="G75" s="7" t="s">
        <v>42</v>
      </c>
      <c r="H75" s="7" t="s">
        <v>77</v>
      </c>
      <c r="I75" s="8">
        <v>1066.6400000000001</v>
      </c>
      <c r="J75" s="9">
        <v>44089</v>
      </c>
      <c r="K75" s="9">
        <v>44196</v>
      </c>
      <c r="L75" s="7" t="s">
        <v>282</v>
      </c>
    </row>
    <row r="76" spans="1:12" ht="38.25" x14ac:dyDescent="0.25">
      <c r="A76" s="5">
        <v>72</v>
      </c>
      <c r="B76" s="3" t="str">
        <f>HYPERLINK("https://my.zakupki.prom.ua/remote/dispatcher/state_purchase_view/19067010", "UA-2020-09-07-007954-b")</f>
        <v>UA-2020-09-07-007954-b</v>
      </c>
      <c r="C76" s="6" t="s">
        <v>238</v>
      </c>
      <c r="D76" s="6" t="s">
        <v>92</v>
      </c>
      <c r="E76" s="6" t="s">
        <v>239</v>
      </c>
      <c r="F76" s="6" t="s">
        <v>167</v>
      </c>
      <c r="G76" s="7" t="s">
        <v>47</v>
      </c>
      <c r="H76" s="7" t="s">
        <v>144</v>
      </c>
      <c r="I76" s="8">
        <v>40156</v>
      </c>
      <c r="J76" s="9">
        <v>44097</v>
      </c>
      <c r="K76" s="9">
        <v>44196</v>
      </c>
      <c r="L76" s="7" t="s">
        <v>282</v>
      </c>
    </row>
    <row r="77" spans="1:12" ht="38.25" x14ac:dyDescent="0.25">
      <c r="A77" s="5">
        <v>73</v>
      </c>
      <c r="B77" s="3" t="str">
        <f>HYPERLINK("https://my.zakupki.prom.ua/remote/dispatcher/state_purchase_view/19461549", "UA-2020-09-21-012685-b")</f>
        <v>UA-2020-09-21-012685-b</v>
      </c>
      <c r="C77" s="6" t="s">
        <v>229</v>
      </c>
      <c r="D77" s="6" t="s">
        <v>138</v>
      </c>
      <c r="E77" s="6" t="s">
        <v>183</v>
      </c>
      <c r="F77" s="6" t="s">
        <v>254</v>
      </c>
      <c r="G77" s="7" t="s">
        <v>105</v>
      </c>
      <c r="H77" s="7" t="s">
        <v>152</v>
      </c>
      <c r="I77" s="8">
        <v>1900</v>
      </c>
      <c r="J77" s="9">
        <v>44092</v>
      </c>
      <c r="K77" s="9">
        <v>44196</v>
      </c>
      <c r="L77" s="7" t="s">
        <v>282</v>
      </c>
    </row>
    <row r="78" spans="1:12" ht="51" x14ac:dyDescent="0.25">
      <c r="A78" s="5">
        <v>74</v>
      </c>
      <c r="B78" s="3" t="str">
        <f>HYPERLINK("https://my.zakupki.prom.ua/remote/dispatcher/state_purchase_view/20850779", "UA-2020-11-06-011031-c")</f>
        <v>UA-2020-11-06-011031-c</v>
      </c>
      <c r="C78" s="6" t="s">
        <v>213</v>
      </c>
      <c r="D78" s="6" t="s">
        <v>136</v>
      </c>
      <c r="E78" s="6" t="s">
        <v>183</v>
      </c>
      <c r="F78" s="6" t="s">
        <v>206</v>
      </c>
      <c r="G78" s="7" t="s">
        <v>10</v>
      </c>
      <c r="H78" s="7" t="s">
        <v>132</v>
      </c>
      <c r="I78" s="8">
        <v>9254.7199999999993</v>
      </c>
      <c r="J78" s="9">
        <v>44141</v>
      </c>
      <c r="K78" s="9">
        <v>44196</v>
      </c>
      <c r="L78" s="7" t="s">
        <v>282</v>
      </c>
    </row>
    <row r="79" spans="1:12" ht="38.25" x14ac:dyDescent="0.25">
      <c r="A79" s="5">
        <v>75</v>
      </c>
      <c r="B79" s="3" t="str">
        <f>HYPERLINK("https://my.zakupki.prom.ua/remote/dispatcher/state_purchase_view/17412752", "UA-2020-06-22-006485-c")</f>
        <v>UA-2020-06-22-006485-c</v>
      </c>
      <c r="C79" s="6" t="s">
        <v>234</v>
      </c>
      <c r="D79" s="6" t="s">
        <v>76</v>
      </c>
      <c r="E79" s="6" t="s">
        <v>183</v>
      </c>
      <c r="F79" s="6" t="s">
        <v>259</v>
      </c>
      <c r="G79" s="7" t="s">
        <v>98</v>
      </c>
      <c r="H79" s="7" t="s">
        <v>31</v>
      </c>
      <c r="I79" s="8">
        <v>2638.44</v>
      </c>
      <c r="J79" s="9">
        <v>44001</v>
      </c>
      <c r="K79" s="9">
        <v>44196</v>
      </c>
      <c r="L79" s="7" t="s">
        <v>282</v>
      </c>
    </row>
    <row r="80" spans="1:12" ht="51" x14ac:dyDescent="0.25">
      <c r="A80" s="5">
        <v>76</v>
      </c>
      <c r="B80" s="3" t="str">
        <f>HYPERLINK("https://my.zakupki.prom.ua/remote/dispatcher/state_purchase_view/20460919", "UA-2020-10-26-003380-a")</f>
        <v>UA-2020-10-26-003380-a</v>
      </c>
      <c r="C80" s="6" t="s">
        <v>219</v>
      </c>
      <c r="D80" s="6" t="s">
        <v>135</v>
      </c>
      <c r="E80" s="6" t="s">
        <v>183</v>
      </c>
      <c r="F80" s="6" t="s">
        <v>245</v>
      </c>
      <c r="G80" s="7" t="s">
        <v>96</v>
      </c>
      <c r="H80" s="7" t="s">
        <v>128</v>
      </c>
      <c r="I80" s="10">
        <v>19000</v>
      </c>
      <c r="J80" s="9">
        <v>44124</v>
      </c>
      <c r="K80" s="9">
        <v>44196</v>
      </c>
      <c r="L80" s="7" t="s">
        <v>282</v>
      </c>
    </row>
    <row r="81" spans="1:12" ht="25.5" x14ac:dyDescent="0.25">
      <c r="A81" s="5">
        <v>77</v>
      </c>
      <c r="B81" s="3" t="str">
        <f>HYPERLINK("https://my.zakupki.prom.ua/remote/dispatcher/state_purchase_view/15349650", "UA-2020-02-18-002368-b")</f>
        <v>UA-2020-02-18-002368-b</v>
      </c>
      <c r="C81" s="6" t="s">
        <v>267</v>
      </c>
      <c r="D81" s="6" t="s">
        <v>19</v>
      </c>
      <c r="E81" s="6" t="s">
        <v>183</v>
      </c>
      <c r="F81" s="6" t="s">
        <v>158</v>
      </c>
      <c r="G81" s="7" t="s">
        <v>0</v>
      </c>
      <c r="H81" s="7" t="s">
        <v>103</v>
      </c>
      <c r="I81" s="8">
        <v>86570</v>
      </c>
      <c r="J81" s="9">
        <v>43879</v>
      </c>
      <c r="K81" s="9">
        <v>44196</v>
      </c>
      <c r="L81" s="7" t="s">
        <v>282</v>
      </c>
    </row>
    <row r="82" spans="1:12" ht="38.25" x14ac:dyDescent="0.25">
      <c r="A82" s="5">
        <v>78</v>
      </c>
      <c r="B82" s="3" t="str">
        <f>HYPERLINK("https://my.zakupki.prom.ua/remote/dispatcher/state_purchase_view/17637043", "UA-2020-07-03-003035-a")</f>
        <v>UA-2020-07-03-003035-a</v>
      </c>
      <c r="C82" s="6" t="s">
        <v>199</v>
      </c>
      <c r="D82" s="6" t="s">
        <v>99</v>
      </c>
      <c r="E82" s="6" t="s">
        <v>183</v>
      </c>
      <c r="F82" s="6" t="s">
        <v>271</v>
      </c>
      <c r="G82" s="7" t="s">
        <v>46</v>
      </c>
      <c r="H82" s="7" t="s">
        <v>147</v>
      </c>
      <c r="I82" s="8">
        <v>1196</v>
      </c>
      <c r="J82" s="9">
        <v>44013</v>
      </c>
      <c r="K82" s="9">
        <v>44196</v>
      </c>
      <c r="L82" s="7" t="s">
        <v>282</v>
      </c>
    </row>
    <row r="83" spans="1:12" ht="38.25" x14ac:dyDescent="0.25">
      <c r="A83" s="5">
        <v>79</v>
      </c>
      <c r="B83" s="3" t="str">
        <f>HYPERLINK("https://my.zakupki.prom.ua/remote/dispatcher/state_purchase_view/19456265", "UA-2020-09-21-010760-b")</f>
        <v>UA-2020-09-21-010760-b</v>
      </c>
      <c r="C83" s="6" t="s">
        <v>238</v>
      </c>
      <c r="D83" s="6" t="s">
        <v>92</v>
      </c>
      <c r="E83" s="6" t="s">
        <v>239</v>
      </c>
      <c r="F83" s="6" t="s">
        <v>167</v>
      </c>
      <c r="G83" s="7" t="s">
        <v>47</v>
      </c>
      <c r="H83" s="7" t="s">
        <v>25</v>
      </c>
      <c r="I83" s="8">
        <v>9540</v>
      </c>
      <c r="J83" s="9">
        <v>44110</v>
      </c>
      <c r="K83" s="9">
        <v>44196</v>
      </c>
      <c r="L83" s="7" t="s">
        <v>282</v>
      </c>
    </row>
    <row r="84" spans="1:12" ht="38.25" x14ac:dyDescent="0.25">
      <c r="A84" s="5">
        <v>80</v>
      </c>
      <c r="B84" s="3" t="str">
        <f>HYPERLINK("https://my.zakupki.prom.ua/remote/dispatcher/state_purchase_view/17700474", "UA-2020-07-07-001241-c")</f>
        <v>UA-2020-07-07-001241-c</v>
      </c>
      <c r="C84" s="6" t="s">
        <v>225</v>
      </c>
      <c r="D84" s="6" t="s">
        <v>121</v>
      </c>
      <c r="E84" s="6" t="s">
        <v>183</v>
      </c>
      <c r="F84" s="6" t="s">
        <v>168</v>
      </c>
      <c r="G84" s="7" t="s">
        <v>52</v>
      </c>
      <c r="H84" s="7" t="s">
        <v>13</v>
      </c>
      <c r="I84" s="8">
        <v>12840</v>
      </c>
      <c r="J84" s="9">
        <v>44019</v>
      </c>
      <c r="K84" s="9">
        <v>44196</v>
      </c>
      <c r="L84" s="7" t="s">
        <v>282</v>
      </c>
    </row>
    <row r="85" spans="1:12" ht="25.5" x14ac:dyDescent="0.25">
      <c r="A85" s="5">
        <v>81</v>
      </c>
      <c r="B85" s="3" t="str">
        <f>HYPERLINK("https://my.zakupki.prom.ua/remote/dispatcher/state_purchase_view/16914072", "UA-2020-05-28-002631-b")</f>
        <v>UA-2020-05-28-002631-b</v>
      </c>
      <c r="C85" s="6" t="s">
        <v>231</v>
      </c>
      <c r="D85" s="6" t="s">
        <v>95</v>
      </c>
      <c r="E85" s="6" t="s">
        <v>183</v>
      </c>
      <c r="F85" s="6" t="s">
        <v>263</v>
      </c>
      <c r="G85" s="7" t="s">
        <v>69</v>
      </c>
      <c r="H85" s="7" t="s">
        <v>56</v>
      </c>
      <c r="I85" s="8">
        <v>42000</v>
      </c>
      <c r="J85" s="9">
        <v>43979</v>
      </c>
      <c r="K85" s="9">
        <v>44196</v>
      </c>
      <c r="L85" s="7" t="s">
        <v>282</v>
      </c>
    </row>
    <row r="86" spans="1:12" ht="25.5" x14ac:dyDescent="0.25">
      <c r="A86" s="5">
        <v>82</v>
      </c>
      <c r="B86" s="3" t="str">
        <f>HYPERLINK("https://my.zakupki.prom.ua/remote/dispatcher/state_purchase_view/15046688", "UA-2020-02-03-003270-a")</f>
        <v>UA-2020-02-03-003270-a</v>
      </c>
      <c r="C86" s="6" t="s">
        <v>189</v>
      </c>
      <c r="D86" s="6" t="s">
        <v>114</v>
      </c>
      <c r="E86" s="6" t="s">
        <v>239</v>
      </c>
      <c r="F86" s="6" t="s">
        <v>184</v>
      </c>
      <c r="G86" s="7" t="s">
        <v>53</v>
      </c>
      <c r="H86" s="7" t="s">
        <v>71</v>
      </c>
      <c r="I86" s="8">
        <v>16053.8</v>
      </c>
      <c r="J86" s="9">
        <v>43887</v>
      </c>
      <c r="K86" s="9">
        <v>44196</v>
      </c>
      <c r="L86" s="7" t="s">
        <v>282</v>
      </c>
    </row>
  </sheetData>
  <autoFilter ref="A4:L86"/>
  <hyperlinks>
    <hyperlink ref="A2" r:id="rId1" display="mailto:report.zakupki@prom.ua"/>
    <hyperlink ref="B5" r:id="rId2" display="https://my.zakupki.prom.ua/remote/dispatcher/state_purchase_view/34356178"/>
    <hyperlink ref="B6" r:id="rId3" display="https://my.zakupki.prom.ua/remote/dispatcher/state_purchase_view/34021129"/>
    <hyperlink ref="B7" r:id="rId4" display="https://my.zakupki.prom.ua/remote/dispatcher/state_purchase_view/34027353"/>
    <hyperlink ref="B8" r:id="rId5" display="https://my.zakupki.prom.ua/remote/dispatcher/state_purchase_view/38323524"/>
    <hyperlink ref="B9" r:id="rId6" display="https://my.zakupki.prom.ua/remote/dispatcher/state_purchase_view/34622653"/>
    <hyperlink ref="B10" r:id="rId7" display="https://my.zakupki.prom.ua/remote/dispatcher/state_purchase_view/38764240"/>
    <hyperlink ref="B11" r:id="rId8" display="https://my.zakupki.prom.ua/remote/dispatcher/state_purchase_view/38819851"/>
    <hyperlink ref="B12" r:id="rId9" display="https://my.zakupki.prom.ua/remote/dispatcher/state_purchase_view/38249595"/>
    <hyperlink ref="B13" r:id="rId10" display="https://my.zakupki.prom.ua/remote/dispatcher/state_purchase_view/34521188"/>
    <hyperlink ref="B14" r:id="rId11" display="https://my.zakupki.prom.ua/remote/dispatcher/state_purchase_view/34692715"/>
    <hyperlink ref="B15" r:id="rId12" display="https://my.zakupki.prom.ua/remote/dispatcher/state_purchase_view/38323781"/>
    <hyperlink ref="B16" r:id="rId13" display="https://my.zakupki.prom.ua/remote/dispatcher/state_purchase_view/35079056"/>
    <hyperlink ref="B17" r:id="rId14" display="https://my.zakupki.prom.ua/remote/dispatcher/state_purchase_view/34885272"/>
    <hyperlink ref="B18" r:id="rId15" display="https://my.zakupki.prom.ua/remote/dispatcher/state_purchase_view/34073063"/>
    <hyperlink ref="B19" r:id="rId16" display="https://my.zakupki.prom.ua/remote/dispatcher/state_purchase_view/32711478"/>
    <hyperlink ref="B20" r:id="rId17" display="https://my.zakupki.prom.ua/remote/dispatcher/state_purchase_view/37972706"/>
    <hyperlink ref="B21" r:id="rId18" display="https://my.zakupki.prom.ua/remote/dispatcher/state_purchase_view/34027353"/>
    <hyperlink ref="B22" r:id="rId19" display="https://my.zakupki.prom.ua/remote/dispatcher/state_purchase_view/34047134"/>
    <hyperlink ref="B23" r:id="rId20" display="https://my.zakupki.prom.ua/remote/dispatcher/state_purchase_view/34622390"/>
    <hyperlink ref="B24" r:id="rId21" display="https://my.zakupki.prom.ua/remote/dispatcher/state_purchase_view/38207380"/>
    <hyperlink ref="B25" r:id="rId22" display="https://my.zakupki.prom.ua/remote/dispatcher/state_purchase_view/34092746"/>
    <hyperlink ref="B26" r:id="rId23" display="https://my.zakupki.prom.ua/remote/dispatcher/state_purchase_view/38567385"/>
    <hyperlink ref="B27" r:id="rId24" display="https://my.zakupki.prom.ua/remote/dispatcher/state_purchase_view/23295252"/>
    <hyperlink ref="B28" r:id="rId25" display="https://my.zakupki.prom.ua/remote/dispatcher/state_purchase_view/25086193"/>
    <hyperlink ref="B29" r:id="rId26" display="https://my.zakupki.prom.ua/remote/dispatcher/state_purchase_view/30891362"/>
    <hyperlink ref="B30" r:id="rId27" display="https://my.zakupki.prom.ua/remote/dispatcher/state_purchase_view/31330257"/>
    <hyperlink ref="B31" r:id="rId28" display="https://my.zakupki.prom.ua/remote/dispatcher/state_purchase_view/25600837"/>
    <hyperlink ref="B32" r:id="rId29" display="https://my.zakupki.prom.ua/remote/dispatcher/state_purchase_view/23178656"/>
    <hyperlink ref="B33" r:id="rId30" display="https://my.zakupki.prom.ua/remote/dispatcher/state_purchase_view/23184555"/>
    <hyperlink ref="B34" r:id="rId31" display="https://my.zakupki.prom.ua/remote/dispatcher/state_purchase_view/29696864"/>
    <hyperlink ref="B35" r:id="rId32" display="https://my.zakupki.prom.ua/remote/dispatcher/state_purchase_view/31002173"/>
    <hyperlink ref="B36" r:id="rId33" display="https://my.zakupki.prom.ua/remote/dispatcher/state_purchase_view/29533060"/>
    <hyperlink ref="B37" r:id="rId34" display="https://my.zakupki.prom.ua/remote/dispatcher/state_purchase_view/27622635"/>
    <hyperlink ref="B38" r:id="rId35" display="https://my.zakupki.prom.ua/remote/dispatcher/state_purchase_view/28075361"/>
    <hyperlink ref="B39" r:id="rId36" display="https://my.zakupki.prom.ua/remote/dispatcher/state_purchase_view/29572898"/>
    <hyperlink ref="B40" r:id="rId37" display="https://my.zakupki.prom.ua/remote/dispatcher/state_purchase_view/23185314"/>
    <hyperlink ref="B41" r:id="rId38" display="https://my.zakupki.prom.ua/remote/dispatcher/state_purchase_view/32924855"/>
    <hyperlink ref="B42" r:id="rId39" display="https://my.zakupki.prom.ua/remote/dispatcher/state_purchase_view/29223930"/>
    <hyperlink ref="B43" r:id="rId40" display="https://my.zakupki.prom.ua/remote/dispatcher/state_purchase_view/29890194"/>
    <hyperlink ref="B44" r:id="rId41" display="https://my.zakupki.prom.ua/remote/dispatcher/state_purchase_view/30750803"/>
    <hyperlink ref="B45" r:id="rId42" display="https://my.zakupki.prom.ua/remote/dispatcher/state_purchase_view/28199793"/>
    <hyperlink ref="B46" r:id="rId43" display="https://my.zakupki.prom.ua/remote/dispatcher/state_purchase_view/28663042"/>
    <hyperlink ref="B47" r:id="rId44" display="https://my.zakupki.prom.ua/remote/dispatcher/state_purchase_view/23272451"/>
    <hyperlink ref="B48" r:id="rId45" display="https://my.zakupki.prom.ua/remote/dispatcher/state_purchase_view/32964390"/>
    <hyperlink ref="B49" r:id="rId46" display="https://my.zakupki.prom.ua/remote/dispatcher/state_purchase_view/32341483"/>
    <hyperlink ref="B50" r:id="rId47" display="https://my.zakupki.prom.ua/remote/dispatcher/state_purchase_view/23289401"/>
    <hyperlink ref="B51" r:id="rId48" display="https://my.zakupki.prom.ua/remote/dispatcher/state_purchase_view/24324292"/>
    <hyperlink ref="B52" r:id="rId49" display="https://my.zakupki.prom.ua/remote/dispatcher/state_purchase_view/30620942"/>
    <hyperlink ref="B53" r:id="rId50" display="https://my.zakupki.prom.ua/remote/dispatcher/state_purchase_view/25818522"/>
    <hyperlink ref="B54" r:id="rId51" display="https://my.zakupki.prom.ua/remote/dispatcher/state_purchase_view/23067509"/>
    <hyperlink ref="B55" r:id="rId52" display="https://my.zakupki.prom.ua/remote/dispatcher/state_purchase_view/29479690"/>
    <hyperlink ref="B56" r:id="rId53" display="https://my.zakupki.prom.ua/remote/dispatcher/state_purchase_view/23643784"/>
    <hyperlink ref="B57" r:id="rId54" display="https://my.zakupki.prom.ua/remote/dispatcher/state_purchase_view/32326734"/>
    <hyperlink ref="B58" r:id="rId55" display="https://my.zakupki.prom.ua/remote/dispatcher/state_purchase_view/23181815"/>
    <hyperlink ref="B59" r:id="rId56" display="https://my.zakupki.prom.ua/remote/dispatcher/state_purchase_view/26144296"/>
    <hyperlink ref="B60" r:id="rId57" display="https://my.zakupki.prom.ua/remote/dispatcher/state_purchase_view/30993857"/>
    <hyperlink ref="B61" r:id="rId58" display="https://my.zakupki.prom.ua/remote/dispatcher/state_purchase_view/32966792"/>
    <hyperlink ref="B62" r:id="rId59" display="https://my.zakupki.prom.ua/remote/dispatcher/state_purchase_view/32469451"/>
    <hyperlink ref="B63" r:id="rId60" display="https://my.zakupki.prom.ua/remote/dispatcher/state_purchase_view/32153216"/>
    <hyperlink ref="B64" r:id="rId61" display="https://my.zakupki.prom.ua/remote/dispatcher/state_purchase_view/33116552"/>
    <hyperlink ref="B65" r:id="rId62" display="https://my.zakupki.prom.ua/remote/dispatcher/state_purchase_view/31221748"/>
    <hyperlink ref="B66" r:id="rId63" display="https://my.zakupki.prom.ua/remote/dispatcher/state_purchase_view/32145785"/>
    <hyperlink ref="B67" r:id="rId64" display="https://my.zakupki.prom.ua/remote/dispatcher/state_purchase_view/17411634"/>
    <hyperlink ref="B68" r:id="rId65" display="https://my.zakupki.prom.ua/remote/dispatcher/state_purchase_view/19417311"/>
    <hyperlink ref="B69" r:id="rId66" display="https://my.zakupki.prom.ua/remote/dispatcher/state_purchase_view/19419174"/>
    <hyperlink ref="B70" r:id="rId67" display="https://my.zakupki.prom.ua/remote/dispatcher/state_purchase_view/19857860"/>
    <hyperlink ref="B71" r:id="rId68" display="https://my.zakupki.prom.ua/remote/dispatcher/state_purchase_view/19022564"/>
    <hyperlink ref="B72" r:id="rId69" display="https://my.zakupki.prom.ua/remote/dispatcher/state_purchase_view/17414449"/>
    <hyperlink ref="B73" r:id="rId70" display="https://my.zakupki.prom.ua/remote/dispatcher/state_purchase_view/17424886"/>
    <hyperlink ref="B74" r:id="rId71" display="https://my.zakupki.prom.ua/remote/dispatcher/state_purchase_view/19401170"/>
    <hyperlink ref="B75" r:id="rId72" display="https://my.zakupki.prom.ua/remote/dispatcher/state_purchase_view/19460149"/>
    <hyperlink ref="B76" r:id="rId73" display="https://my.zakupki.prom.ua/remote/dispatcher/state_purchase_view/19067010"/>
    <hyperlink ref="B77" r:id="rId74" display="https://my.zakupki.prom.ua/remote/dispatcher/state_purchase_view/19461549"/>
    <hyperlink ref="B78" r:id="rId75" display="https://my.zakupki.prom.ua/remote/dispatcher/state_purchase_view/20850779"/>
    <hyperlink ref="B79" r:id="rId76" display="https://my.zakupki.prom.ua/remote/dispatcher/state_purchase_view/17412752"/>
    <hyperlink ref="B80" r:id="rId77" display="https://my.zakupki.prom.ua/remote/dispatcher/state_purchase_view/20460919"/>
    <hyperlink ref="B81" r:id="rId78" display="https://my.zakupki.prom.ua/remote/dispatcher/state_purchase_view/15349650"/>
    <hyperlink ref="B82" r:id="rId79" display="https://my.zakupki.prom.ua/remote/dispatcher/state_purchase_view/17637043"/>
    <hyperlink ref="B83" r:id="rId80" display="https://my.zakupki.prom.ua/remote/dispatcher/state_purchase_view/19456265"/>
    <hyperlink ref="B84" r:id="rId81" display="https://my.zakupki.prom.ua/remote/dispatcher/state_purchase_view/17700474"/>
    <hyperlink ref="B85" r:id="rId82" display="https://my.zakupki.prom.ua/remote/dispatcher/state_purchase_view/16914072"/>
    <hyperlink ref="B86" r:id="rId83" display="https://my.zakupki.prom.ua/remote/dispatcher/state_purchase_view/15046688"/>
  </hyperlinks>
  <pageMargins left="0.75" right="0.75" top="1" bottom="1" header="0.5" footer="0.5"/>
  <pageSetup paperSize="9" scale="35" orientation="portrait" verticalDpi="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Бухгалтер</cp:lastModifiedBy>
  <dcterms:created xsi:type="dcterms:W3CDTF">2023-02-08T12:40:19Z</dcterms:created>
  <dcterms:modified xsi:type="dcterms:W3CDTF">2023-02-08T10:48:59Z</dcterms:modified>
  <cp:category/>
</cp:coreProperties>
</file>