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Работа\2021\Договори 2021 (скан)\"/>
    </mc:Choice>
  </mc:AlternateContent>
  <xr:revisionPtr revIDLastSave="0" documentId="13_ncr:1_{965BB4C7-CB82-4FEF-B42D-24651244B880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Лист1" sheetId="1" r:id="rId1"/>
  </sheets>
  <definedNames>
    <definedName name="_xlnm._FilterDatabase" localSheetId="0" hidden="1">Лист1!$A$58:$I$58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<sst xmlns="http://schemas.openxmlformats.org/spreadsheetml/2006/main" count="326" uniqueCount="250">
  <si>
    <t>Номер договору</t>
  </si>
  <si>
    <t>Сума договору</t>
  </si>
  <si>
    <t>Дата закінчення договору:</t>
  </si>
  <si>
    <t>Ідентифікатор закупівлі</t>
  </si>
  <si>
    <t>54</t>
  </si>
  <si>
    <t>ТОВАРИСТВО З ОБМЕЖЕНОЮ ВІДПОВІДАЛЬНІСТЮ "ЕНЕРГОІНВЕСТПРОЕКТ"</t>
  </si>
  <si>
    <t>34633789</t>
  </si>
  <si>
    <t>Електрична енергія</t>
  </si>
  <si>
    <t>1</t>
  </si>
  <si>
    <t>МАРКІН ОЛЕКСІЙ ПАВЛОВИЧ</t>
  </si>
  <si>
    <t>1837300195</t>
  </si>
  <si>
    <t>Технічне обслуговування і ремонт офісної техніки</t>
  </si>
  <si>
    <t>003/2021</t>
  </si>
  <si>
    <t>ТОВАРИСТВО З ОБМЕЖЕНОЮ ВІДПОВІДАЛЬНІСТЮ "АВМ ЕНЕРГО"</t>
  </si>
  <si>
    <t>38965825</t>
  </si>
  <si>
    <t>Проектно-вишукувальні роботи з дотриманням вимог існуючого законодавства з розроблення проектно-кошторисної документації по об"єкту: "Влаштування електропостачання в парку Сагайдак, пр. Мануйлівський, м. Дніпра</t>
  </si>
  <si>
    <t>2 ДП2/21</t>
  </si>
  <si>
    <t>ТОВАРИСТВО З ОБМЕЖЕНОЮ ВІДПОВІДАЛЬНІСТЮ "ЕПІЦЕНТР К"</t>
  </si>
  <si>
    <t>32490244</t>
  </si>
  <si>
    <t>Плащ від дощу МА305 (жовтого кольору, розмір XXL)</t>
  </si>
  <si>
    <t>06-01/21</t>
  </si>
  <si>
    <t>ТОВАРИСТВО З ОБМЕЖЕНОЮ ВІДПОВІДАЛЬНІСТЮ "КОМПАНІЯ "ДАН-ГРУП"</t>
  </si>
  <si>
    <t>41352679</t>
  </si>
  <si>
    <t>Оренда нерухомого майна</t>
  </si>
  <si>
    <t>01</t>
  </si>
  <si>
    <t>ПРИВАТНЕ ПІДПРИЄМСТВО "МЕГАПОЛИС - ДНЕПР"</t>
  </si>
  <si>
    <t>35542970</t>
  </si>
  <si>
    <t>ВІдсів гранітний фр.0-5</t>
  </si>
  <si>
    <t>86</t>
  </si>
  <si>
    <t>ТОВАРИСТВО З ОБМЕЖЕНОЮ ВІДПОВІДАЛЬНІСТЮ "АЙТІ УНІВЕРСАЛ"</t>
  </si>
  <si>
    <t>37454195</t>
  </si>
  <si>
    <t>Засіб КЗІ "SecureToken-337M"</t>
  </si>
  <si>
    <t>37989080</t>
  </si>
  <si>
    <t>ТОВАРИСТВО З ОБМЕЖЕНОЮ ВІДПОВІДАЛЬНІСТЮ "ЦЕНТР СЕРТИФІКАЦІЇ КЛЮЧІВ "УКРАЇНА"</t>
  </si>
  <si>
    <t>36865753</t>
  </si>
  <si>
    <t>Послуги КЕП</t>
  </si>
  <si>
    <t>21-1102</t>
  </si>
  <si>
    <t>ТОВАРИСТВО З ОБМЕЖЕНОЮ ВІДПОВІДАЛЬНІСТЮ "ЦЕНТР ІНФОРМАЦІЙНИХ І АНАЛІТИЧНИХ ТЕХНОЛОГІЙ"</t>
  </si>
  <si>
    <t>36216548</t>
  </si>
  <si>
    <t xml:space="preserve"> Технічний супровід комп"ютерної програми "Єдина інформаційна система управління місцевим бюджетом" (ЄІСУБ для місцевого бюджету)</t>
  </si>
  <si>
    <t>3ДП/21</t>
  </si>
  <si>
    <t>Лопати та граблі</t>
  </si>
  <si>
    <t>4ДП/21</t>
  </si>
  <si>
    <t>Відро будівельне</t>
  </si>
  <si>
    <t>6</t>
  </si>
  <si>
    <t>ФОП Бердник В.А.</t>
  </si>
  <si>
    <t>3153403953</t>
  </si>
  <si>
    <t>21-7</t>
  </si>
  <si>
    <t>Проведення навчання працівників Замовника роботі  з додатковим модулем "Фактичне виконання бюджету"</t>
  </si>
  <si>
    <t>0059</t>
  </si>
  <si>
    <t>ТОВАРИСТВО З ОБМЕЖЕНОЮ ВІДПОВІДАЛЬНІСТЮ "ЛІВАЙН ТОРГ"</t>
  </si>
  <si>
    <t>41449359</t>
  </si>
  <si>
    <t>Бензин А-92; Бензин А-95</t>
  </si>
  <si>
    <t>21/БУХ-8</t>
  </si>
  <si>
    <t>Технічний супровід додаткового модуля "Фактичне виконання бюджету"</t>
  </si>
  <si>
    <t>12-ДП2/21</t>
  </si>
  <si>
    <t>Прожектори, лампи</t>
  </si>
  <si>
    <t>11-ДП2/21</t>
  </si>
  <si>
    <t>Аптечка медична "Виробнича"</t>
  </si>
  <si>
    <t>10-Дп2/21</t>
  </si>
  <si>
    <t>Абразивні вироби</t>
  </si>
  <si>
    <t>755</t>
  </si>
  <si>
    <t>ДНІПРОПЕТРОВСЬКА ФІЛІЯ СПІЛЬНОГО УКРАЇНСЬКО-НІМЕЦЬКОГО ПІДПРИЄМСТВА В ФОРМІ ТОВАРИСТВА З ОБМЕЖЕНОЮ ВІДПОВІДАЛЬНІСТЮ "ІНФОКОМ"</t>
  </si>
  <si>
    <t>25839873</t>
  </si>
  <si>
    <t>Послуги користування мережею Інтернет</t>
  </si>
  <si>
    <t>B02/03/21-2</t>
  </si>
  <si>
    <t>ТОВАРИСТВО З ОБМЕЖЕНОЮ ВІДПОВІДАЛЬНІСТЮ "СКАЙНЕТ ПРОФІ"</t>
  </si>
  <si>
    <t>41068903</t>
  </si>
  <si>
    <t>Обладнання для систем охоронної сигналізації та виконання необхідних монтажних і пусконалагоджувальних робіт</t>
  </si>
  <si>
    <t>В02/03/21-1</t>
  </si>
  <si>
    <t>16/03/2021</t>
  </si>
  <si>
    <t>ТОВАРИСТВО З ОБМЕЖЕНОЮ ВІДПОВІДАЛЬНІСТЮ "УКР КОНСАЛТІНГ ГРУП"</t>
  </si>
  <si>
    <t>43536159</t>
  </si>
  <si>
    <t>Послуги з питань організації та проведення публічних закупівель</t>
  </si>
  <si>
    <t>216</t>
  </si>
  <si>
    <t>ФОП ЛИТВИНОВ ПАВЛО СЕРГІЙОВИЧ</t>
  </si>
  <si>
    <t>3491713016</t>
  </si>
  <si>
    <t xml:space="preserve">Постачання примірника та пакетів оновлень (компонентів) комп’ютерної програми M.E.Doc </t>
  </si>
  <si>
    <t>13</t>
  </si>
  <si>
    <t>ФОП Шарбаталі Октай Сурхай Огли</t>
  </si>
  <si>
    <t>2918003834</t>
  </si>
  <si>
    <t>Оренда транспортного засобу з водієм</t>
  </si>
  <si>
    <t>63</t>
  </si>
  <si>
    <t>ТОВАРИСТВО З ОБМЕЖЕНОЮ ВІДПОВІДАЛЬНІСТЮ " ТОРГОВЕЛЬНО-БУДІВЕЛЬНИЙ ДІМ " ОЛДІ"</t>
  </si>
  <si>
    <t>24738845</t>
  </si>
  <si>
    <t>Емаль ЛФ-115, сіра 2,8 кг.</t>
  </si>
  <si>
    <t>65</t>
  </si>
  <si>
    <t>Валики та пензлі</t>
  </si>
  <si>
    <t>64</t>
  </si>
  <si>
    <t xml:space="preserve">Розчинник універсальний 2 л </t>
  </si>
  <si>
    <t>19ДП/21</t>
  </si>
  <si>
    <t>Газон FF gruneOASE універсальний 10кг</t>
  </si>
  <si>
    <t>20ДП/21</t>
  </si>
  <si>
    <t xml:space="preserve">Зажим для сталевих канатів 4 мм нерд А4, Замок навісник, ABUS  838/40 Blister,4 кл, Шпатель 60 мм нержавіюча сталь Montero MS 100-60 </t>
  </si>
  <si>
    <t>17</t>
  </si>
  <si>
    <t>Цемент  ПЦ 11/Б-Ш 400 25кг BAU GUT</t>
  </si>
  <si>
    <t>18ДП/21</t>
  </si>
  <si>
    <t xml:space="preserve">Трос оцинкований ; Коуш 6 мм нерж А4  </t>
  </si>
  <si>
    <t>В14/04/21-3</t>
  </si>
  <si>
    <t>ПРИВАТНЕ ПІДПРИЄМСТВО "ЛЄОН"</t>
  </si>
  <si>
    <t>34366803</t>
  </si>
  <si>
    <t>Послуги з централізованого спостереження за системою тривожної сигналізації "тривожної кнопки"</t>
  </si>
  <si>
    <t>23</t>
  </si>
  <si>
    <t>ТОВ "Епіцентр К"</t>
  </si>
  <si>
    <t>Емаль  алкідна ПФ-116  2,8 кг; Фарба біла порошкова для садів 14 кг ; Фарба акрилова водоемульсійна 20 кг</t>
  </si>
  <si>
    <t>22</t>
  </si>
  <si>
    <t>ШАРБАТАЛІ ОКТАЙ СУРХАЙ ОГЛИ</t>
  </si>
  <si>
    <t>Візок для прибирання на 120 л посилений</t>
  </si>
  <si>
    <t>21</t>
  </si>
  <si>
    <t>Мішки для сміття 120л; Мішки для сміття 240л</t>
  </si>
  <si>
    <t>001-Д/24</t>
  </si>
  <si>
    <t>ПП РОЯЛ КАРД ДНІПРО</t>
  </si>
  <si>
    <t>36726115</t>
  </si>
  <si>
    <t>Мітла</t>
  </si>
  <si>
    <t>25</t>
  </si>
  <si>
    <t>ПЕРВИЧКО ДМИТРО СЕРГІЙОВИЧ</t>
  </si>
  <si>
    <t>3069308711</t>
  </si>
  <si>
    <t>Пензель  30 мм; Пензель  50 мм; Пензель  100 мм</t>
  </si>
  <si>
    <t>27</t>
  </si>
  <si>
    <t>АНБАР</t>
  </si>
  <si>
    <t>41301708</t>
  </si>
  <si>
    <t>Труба профільна прямокутна 60x40x2 мм міра; Труба профільна прямокутна 40x20x2 мм міра</t>
  </si>
  <si>
    <t>29</t>
  </si>
  <si>
    <t>КАНІБОЛОЦЬКА ІРИНА ВАЛЕРІЇВНА</t>
  </si>
  <si>
    <t>2744015045</t>
  </si>
  <si>
    <t xml:space="preserve">Розчинник Уайт-спірит 5 л ; Ґрунтовка фунгіцидна  5 л ; Шпаклівка для дерева сосна 1,5 кг </t>
  </si>
  <si>
    <t>26</t>
  </si>
  <si>
    <t>ОНИЩЕНКО ВЛАДИСЛАВ ВЯЧЕСЛАВОВИЧ</t>
  </si>
  <si>
    <t>3656104831</t>
  </si>
  <si>
    <t xml:space="preserve">Брус 40х50х3000 мм сосна ; Брус  40х70х2000 мм сосна </t>
  </si>
  <si>
    <t>17/2304/21т</t>
  </si>
  <si>
    <t>ТОВАРИСТВО З ОБМЕЖЕНОЮ ВІДПОВІДАЛЬНІСТЮ "ВІОЛА ТОРГ"</t>
  </si>
  <si>
    <t>43336905</t>
  </si>
  <si>
    <t>Послуги автотранспортом та механізмами</t>
  </si>
  <si>
    <t>96</t>
  </si>
  <si>
    <t>Бордюр тротуарний, пресований сірий</t>
  </si>
  <si>
    <t>104.2021</t>
  </si>
  <si>
    <t>КОБЗАР ДМИТРО ЄВГЕНОВИЧ</t>
  </si>
  <si>
    <t>3462603156</t>
  </si>
  <si>
    <t>Послуги з обслуговування громадських вбиралень на території гідропарку Придніпровський</t>
  </si>
  <si>
    <t>28</t>
  </si>
  <si>
    <t>ТОВАРИСТВО З ОБМЕЖЕНОЮ ВІДПОВІДАЛЬНІСТЮ "ЛА СТРАДА"</t>
  </si>
  <si>
    <t>43111599</t>
  </si>
  <si>
    <t>Послуги з утримання парків та зелених зон, послуги з навантаження, вивезення та утилізації або захоронення сміття</t>
  </si>
  <si>
    <t>050521-1</t>
  </si>
  <si>
    <t>ФОП Пєрєвєрзєва О.В.</t>
  </si>
  <si>
    <t>3284711526</t>
  </si>
  <si>
    <t>Освітлювальне обладнання</t>
  </si>
  <si>
    <t>30</t>
  </si>
  <si>
    <t>34ДП/21</t>
  </si>
  <si>
    <t>крейда</t>
  </si>
  <si>
    <t>889</t>
  </si>
  <si>
    <t>ДЕРЖАВНА УСТАНОВА "ДНІПРОПЕТРОВСЬКИЙ ОБЛАСНИЙ ЛАБОРАТОРНИЙ ЦЕНТР МІНІСТЕРСТВА ОХОРОНИ ЗДОРОВ'Я УКРАЇНИ"</t>
  </si>
  <si>
    <t>38431598</t>
  </si>
  <si>
    <t xml:space="preserve">Послуги у сфері охорони здоров’я </t>
  </si>
  <si>
    <t>311</t>
  </si>
  <si>
    <t>ЛИТВИНОВ ПАВЛО СЕРГІЙОВИЧ</t>
  </si>
  <si>
    <t>Послуги з постачання примірника та пакетів оновлення комп’ютерної програми</t>
  </si>
  <si>
    <t>33ДП/21</t>
  </si>
  <si>
    <t>вапно</t>
  </si>
  <si>
    <t>887</t>
  </si>
  <si>
    <t>Послуги з дератизації, дезинсекції та дезінфекції</t>
  </si>
  <si>
    <t>32ДП/21</t>
  </si>
  <si>
    <t>засіб "Білизна"; мило господарське</t>
  </si>
  <si>
    <t>35</t>
  </si>
  <si>
    <t>АВАРІЙНО-РЯТУВАЛЬНИЙ ЗАГІН СПЕЦІАЛЬНОГО ПРИЗНАЧЕННЯ ГОЛОВНОГО  УПРАВЛІННЯ ДЕРЖАВНОЇ СЛУЖБИ УКРАЇНИ З НАДЗВИЧАЙНИХ СИТУАЦІЙ  У ДНІПРОПЕТРОВСЬКІЙ ОБЛАСТІ</t>
  </si>
  <si>
    <t>35165938</t>
  </si>
  <si>
    <t>Послуги з проведення сертифікованими водолазами обстеження та очищення від сторонніх предметів дна акваторії пляжу та території парку Сагайдак м. Дніпро</t>
  </si>
  <si>
    <t>Послуги з проведення сертифікованими водолазами обстеження та очиення від сторонніх предметів дна акваторії пляжу та території парку Придніпровський м. Дніпро</t>
  </si>
  <si>
    <t>В14/04/21-2</t>
  </si>
  <si>
    <t>Послуги з централізованого спостереження за системою сигналізації "тривожної кнопки"</t>
  </si>
  <si>
    <t>ВІДОКРЕМЛЕНИЙ СТРУКТУРНИЙ ПІДРОЗДІЛ "ДНІПРОВСЬКИЙ МІСЬКИЙ ВІДДІЛ ЛАБОРАТОРНИХ ДОСЛІДЖЕНЬ ДЕРЖАВНОЇ УСТАНОВИ "ДНІПРОПЕТРОВСЬКИЙ ОБЛАСНИЙ ЛАБОРАТОРНИЙ ЦЕНТР МІНІСТЕРСТВА ОХОРОНИ ЗДОРОВ'Я УКРАЇНИ"</t>
  </si>
  <si>
    <t>38529250</t>
  </si>
  <si>
    <t>Послуги дератизації, дезинсекції та дезінфекції</t>
  </si>
  <si>
    <t>Послуги з лабораторних досліджень</t>
  </si>
  <si>
    <t>4835-ДЭ-ПрТЭС/С</t>
  </si>
  <si>
    <t>АКЦІОНЕРНЕ ТОВАРИСТВО "ДТЕК ДНІПРОЕНЕРГО"</t>
  </si>
  <si>
    <t>00130872</t>
  </si>
  <si>
    <t>Послуги з централізованого водовідведення</t>
  </si>
  <si>
    <t>15077</t>
  </si>
  <si>
    <t>КОМУНАЛЬНЕ ПІДПРИЄМСТВО "ДНІПРОВОДОКАНАЛ" ДНІПРОВСЬКОЇ МІСЬКОЇ РАДИ</t>
  </si>
  <si>
    <t>03341305</t>
  </si>
  <si>
    <t>Послуги з централізованого водопостачання</t>
  </si>
  <si>
    <t>38</t>
  </si>
  <si>
    <t>АВТОМАТИЧНІ СИСТЕМИ ПОЛИВУ ТА ОБЛАДНАННЯ</t>
  </si>
  <si>
    <t>33613060</t>
  </si>
  <si>
    <t>Послуги з утримання системи поливу зелених насаджень</t>
  </si>
  <si>
    <t>4829-ДЭ-ПрТЭС/В</t>
  </si>
  <si>
    <t>40</t>
  </si>
  <si>
    <t>АВАРІЙНО-РЯТУВАЛЬНИЙ ЗАГІН СПЕЦІАЛЬНОГО ПРИЗНАЧЕННЯ ГОЛОВНОГО УПРАВЛІННЯ ДЕРЖАВНОЇ СЛУЖБИ УКРАЇНИ З НАДЗВИЧАЙНИХ СИТУАЦІЙ У ДНІПРОПЕТРОВСЬКІЙ ОБЛАСТІ</t>
  </si>
  <si>
    <t>Послуги з обов'язкового аварійно-рятувального обслуговування   пляжів на  території парку Сагайдак і парку Придніпровський,  м. Дніпро</t>
  </si>
  <si>
    <t>ФОП КОБЗАР ДМИТРО ЄВГЕНОВИЧ</t>
  </si>
  <si>
    <t>31</t>
  </si>
  <si>
    <t>ТОВАРИСТВО З ОБМЕЖЕНОЮ ВІДПОВІДАЛЬНІСТЮ "БУДРЕМСВІТ"</t>
  </si>
  <si>
    <t>41112957</t>
  </si>
  <si>
    <t>Послуги з ремонту елементів благоустрою – батутів на території скверу імені Олександра Усачова (територія в районі проспекта Петра Калнишевського, 27 та вул. Гулі Корольової в м. Дніпрі)</t>
  </si>
  <si>
    <t>418191849</t>
  </si>
  <si>
    <t>ТОВАРИСТВО З ОБМЕЖЕНОЮ ВІДПОВІДАЛЬНІСТЮ "МІЖНАРОДНИЙ ЦЕНТР ФІНАНСОВО-ЕКОНОМІЧНОГО РОЗВИТКУ-УКРАЇНА"</t>
  </si>
  <si>
    <t>33542497</t>
  </si>
  <si>
    <t>Придбання періодичних видань</t>
  </si>
  <si>
    <t>41</t>
  </si>
  <si>
    <t>Прокат транспортного засобу із водієм</t>
  </si>
  <si>
    <t>42</t>
  </si>
  <si>
    <t>ФОП Шарбаталi</t>
  </si>
  <si>
    <t>3054301563</t>
  </si>
  <si>
    <t>Гайка шестигранна; Болт метричний; Саморіз по дереву; Саморіз з посиленим свердлом; Цвях; Куток металевий</t>
  </si>
  <si>
    <t>43</t>
  </si>
  <si>
    <t>Деревина</t>
  </si>
  <si>
    <t>0050300217</t>
  </si>
  <si>
    <t>АКЦІОНЕРНЕ ТОВАРИСТВО "ДТЕК ДНІПРОВСЬКІ ЕЛЕКТРОМЕРЕЖІ"</t>
  </si>
  <si>
    <t>23359034</t>
  </si>
  <si>
    <t>Приєднання до електричних мереж системи розподілу</t>
  </si>
  <si>
    <t>44</t>
  </si>
  <si>
    <t>Будівельні матеріали</t>
  </si>
  <si>
    <t>45</t>
  </si>
  <si>
    <t>ФОП Джига Володимир Васильович</t>
  </si>
  <si>
    <t>2200713737</t>
  </si>
  <si>
    <t>Послуги з поводження з побутовими відходами</t>
  </si>
  <si>
    <t>422187636</t>
  </si>
  <si>
    <t>Участь у курсі "Національна сертифікація з публічних закупівель - 2021"</t>
  </si>
  <si>
    <t>46</t>
  </si>
  <si>
    <t>УКР БУД ТЕХНОЛОГІЇ</t>
  </si>
  <si>
    <t>42449356</t>
  </si>
  <si>
    <t xml:space="preserve">Поточний ремонт центрального входу парку Придніпровський </t>
  </si>
  <si>
    <t>Участь у семінарі "Усе, що має знати уповноважена особа для закупівель: вимоги &amp; практика"</t>
  </si>
  <si>
    <t>47</t>
  </si>
  <si>
    <t xml:space="preserve">Послуги з технічного обслуговування громадського туалету 
; Послуги із встановлення мобільних туалетних кабін ; Послуги із обслуговування мобільних туалетних кабін </t>
  </si>
  <si>
    <t>2117/ОС</t>
  </si>
  <si>
    <t>ФОП ПЕРЕПЕЧАЙ КОСТЯНТИН ВАСИЛЬОВИЧ</t>
  </si>
  <si>
    <t>2913911833</t>
  </si>
  <si>
    <t>Програмне забезпечення</t>
  </si>
  <si>
    <t>49</t>
  </si>
  <si>
    <t>ФОП ШАРБАТАЛІ ОКТАЙ СУРХАЙ ОГЛИ</t>
  </si>
  <si>
    <t xml:space="preserve">Послуги із скошування трави </t>
  </si>
  <si>
    <t>48</t>
  </si>
  <si>
    <t>СКАЛІЙ ВІТАЛІЙ ВОЛОДИМИРОВИЧ</t>
  </si>
  <si>
    <t>3135805878</t>
  </si>
  <si>
    <t>Шафа металева АМТ-1812</t>
  </si>
  <si>
    <t>144419</t>
  </si>
  <si>
    <t>ТОВАРИСТВО З ОБМЕЖЕНОЮ ВІДПОВІДАЛЬНІСТЮ "КОНСАЛТИНГОВА КОМПАНІЯ "КОРТЕКС"</t>
  </si>
  <si>
    <t>37653284</t>
  </si>
  <si>
    <t>Семінар "Публічні закупівлі - 2021. Закупівлі товарів, робіт і послуг: організація, планування та проведення. Як проводити тендери. Правові та практичні питання. Оптимальні рішення."</t>
  </si>
  <si>
    <t>№ з/п</t>
  </si>
  <si>
    <t>Дата договору</t>
  </si>
  <si>
    <t>Контрагент</t>
  </si>
  <si>
    <t>ЄДРПОУ контрагента</t>
  </si>
  <si>
    <t>Предмет договору</t>
  </si>
  <si>
    <t>укладених КП "Парк культури та відпочинку Придніпровський" ДМР</t>
  </si>
  <si>
    <t>РЕЄСТР ДОГОВОРІВ,</t>
  </si>
  <si>
    <t>станом на 25.10.2021р.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</si>
</sst>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26083693" TargetMode="External"/><Relationship Id="rId21" Type="http://schemas.openxmlformats.org/officeDocument/2006/relationships/hyperlink" Target="https://my.zakupki.prom.ua/remote/dispatcher/state_purchase_view/27166984" TargetMode="External"/><Relationship Id="rId42" Type="http://schemas.openxmlformats.org/officeDocument/2006/relationships/hyperlink" Target="https://my.zakupki.prom.ua/remote/dispatcher/state_purchase_view/27509431" TargetMode="External"/><Relationship Id="rId47" Type="http://schemas.openxmlformats.org/officeDocument/2006/relationships/hyperlink" Target="https://my.zakupki.prom.ua/remote/dispatcher/state_purchase_view/23090264" TargetMode="External"/><Relationship Id="rId63" Type="http://schemas.openxmlformats.org/officeDocument/2006/relationships/hyperlink" Target="https://my.zakupki.prom.ua/remote/dispatcher/state_purchase_view/27554628" TargetMode="External"/><Relationship Id="rId68" Type="http://schemas.openxmlformats.org/officeDocument/2006/relationships/hyperlink" Target="https://my.zakupki.prom.ua/remote/dispatcher/state_purchase_view/25705812" TargetMode="External"/><Relationship Id="rId16" Type="http://schemas.openxmlformats.org/officeDocument/2006/relationships/hyperlink" Target="https://my.zakupki.prom.ua/remote/dispatcher/state_purchase_view/27802635" TargetMode="External"/><Relationship Id="rId11" Type="http://schemas.openxmlformats.org/officeDocument/2006/relationships/hyperlink" Target="https://my.zakupki.prom.ua/remote/dispatcher/state_purchase_view/25360508" TargetMode="External"/><Relationship Id="rId24" Type="http://schemas.openxmlformats.org/officeDocument/2006/relationships/hyperlink" Target="https://my.zakupki.prom.ua/remote/dispatcher/state_purchase_view/25040241" TargetMode="External"/><Relationship Id="rId32" Type="http://schemas.openxmlformats.org/officeDocument/2006/relationships/hyperlink" Target="https://my.zakupki.prom.ua/remote/dispatcher/state_purchase_view/27913318" TargetMode="External"/><Relationship Id="rId37" Type="http://schemas.openxmlformats.org/officeDocument/2006/relationships/hyperlink" Target="https://my.zakupki.prom.ua/remote/dispatcher/state_purchase_view/24415016" TargetMode="External"/><Relationship Id="rId40" Type="http://schemas.openxmlformats.org/officeDocument/2006/relationships/hyperlink" Target="https://my.zakupki.prom.ua/remote/dispatcher/state_purchase_view/26125064" TargetMode="External"/><Relationship Id="rId45" Type="http://schemas.openxmlformats.org/officeDocument/2006/relationships/hyperlink" Target="https://my.zakupki.prom.ua/remote/dispatcher/state_purchase_view/28719196" TargetMode="External"/><Relationship Id="rId53" Type="http://schemas.openxmlformats.org/officeDocument/2006/relationships/hyperlink" Target="https://my.zakupki.prom.ua/remote/dispatcher/state_purchase_view/23589433" TargetMode="External"/><Relationship Id="rId58" Type="http://schemas.openxmlformats.org/officeDocument/2006/relationships/hyperlink" Target="https://my.zakupki.prom.ua/remote/dispatcher/state_purchase_view/26712043" TargetMode="External"/><Relationship Id="rId66" Type="http://schemas.openxmlformats.org/officeDocument/2006/relationships/hyperlink" Target="https://my.zakupki.prom.ua/remote/dispatcher/state_purchase_view/27554416" TargetMode="External"/><Relationship Id="rId74" Type="http://schemas.openxmlformats.org/officeDocument/2006/relationships/hyperlink" Target="https://my.zakupki.prom.ua/remote/dispatcher/state_purchase_view/29899294" TargetMode="External"/><Relationship Id="rId79" Type="http://schemas.openxmlformats.org/officeDocument/2006/relationships/hyperlink" Target="https://my.zakupki.prom.ua/remote/dispatcher/state_purchase_view/24564117" TargetMode="External"/><Relationship Id="rId5" Type="http://schemas.openxmlformats.org/officeDocument/2006/relationships/hyperlink" Target="https://my.zakupki.prom.ua/remote/dispatcher/state_purchase_view/24595341" TargetMode="External"/><Relationship Id="rId61" Type="http://schemas.openxmlformats.org/officeDocument/2006/relationships/hyperlink" Target="https://my.zakupki.prom.ua/remote/dispatcher/state_purchase_view/25041105" TargetMode="External"/><Relationship Id="rId19" Type="http://schemas.openxmlformats.org/officeDocument/2006/relationships/hyperlink" Target="https://my.zakupki.prom.ua/remote/dispatcher/state_purchase_view/26399557" TargetMode="External"/><Relationship Id="rId14" Type="http://schemas.openxmlformats.org/officeDocument/2006/relationships/hyperlink" Target="https://my.zakupki.prom.ua/remote/dispatcher/state_purchase_view/27801153" TargetMode="External"/><Relationship Id="rId22" Type="http://schemas.openxmlformats.org/officeDocument/2006/relationships/hyperlink" Target="https://my.zakupki.prom.ua/remote/dispatcher/state_purchase_view/28384833" TargetMode="External"/><Relationship Id="rId27" Type="http://schemas.openxmlformats.org/officeDocument/2006/relationships/hyperlink" Target="https://my.zakupki.prom.ua/remote/dispatcher/state_purchase_view/27167491" TargetMode="External"/><Relationship Id="rId30" Type="http://schemas.openxmlformats.org/officeDocument/2006/relationships/hyperlink" Target="https://my.zakupki.prom.ua/remote/dispatcher/state_purchase_view/24127982" TargetMode="External"/><Relationship Id="rId35" Type="http://schemas.openxmlformats.org/officeDocument/2006/relationships/hyperlink" Target="https://my.zakupki.prom.ua/remote/dispatcher/state_purchase_view/29388976" TargetMode="External"/><Relationship Id="rId43" Type="http://schemas.openxmlformats.org/officeDocument/2006/relationships/hyperlink" Target="https://my.zakupki.prom.ua/remote/dispatcher/state_purchase_view/26435401" TargetMode="External"/><Relationship Id="rId48" Type="http://schemas.openxmlformats.org/officeDocument/2006/relationships/hyperlink" Target="https://my.zakupki.prom.ua/remote/dispatcher/state_purchase_view/24413293" TargetMode="External"/><Relationship Id="rId56" Type="http://schemas.openxmlformats.org/officeDocument/2006/relationships/hyperlink" Target="https://my.zakupki.prom.ua/remote/dispatcher/state_purchase_view/25705763" TargetMode="External"/><Relationship Id="rId64" Type="http://schemas.openxmlformats.org/officeDocument/2006/relationships/hyperlink" Target="https://my.zakupki.prom.ua/remote/dispatcher/state_purchase_view/26735458" TargetMode="External"/><Relationship Id="rId69" Type="http://schemas.openxmlformats.org/officeDocument/2006/relationships/hyperlink" Target="https://my.zakupki.prom.ua/remote/dispatcher/state_purchase_view/24611951" TargetMode="External"/><Relationship Id="rId77" Type="http://schemas.openxmlformats.org/officeDocument/2006/relationships/hyperlink" Target="https://my.zakupki.prom.ua/remote/dispatcher/state_purchase_view/26165006" TargetMode="External"/><Relationship Id="rId8" Type="http://schemas.openxmlformats.org/officeDocument/2006/relationships/hyperlink" Target="https://my.zakupki.prom.ua/remote/dispatcher/state_purchase_view/25705990" TargetMode="External"/><Relationship Id="rId51" Type="http://schemas.openxmlformats.org/officeDocument/2006/relationships/hyperlink" Target="https://my.zakupki.prom.ua/remote/dispatcher/state_purchase_view/26165081" TargetMode="External"/><Relationship Id="rId72" Type="http://schemas.openxmlformats.org/officeDocument/2006/relationships/hyperlink" Target="https://my.zakupki.prom.ua/remote/dispatcher/state_purchase_view/26709711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my.zakupki.prom.ua/remote/dispatcher/state_purchase_view/26716563" TargetMode="External"/><Relationship Id="rId12" Type="http://schemas.openxmlformats.org/officeDocument/2006/relationships/hyperlink" Target="https://my.zakupki.prom.ua/remote/dispatcher/state_purchase_view/27248452" TargetMode="External"/><Relationship Id="rId17" Type="http://schemas.openxmlformats.org/officeDocument/2006/relationships/hyperlink" Target="https://my.zakupki.prom.ua/remote/dispatcher/state_purchase_view/23926086" TargetMode="External"/><Relationship Id="rId25" Type="http://schemas.openxmlformats.org/officeDocument/2006/relationships/hyperlink" Target="https://my.zakupki.prom.ua/remote/dispatcher/state_purchase_view/26083795" TargetMode="External"/><Relationship Id="rId33" Type="http://schemas.openxmlformats.org/officeDocument/2006/relationships/hyperlink" Target="https://my.zakupki.prom.ua/remote/dispatcher/state_purchase_view/26912018" TargetMode="External"/><Relationship Id="rId38" Type="http://schemas.openxmlformats.org/officeDocument/2006/relationships/hyperlink" Target="https://my.zakupki.prom.ua/remote/dispatcher/state_purchase_view/25705863" TargetMode="External"/><Relationship Id="rId46" Type="http://schemas.openxmlformats.org/officeDocument/2006/relationships/hyperlink" Target="https://my.zakupki.prom.ua/remote/dispatcher/state_purchase_view/23592573" TargetMode="External"/><Relationship Id="rId59" Type="http://schemas.openxmlformats.org/officeDocument/2006/relationships/hyperlink" Target="https://my.zakupki.prom.ua/remote/dispatcher/state_purchase_view/25382854" TargetMode="External"/><Relationship Id="rId67" Type="http://schemas.openxmlformats.org/officeDocument/2006/relationships/hyperlink" Target="https://my.zakupki.prom.ua/remote/dispatcher/state_purchase_view/22892778" TargetMode="External"/><Relationship Id="rId20" Type="http://schemas.openxmlformats.org/officeDocument/2006/relationships/hyperlink" Target="https://my.zakupki.prom.ua/remote/dispatcher/state_purchase_view/25360266" TargetMode="External"/><Relationship Id="rId41" Type="http://schemas.openxmlformats.org/officeDocument/2006/relationships/hyperlink" Target="https://my.zakupki.prom.ua/remote/dispatcher/state_purchase_view/26123718" TargetMode="External"/><Relationship Id="rId54" Type="http://schemas.openxmlformats.org/officeDocument/2006/relationships/hyperlink" Target="https://my.zakupki.prom.ua/remote/dispatcher/state_purchase_view/24234440" TargetMode="External"/><Relationship Id="rId62" Type="http://schemas.openxmlformats.org/officeDocument/2006/relationships/hyperlink" Target="https://my.zakupki.prom.ua/remote/dispatcher/state_purchase_view/23659832" TargetMode="External"/><Relationship Id="rId70" Type="http://schemas.openxmlformats.org/officeDocument/2006/relationships/hyperlink" Target="https://my.zakupki.prom.ua/remote/dispatcher/state_purchase_view/25360613" TargetMode="External"/><Relationship Id="rId75" Type="http://schemas.openxmlformats.org/officeDocument/2006/relationships/hyperlink" Target="https://my.zakupki.prom.ua/remote/dispatcher/state_purchase_view/23782934" TargetMode="External"/><Relationship Id="rId1" Type="http://schemas.openxmlformats.org/officeDocument/2006/relationships/hyperlink" Target="https://my.zakupki.prom.ua/remote/dispatcher/state_purchase_view/23948828" TargetMode="External"/><Relationship Id="rId6" Type="http://schemas.openxmlformats.org/officeDocument/2006/relationships/hyperlink" Target="https://my.zakupki.prom.ua/remote/dispatcher/state_purchase_view/27902092" TargetMode="External"/><Relationship Id="rId15" Type="http://schemas.openxmlformats.org/officeDocument/2006/relationships/hyperlink" Target="https://my.zakupki.prom.ua/remote/dispatcher/state_purchase_view/28758502" TargetMode="External"/><Relationship Id="rId23" Type="http://schemas.openxmlformats.org/officeDocument/2006/relationships/hyperlink" Target="https://my.zakupki.prom.ua/remote/dispatcher/state_purchase_view/24235491" TargetMode="External"/><Relationship Id="rId28" Type="http://schemas.openxmlformats.org/officeDocument/2006/relationships/hyperlink" Target="https://my.zakupki.prom.ua/remote/dispatcher/state_purchase_view/25706082" TargetMode="External"/><Relationship Id="rId36" Type="http://schemas.openxmlformats.org/officeDocument/2006/relationships/hyperlink" Target="https://my.zakupki.prom.ua/remote/dispatcher/state_purchase_view/29399506" TargetMode="External"/><Relationship Id="rId49" Type="http://schemas.openxmlformats.org/officeDocument/2006/relationships/hyperlink" Target="https://my.zakupki.prom.ua/remote/dispatcher/state_purchase_view/24612579" TargetMode="External"/><Relationship Id="rId57" Type="http://schemas.openxmlformats.org/officeDocument/2006/relationships/hyperlink" Target="https://my.zakupki.prom.ua/remote/dispatcher/state_purchase_view/26737888" TargetMode="External"/><Relationship Id="rId10" Type="http://schemas.openxmlformats.org/officeDocument/2006/relationships/hyperlink" Target="https://my.zakupki.prom.ua/remote/dispatcher/state_purchase_view/25361065" TargetMode="External"/><Relationship Id="rId31" Type="http://schemas.openxmlformats.org/officeDocument/2006/relationships/hyperlink" Target="https://my.zakupki.prom.ua/remote/dispatcher/state_purchase_view/23271217" TargetMode="External"/><Relationship Id="rId44" Type="http://schemas.openxmlformats.org/officeDocument/2006/relationships/hyperlink" Target="https://my.zakupki.prom.ua/remote/dispatcher/state_purchase_view/26240874" TargetMode="External"/><Relationship Id="rId52" Type="http://schemas.openxmlformats.org/officeDocument/2006/relationships/hyperlink" Target="https://my.zakupki.prom.ua/remote/dispatcher/state_purchase_view/27672701" TargetMode="External"/><Relationship Id="rId60" Type="http://schemas.openxmlformats.org/officeDocument/2006/relationships/hyperlink" Target="https://my.zakupki.prom.ua/remote/dispatcher/state_purchase_view/26123691" TargetMode="External"/><Relationship Id="rId65" Type="http://schemas.openxmlformats.org/officeDocument/2006/relationships/hyperlink" Target="https://my.zakupki.prom.ua/remote/dispatcher/state_purchase_view/26187335" TargetMode="External"/><Relationship Id="rId73" Type="http://schemas.openxmlformats.org/officeDocument/2006/relationships/hyperlink" Target="https://my.zakupki.prom.ua/remote/dispatcher/state_purchase_view/28283390" TargetMode="External"/><Relationship Id="rId78" Type="http://schemas.openxmlformats.org/officeDocument/2006/relationships/hyperlink" Target="https://my.zakupki.prom.ua/remote/dispatcher/state_purchase_view/26717892" TargetMode="External"/><Relationship Id="rId4" Type="http://schemas.openxmlformats.org/officeDocument/2006/relationships/hyperlink" Target="https://my.zakupki.prom.ua/remote/dispatcher/state_purchase_view/23841279" TargetMode="External"/><Relationship Id="rId9" Type="http://schemas.openxmlformats.org/officeDocument/2006/relationships/hyperlink" Target="https://my.zakupki.prom.ua/remote/dispatcher/state_purchase_view/20901888" TargetMode="External"/><Relationship Id="rId13" Type="http://schemas.openxmlformats.org/officeDocument/2006/relationships/hyperlink" Target="https://my.zakupki.prom.ua/remote/dispatcher/state_purchase_view/26123710" TargetMode="External"/><Relationship Id="rId18" Type="http://schemas.openxmlformats.org/officeDocument/2006/relationships/hyperlink" Target="https://my.zakupki.prom.ua/remote/dispatcher/state_purchase_view/25706107" TargetMode="External"/><Relationship Id="rId39" Type="http://schemas.openxmlformats.org/officeDocument/2006/relationships/hyperlink" Target="https://my.zakupki.prom.ua/remote/dispatcher/state_purchase_view/24414607" TargetMode="External"/><Relationship Id="rId34" Type="http://schemas.openxmlformats.org/officeDocument/2006/relationships/hyperlink" Target="https://my.zakupki.prom.ua/remote/dispatcher/state_purchase_view/27698987" TargetMode="External"/><Relationship Id="rId50" Type="http://schemas.openxmlformats.org/officeDocument/2006/relationships/hyperlink" Target="https://my.zakupki.prom.ua/remote/dispatcher/state_purchase_view/26731132" TargetMode="External"/><Relationship Id="rId55" Type="http://schemas.openxmlformats.org/officeDocument/2006/relationships/hyperlink" Target="https://my.zakupki.prom.ua/remote/dispatcher/state_purchase_view/25705928" TargetMode="External"/><Relationship Id="rId76" Type="http://schemas.openxmlformats.org/officeDocument/2006/relationships/hyperlink" Target="https://my.zakupki.prom.ua/remote/dispatcher/state_purchase_view/25360030" TargetMode="External"/><Relationship Id="rId7" Type="http://schemas.openxmlformats.org/officeDocument/2006/relationships/hyperlink" Target="https://my.zakupki.prom.ua/remote/dispatcher/state_purchase_view/26734355" TargetMode="External"/><Relationship Id="rId71" Type="http://schemas.openxmlformats.org/officeDocument/2006/relationships/hyperlink" Target="https://my.zakupki.prom.ua/remote/dispatcher/state_purchase_view/26736730" TargetMode="External"/><Relationship Id="rId2" Type="http://schemas.openxmlformats.org/officeDocument/2006/relationships/hyperlink" Target="https://my.zakupki.prom.ua/remote/dispatcher/state_purchase_view/26297271" TargetMode="External"/><Relationship Id="rId29" Type="http://schemas.openxmlformats.org/officeDocument/2006/relationships/hyperlink" Target="https://my.zakupki.prom.ua/remote/dispatcher/state_purchase_view/24128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79" workbookViewId="0">
      <selection activeCell="F58" sqref="F58"/>
    </sheetView>
  </sheetViews>
  <sheetFormatPr defaultRowHeight="15.6" x14ac:dyDescent="0.25"/>
  <cols>
    <col min="1" max="1" width="8.88671875" style="20"/>
    <col min="2" max="3" width="13.77734375" style="16" customWidth="1"/>
    <col min="4" max="4" width="39" style="17" customWidth="1"/>
    <col min="5" max="5" width="13.77734375" style="16" customWidth="1"/>
    <col min="6" max="6" width="54" style="17" customWidth="1"/>
    <col min="7" max="8" width="13.77734375" style="16" customWidth="1"/>
    <col min="9" max="9" width="26.77734375" style="16" customWidth="1"/>
    <col min="10" max="16384" width="8.88671875" style="18"/>
  </cols>
  <sheetData>
    <row r="1" spans="1:9" s="21" customFormat="1" ht="25.05" customHeight="1" x14ac:dyDescent="0.3">
      <c r="A1" s="22" t="s">
        <v>248</v>
      </c>
      <c r="B1" s="22"/>
      <c r="C1" s="22"/>
      <c r="D1" s="22"/>
      <c r="E1" s="22"/>
      <c r="F1" s="22"/>
      <c r="G1" s="22"/>
      <c r="H1" s="22"/>
      <c r="I1" s="22"/>
    </row>
    <row r="2" spans="1:9" s="21" customFormat="1" ht="25.05" customHeight="1" x14ac:dyDescent="0.3">
      <c r="A2" s="22" t="s">
        <v>247</v>
      </c>
      <c r="B2" s="22"/>
      <c r="C2" s="22"/>
      <c r="D2" s="22"/>
      <c r="E2" s="22"/>
      <c r="F2" s="22"/>
      <c r="G2" s="22"/>
      <c r="H2" s="22"/>
      <c r="I2" s="22"/>
    </row>
    <row r="3" spans="1:9" s="21" customFormat="1" ht="25.05" customHeight="1" x14ac:dyDescent="0.3">
      <c r="A3" s="23" t="s">
        <v>249</v>
      </c>
      <c r="B3" s="23"/>
      <c r="C3" s="23"/>
      <c r="D3" s="23"/>
      <c r="E3" s="23"/>
      <c r="F3" s="23"/>
      <c r="G3" s="23"/>
      <c r="H3" s="23"/>
      <c r="I3" s="23"/>
    </row>
    <row r="4" spans="1:9" ht="41.4" x14ac:dyDescent="0.25">
      <c r="A4" s="1" t="s">
        <v>242</v>
      </c>
      <c r="B4" s="1" t="s">
        <v>243</v>
      </c>
      <c r="C4" s="1" t="s">
        <v>0</v>
      </c>
      <c r="D4" s="1" t="s">
        <v>244</v>
      </c>
      <c r="E4" s="1" t="s">
        <v>245</v>
      </c>
      <c r="F4" s="1" t="s">
        <v>246</v>
      </c>
      <c r="G4" s="1" t="s">
        <v>1</v>
      </c>
      <c r="H4" s="1" t="s">
        <v>2</v>
      </c>
      <c r="I4" s="1" t="s">
        <v>3</v>
      </c>
    </row>
    <row r="5" spans="1:9" ht="41.4" x14ac:dyDescent="0.25">
      <c r="A5" s="19">
        <v>1</v>
      </c>
      <c r="B5" s="2">
        <v>44174</v>
      </c>
      <c r="C5" s="3" t="s">
        <v>4</v>
      </c>
      <c r="D5" s="4" t="s">
        <v>5</v>
      </c>
      <c r="E5" s="3" t="s">
        <v>6</v>
      </c>
      <c r="F5" s="4" t="s">
        <v>7</v>
      </c>
      <c r="G5" s="5">
        <v>169598.04</v>
      </c>
      <c r="H5" s="2">
        <v>44561</v>
      </c>
      <c r="I5" s="6" t="str">
        <f>HYPERLINK("https://my.zakupki.prom.ua/remote/dispatcher/state_purchase_view/20901888", "UA-2020-11-09-010041-c")</f>
        <v>UA-2020-11-09-010041-c</v>
      </c>
    </row>
    <row r="6" spans="1:9" ht="31.2" x14ac:dyDescent="0.25">
      <c r="A6" s="19">
        <v>2</v>
      </c>
      <c r="B6" s="7">
        <v>44201</v>
      </c>
      <c r="C6" s="8" t="s">
        <v>8</v>
      </c>
      <c r="D6" s="9" t="s">
        <v>9</v>
      </c>
      <c r="E6" s="8" t="s">
        <v>10</v>
      </c>
      <c r="F6" s="9" t="s">
        <v>11</v>
      </c>
      <c r="G6" s="10">
        <v>2900</v>
      </c>
      <c r="H6" s="7">
        <v>44561</v>
      </c>
      <c r="I6" s="11" t="str">
        <f>HYPERLINK("https://my.zakupki.prom.ua/remote/dispatcher/state_purchase_view/22892778", "UA-2021-01-11-000288-b")</f>
        <v>UA-2021-01-11-000288-b</v>
      </c>
    </row>
    <row r="7" spans="1:9" ht="82.8" x14ac:dyDescent="0.25">
      <c r="A7" s="19">
        <v>3</v>
      </c>
      <c r="B7" s="2">
        <v>44228</v>
      </c>
      <c r="C7" s="3" t="s">
        <v>12</v>
      </c>
      <c r="D7" s="4" t="s">
        <v>13</v>
      </c>
      <c r="E7" s="3" t="s">
        <v>14</v>
      </c>
      <c r="F7" s="4" t="s">
        <v>15</v>
      </c>
      <c r="G7" s="5">
        <v>12000</v>
      </c>
      <c r="H7" s="2">
        <v>44561</v>
      </c>
      <c r="I7" s="6" t="str">
        <f>HYPERLINK("https://my.zakupki.prom.ua/remote/dispatcher/state_purchase_view/23592573", "UA-2021-02-03-005824-a")</f>
        <v>UA-2021-02-03-005824-a</v>
      </c>
    </row>
    <row r="8" spans="1:9" ht="31.2" x14ac:dyDescent="0.25">
      <c r="A8" s="19">
        <v>4</v>
      </c>
      <c r="B8" s="7">
        <v>44229</v>
      </c>
      <c r="C8" s="8" t="s">
        <v>16</v>
      </c>
      <c r="D8" s="9" t="s">
        <v>17</v>
      </c>
      <c r="E8" s="8" t="s">
        <v>18</v>
      </c>
      <c r="F8" s="9" t="s">
        <v>19</v>
      </c>
      <c r="G8" s="10">
        <v>7650</v>
      </c>
      <c r="H8" s="7">
        <v>44561</v>
      </c>
      <c r="I8" s="11" t="str">
        <f>HYPERLINK("https://my.zakupki.prom.ua/remote/dispatcher/state_purchase_view/23589433", "UA-2021-02-03-005047-a")</f>
        <v>UA-2021-02-03-005047-a</v>
      </c>
    </row>
    <row r="9" spans="1:9" ht="46.8" x14ac:dyDescent="0.25">
      <c r="A9" s="19">
        <v>5</v>
      </c>
      <c r="B9" s="7">
        <v>44231</v>
      </c>
      <c r="C9" s="8" t="s">
        <v>20</v>
      </c>
      <c r="D9" s="9" t="s">
        <v>21</v>
      </c>
      <c r="E9" s="8" t="s">
        <v>22</v>
      </c>
      <c r="F9" s="9" t="s">
        <v>23</v>
      </c>
      <c r="G9" s="10">
        <v>188400</v>
      </c>
      <c r="H9" s="7">
        <v>44561</v>
      </c>
      <c r="I9" s="11" t="str">
        <f>HYPERLINK("https://my.zakupki.prom.ua/remote/dispatcher/state_purchase_view/23659832", "UA-2021-02-04-009197-a")</f>
        <v>UA-2021-02-04-009197-a</v>
      </c>
    </row>
    <row r="10" spans="1:9" ht="31.2" x14ac:dyDescent="0.25">
      <c r="A10" s="19">
        <v>6</v>
      </c>
      <c r="B10" s="7">
        <v>44232</v>
      </c>
      <c r="C10" s="8" t="s">
        <v>24</v>
      </c>
      <c r="D10" s="9" t="s">
        <v>25</v>
      </c>
      <c r="E10" s="8" t="s">
        <v>26</v>
      </c>
      <c r="F10" s="9" t="s">
        <v>27</v>
      </c>
      <c r="G10" s="10">
        <v>4000</v>
      </c>
      <c r="H10" s="7">
        <v>44561</v>
      </c>
      <c r="I10" s="11" t="str">
        <f>HYPERLINK("https://my.zakupki.prom.ua/remote/dispatcher/state_purchase_view/23782934", "UA-2021-02-08-012067-a")</f>
        <v>UA-2021-02-08-012067-a</v>
      </c>
    </row>
    <row r="11" spans="1:9" ht="41.4" x14ac:dyDescent="0.25">
      <c r="A11" s="19">
        <v>7</v>
      </c>
      <c r="B11" s="2">
        <v>44236</v>
      </c>
      <c r="C11" s="3" t="s">
        <v>28</v>
      </c>
      <c r="D11" s="4" t="s">
        <v>29</v>
      </c>
      <c r="E11" s="3" t="s">
        <v>30</v>
      </c>
      <c r="F11" s="4" t="s">
        <v>31</v>
      </c>
      <c r="G11" s="5">
        <v>695</v>
      </c>
      <c r="H11" s="2">
        <v>44561</v>
      </c>
      <c r="I11" s="6" t="str">
        <f>HYPERLINK("https://my.zakupki.prom.ua/remote/dispatcher/state_purchase_view/23841279", "UA-2021-02-10-000168-a")</f>
        <v>UA-2021-02-10-000168-a</v>
      </c>
    </row>
    <row r="12" spans="1:9" ht="41.4" x14ac:dyDescent="0.25">
      <c r="A12" s="19">
        <v>8</v>
      </c>
      <c r="B12" s="2">
        <v>44236</v>
      </c>
      <c r="C12" s="3" t="s">
        <v>32</v>
      </c>
      <c r="D12" s="4" t="s">
        <v>33</v>
      </c>
      <c r="E12" s="3" t="s">
        <v>34</v>
      </c>
      <c r="F12" s="4" t="s">
        <v>35</v>
      </c>
      <c r="G12" s="5">
        <v>993</v>
      </c>
      <c r="H12" s="2">
        <v>44561</v>
      </c>
      <c r="I12" s="6" t="str">
        <f>HYPERLINK("https://my.zakupki.prom.ua/remote/dispatcher/state_purchase_view/23926086", "UA-2021-02-11-009164-a")</f>
        <v>UA-2021-02-11-009164-a</v>
      </c>
    </row>
    <row r="13" spans="1:9" ht="55.2" x14ac:dyDescent="0.25">
      <c r="A13" s="19">
        <v>9</v>
      </c>
      <c r="B13" s="2">
        <v>44238</v>
      </c>
      <c r="C13" s="3" t="s">
        <v>36</v>
      </c>
      <c r="D13" s="4" t="s">
        <v>37</v>
      </c>
      <c r="E13" s="3" t="s">
        <v>38</v>
      </c>
      <c r="F13" s="4" t="s">
        <v>39</v>
      </c>
      <c r="G13" s="5">
        <v>4800</v>
      </c>
      <c r="H13" s="2">
        <v>44561</v>
      </c>
      <c r="I13" s="6" t="str">
        <f>HYPERLINK("https://my.zakupki.prom.ua/remote/dispatcher/state_purchase_view/23948828", "UA-2021-02-12-001228-c")</f>
        <v>UA-2021-02-12-001228-c</v>
      </c>
    </row>
    <row r="14" spans="1:9" ht="27.6" x14ac:dyDescent="0.25">
      <c r="A14" s="19">
        <v>10</v>
      </c>
      <c r="B14" s="2">
        <v>44243</v>
      </c>
      <c r="C14" s="3" t="s">
        <v>40</v>
      </c>
      <c r="D14" s="4" t="s">
        <v>17</v>
      </c>
      <c r="E14" s="3" t="s">
        <v>18</v>
      </c>
      <c r="F14" s="4" t="s">
        <v>41</v>
      </c>
      <c r="G14" s="5">
        <v>2895.72</v>
      </c>
      <c r="H14" s="2">
        <v>44255</v>
      </c>
      <c r="I14" s="6" t="str">
        <f>HYPERLINK("https://my.zakupki.prom.ua/remote/dispatcher/state_purchase_view/24128211", "UA-2021-02-17-005803-b")</f>
        <v>UA-2021-02-17-005803-b</v>
      </c>
    </row>
    <row r="15" spans="1:9" ht="27.6" x14ac:dyDescent="0.25">
      <c r="A15" s="19">
        <v>11</v>
      </c>
      <c r="B15" s="2">
        <v>44243</v>
      </c>
      <c r="C15" s="3" t="s">
        <v>42</v>
      </c>
      <c r="D15" s="4" t="s">
        <v>17</v>
      </c>
      <c r="E15" s="3" t="s">
        <v>18</v>
      </c>
      <c r="F15" s="4" t="s">
        <v>43</v>
      </c>
      <c r="G15" s="5">
        <v>489.6</v>
      </c>
      <c r="H15" s="2">
        <v>44255</v>
      </c>
      <c r="I15" s="6" t="str">
        <f>HYPERLINK("https://my.zakupki.prom.ua/remote/dispatcher/state_purchase_view/24127982", "UA-2021-02-17-005737-b")</f>
        <v>UA-2021-02-17-005737-b</v>
      </c>
    </row>
    <row r="16" spans="1:9" ht="13.8" x14ac:dyDescent="0.25">
      <c r="A16" s="19">
        <v>12</v>
      </c>
      <c r="B16" s="2">
        <v>44244</v>
      </c>
      <c r="C16" s="3" t="s">
        <v>44</v>
      </c>
      <c r="D16" s="4" t="s">
        <v>45</v>
      </c>
      <c r="E16" s="3" t="s">
        <v>46</v>
      </c>
      <c r="F16" s="4"/>
      <c r="G16" s="5">
        <v>12840</v>
      </c>
      <c r="H16" s="2">
        <v>44561</v>
      </c>
      <c r="I16" s="6" t="str">
        <f>HYPERLINK("https://my.zakupki.prom.ua/remote/dispatcher/state_purchase_view/23090264", "UA-2021-01-22-001020-b")</f>
        <v>UA-2021-01-22-001020-b</v>
      </c>
    </row>
    <row r="17" spans="1:9" ht="55.2" x14ac:dyDescent="0.25">
      <c r="A17" s="19">
        <v>13</v>
      </c>
      <c r="B17" s="2">
        <v>44246</v>
      </c>
      <c r="C17" s="3" t="s">
        <v>47</v>
      </c>
      <c r="D17" s="4" t="s">
        <v>37</v>
      </c>
      <c r="E17" s="3" t="s">
        <v>38</v>
      </c>
      <c r="F17" s="4" t="s">
        <v>48</v>
      </c>
      <c r="G17" s="5">
        <v>3000</v>
      </c>
      <c r="H17" s="2">
        <v>44561</v>
      </c>
      <c r="I17" s="6" t="str">
        <f>HYPERLINK("https://my.zakupki.prom.ua/remote/dispatcher/state_purchase_view/24235491", "UA-2021-02-22-000982-b")</f>
        <v>UA-2021-02-22-000982-b</v>
      </c>
    </row>
    <row r="18" spans="1:9" ht="27.6" x14ac:dyDescent="0.25">
      <c r="A18" s="19">
        <v>14</v>
      </c>
      <c r="B18" s="2">
        <v>44246</v>
      </c>
      <c r="C18" s="3" t="s">
        <v>49</v>
      </c>
      <c r="D18" s="4" t="s">
        <v>50</v>
      </c>
      <c r="E18" s="3" t="s">
        <v>51</v>
      </c>
      <c r="F18" s="4" t="s">
        <v>52</v>
      </c>
      <c r="G18" s="5">
        <v>68648.88</v>
      </c>
      <c r="H18" s="2">
        <v>44561</v>
      </c>
      <c r="I18" s="6" t="str">
        <f>HYPERLINK("https://my.zakupki.prom.ua/remote/dispatcher/state_purchase_view/23271217", "UA-2021-01-26-005895-b")</f>
        <v>UA-2021-01-26-005895-b</v>
      </c>
    </row>
    <row r="19" spans="1:9" ht="62.4" x14ac:dyDescent="0.25">
      <c r="A19" s="19">
        <v>15</v>
      </c>
      <c r="B19" s="7">
        <v>44246</v>
      </c>
      <c r="C19" s="8" t="s">
        <v>53</v>
      </c>
      <c r="D19" s="9" t="s">
        <v>37</v>
      </c>
      <c r="E19" s="8" t="s">
        <v>38</v>
      </c>
      <c r="F19" s="9" t="s">
        <v>54</v>
      </c>
      <c r="G19" s="10">
        <v>3780</v>
      </c>
      <c r="H19" s="7">
        <v>44561</v>
      </c>
      <c r="I19" s="11" t="str">
        <f>HYPERLINK("https://my.zakupki.prom.ua/remote/dispatcher/state_purchase_view/24234440", "UA-2021-02-22-000687-b")</f>
        <v>UA-2021-02-22-000687-b</v>
      </c>
    </row>
    <row r="20" spans="1:9" ht="27.6" x14ac:dyDescent="0.25">
      <c r="A20" s="19">
        <v>16</v>
      </c>
      <c r="B20" s="2">
        <v>44250</v>
      </c>
      <c r="C20" s="3" t="s">
        <v>55</v>
      </c>
      <c r="D20" s="4" t="s">
        <v>17</v>
      </c>
      <c r="E20" s="3" t="s">
        <v>18</v>
      </c>
      <c r="F20" s="4" t="s">
        <v>56</v>
      </c>
      <c r="G20" s="5">
        <v>3541.5</v>
      </c>
      <c r="H20" s="2">
        <v>44561</v>
      </c>
      <c r="I20" s="6" t="str">
        <f>HYPERLINK("https://my.zakupki.prom.ua/remote/dispatcher/state_purchase_view/24415016", "UA-2021-02-25-009729-a")</f>
        <v>UA-2021-02-25-009729-a</v>
      </c>
    </row>
    <row r="21" spans="1:9" ht="27.6" x14ac:dyDescent="0.25">
      <c r="A21" s="19">
        <v>17</v>
      </c>
      <c r="B21" s="2">
        <v>44250</v>
      </c>
      <c r="C21" s="3" t="s">
        <v>57</v>
      </c>
      <c r="D21" s="4" t="s">
        <v>17</v>
      </c>
      <c r="E21" s="3" t="s">
        <v>18</v>
      </c>
      <c r="F21" s="4" t="s">
        <v>58</v>
      </c>
      <c r="G21" s="5">
        <v>1171.6500000000001</v>
      </c>
      <c r="H21" s="2">
        <v>44561</v>
      </c>
      <c r="I21" s="6" t="str">
        <f>HYPERLINK("https://my.zakupki.prom.ua/remote/dispatcher/state_purchase_view/24414607", "UA-2021-02-25-009585-a")</f>
        <v>UA-2021-02-25-009585-a</v>
      </c>
    </row>
    <row r="22" spans="1:9" ht="31.2" x14ac:dyDescent="0.25">
      <c r="A22" s="19">
        <v>18</v>
      </c>
      <c r="B22" s="7">
        <v>44250</v>
      </c>
      <c r="C22" s="8" t="s">
        <v>59</v>
      </c>
      <c r="D22" s="9" t="s">
        <v>17</v>
      </c>
      <c r="E22" s="8" t="s">
        <v>18</v>
      </c>
      <c r="F22" s="9" t="s">
        <v>60</v>
      </c>
      <c r="G22" s="10">
        <v>1388.4</v>
      </c>
      <c r="H22" s="7">
        <v>44561</v>
      </c>
      <c r="I22" s="11" t="str">
        <f>HYPERLINK("https://my.zakupki.prom.ua/remote/dispatcher/state_purchase_view/24413293", "UA-2021-02-25-009147-a")</f>
        <v>UA-2021-02-25-009147-a</v>
      </c>
    </row>
    <row r="23" spans="1:9" ht="69" x14ac:dyDescent="0.25">
      <c r="A23" s="19">
        <v>19</v>
      </c>
      <c r="B23" s="2">
        <v>44258</v>
      </c>
      <c r="C23" s="3" t="s">
        <v>61</v>
      </c>
      <c r="D23" s="4" t="s">
        <v>62</v>
      </c>
      <c r="E23" s="3" t="s">
        <v>63</v>
      </c>
      <c r="F23" s="4" t="s">
        <v>64</v>
      </c>
      <c r="G23" s="5">
        <v>3000</v>
      </c>
      <c r="H23" s="2">
        <v>44561</v>
      </c>
      <c r="I23" s="6" t="str">
        <f>HYPERLINK("https://my.zakupki.prom.ua/remote/dispatcher/state_purchase_view/24595341", "UA-2021-03-04-003651-c")</f>
        <v>UA-2021-03-04-003651-c</v>
      </c>
    </row>
    <row r="24" spans="1:9" ht="62.4" x14ac:dyDescent="0.25">
      <c r="A24" s="19">
        <v>20</v>
      </c>
      <c r="B24" s="7">
        <v>44259</v>
      </c>
      <c r="C24" s="8" t="s">
        <v>65</v>
      </c>
      <c r="D24" s="9" t="s">
        <v>66</v>
      </c>
      <c r="E24" s="8" t="s">
        <v>67</v>
      </c>
      <c r="F24" s="9" t="s">
        <v>68</v>
      </c>
      <c r="G24" s="10">
        <v>5579.14</v>
      </c>
      <c r="H24" s="7">
        <v>44561</v>
      </c>
      <c r="I24" s="11" t="str">
        <f>HYPERLINK("https://my.zakupki.prom.ua/remote/dispatcher/state_purchase_view/24612579", "UA-2021-03-04-010236-c")</f>
        <v>UA-2021-03-04-010236-c</v>
      </c>
    </row>
    <row r="25" spans="1:9" ht="62.4" x14ac:dyDescent="0.25">
      <c r="A25" s="19">
        <v>21</v>
      </c>
      <c r="B25" s="7">
        <v>44259</v>
      </c>
      <c r="C25" s="8" t="s">
        <v>69</v>
      </c>
      <c r="D25" s="9" t="s">
        <v>66</v>
      </c>
      <c r="E25" s="8" t="s">
        <v>67</v>
      </c>
      <c r="F25" s="9" t="s">
        <v>68</v>
      </c>
      <c r="G25" s="10">
        <v>5579.14</v>
      </c>
      <c r="H25" s="7">
        <v>44561</v>
      </c>
      <c r="I25" s="11" t="str">
        <f>HYPERLINK("https://my.zakupki.prom.ua/remote/dispatcher/state_purchase_view/24611951", "UA-2021-03-04-009998-c")</f>
        <v>UA-2021-03-04-009998-c</v>
      </c>
    </row>
    <row r="26" spans="1:9" ht="41.4" x14ac:dyDescent="0.25">
      <c r="A26" s="19">
        <v>22</v>
      </c>
      <c r="B26" s="2">
        <v>44271</v>
      </c>
      <c r="C26" s="3" t="s">
        <v>70</v>
      </c>
      <c r="D26" s="4" t="s">
        <v>71</v>
      </c>
      <c r="E26" s="3" t="s">
        <v>72</v>
      </c>
      <c r="F26" s="4" t="s">
        <v>73</v>
      </c>
      <c r="G26" s="5">
        <v>49790.96</v>
      </c>
      <c r="H26" s="2">
        <v>44561</v>
      </c>
      <c r="I26" s="6" t="str">
        <f>HYPERLINK("https://my.zakupki.prom.ua/remote/dispatcher/state_purchase_view/25040241", "UA-2021-03-18-007333-a")</f>
        <v>UA-2021-03-18-007333-a</v>
      </c>
    </row>
    <row r="27" spans="1:9" ht="46.8" x14ac:dyDescent="0.25">
      <c r="A27" s="19">
        <v>23</v>
      </c>
      <c r="B27" s="7">
        <v>44273</v>
      </c>
      <c r="C27" s="8" t="s">
        <v>74</v>
      </c>
      <c r="D27" s="9" t="s">
        <v>75</v>
      </c>
      <c r="E27" s="8" t="s">
        <v>76</v>
      </c>
      <c r="F27" s="9" t="s">
        <v>77</v>
      </c>
      <c r="G27" s="10">
        <v>1000</v>
      </c>
      <c r="H27" s="7">
        <v>44561</v>
      </c>
      <c r="I27" s="11" t="str">
        <f>HYPERLINK("https://my.zakupki.prom.ua/remote/dispatcher/state_purchase_view/25041105", "UA-2021-03-18-007667-a")</f>
        <v>UA-2021-03-18-007667-a</v>
      </c>
    </row>
    <row r="28" spans="1:9" x14ac:dyDescent="0.25">
      <c r="A28" s="19">
        <v>24</v>
      </c>
      <c r="B28" s="7">
        <v>44280</v>
      </c>
      <c r="C28" s="8" t="s">
        <v>78</v>
      </c>
      <c r="D28" s="9" t="s">
        <v>79</v>
      </c>
      <c r="E28" s="8" t="s">
        <v>80</v>
      </c>
      <c r="F28" s="9" t="s">
        <v>81</v>
      </c>
      <c r="G28" s="10">
        <v>190800</v>
      </c>
      <c r="H28" s="7">
        <v>44561</v>
      </c>
      <c r="I28" s="11" t="str">
        <f>HYPERLINK("https://my.zakupki.prom.ua/remote/dispatcher/state_purchase_view/24564117", "UA-2021-03-03-005226-c")</f>
        <v>UA-2021-03-03-005226-c</v>
      </c>
    </row>
    <row r="29" spans="1:9" ht="41.4" x14ac:dyDescent="0.25">
      <c r="A29" s="19">
        <v>25</v>
      </c>
      <c r="B29" s="2">
        <v>44292</v>
      </c>
      <c r="C29" s="3" t="s">
        <v>82</v>
      </c>
      <c r="D29" s="4" t="s">
        <v>83</v>
      </c>
      <c r="E29" s="3" t="s">
        <v>84</v>
      </c>
      <c r="F29" s="4" t="s">
        <v>85</v>
      </c>
      <c r="G29" s="5">
        <v>1223.1500000000001</v>
      </c>
      <c r="H29" s="2">
        <v>44561</v>
      </c>
      <c r="I29" s="6" t="str">
        <f>HYPERLINK("https://my.zakupki.prom.ua/remote/dispatcher/state_purchase_view/25705990", "UA-2021-04-09-008565-a")</f>
        <v>UA-2021-04-09-008565-a</v>
      </c>
    </row>
    <row r="30" spans="1:9" ht="41.4" x14ac:dyDescent="0.25">
      <c r="A30" s="19">
        <v>26</v>
      </c>
      <c r="B30" s="2">
        <v>44292</v>
      </c>
      <c r="C30" s="3" t="s">
        <v>86</v>
      </c>
      <c r="D30" s="4" t="s">
        <v>83</v>
      </c>
      <c r="E30" s="3" t="s">
        <v>84</v>
      </c>
      <c r="F30" s="4" t="s">
        <v>87</v>
      </c>
      <c r="G30" s="5">
        <v>355</v>
      </c>
      <c r="H30" s="2">
        <v>44561</v>
      </c>
      <c r="I30" s="6" t="str">
        <f>HYPERLINK("https://my.zakupki.prom.ua/remote/dispatcher/state_purchase_view/25706107", "UA-2021-04-09-008602-a")</f>
        <v>UA-2021-04-09-008602-a</v>
      </c>
    </row>
    <row r="31" spans="1:9" ht="41.4" x14ac:dyDescent="0.25">
      <c r="A31" s="19">
        <v>27</v>
      </c>
      <c r="B31" s="2">
        <v>44292</v>
      </c>
      <c r="C31" s="3" t="s">
        <v>88</v>
      </c>
      <c r="D31" s="4" t="s">
        <v>83</v>
      </c>
      <c r="E31" s="3" t="s">
        <v>84</v>
      </c>
      <c r="F31" s="4" t="s">
        <v>89</v>
      </c>
      <c r="G31" s="5">
        <v>179.8</v>
      </c>
      <c r="H31" s="2">
        <v>44561</v>
      </c>
      <c r="I31" s="6" t="str">
        <f>HYPERLINK("https://my.zakupki.prom.ua/remote/dispatcher/state_purchase_view/25706082", "UA-2021-04-09-008594-a")</f>
        <v>UA-2021-04-09-008594-a</v>
      </c>
    </row>
    <row r="32" spans="1:9" ht="27.6" x14ac:dyDescent="0.25">
      <c r="A32" s="19">
        <v>28</v>
      </c>
      <c r="B32" s="2">
        <v>44292</v>
      </c>
      <c r="C32" s="3" t="s">
        <v>90</v>
      </c>
      <c r="D32" s="4" t="s">
        <v>17</v>
      </c>
      <c r="E32" s="3" t="s">
        <v>18</v>
      </c>
      <c r="F32" s="4" t="s">
        <v>91</v>
      </c>
      <c r="G32" s="5">
        <v>2668.8</v>
      </c>
      <c r="H32" s="2">
        <v>44316</v>
      </c>
      <c r="I32" s="6" t="str">
        <f>HYPERLINK("https://my.zakupki.prom.ua/remote/dispatcher/state_purchase_view/25705863", "UA-2021-04-09-008530-a")</f>
        <v>UA-2021-04-09-008530-a</v>
      </c>
    </row>
    <row r="33" spans="1:9" ht="62.4" x14ac:dyDescent="0.25">
      <c r="A33" s="19">
        <v>29</v>
      </c>
      <c r="B33" s="7">
        <v>44292</v>
      </c>
      <c r="C33" s="8" t="s">
        <v>92</v>
      </c>
      <c r="D33" s="9" t="s">
        <v>17</v>
      </c>
      <c r="E33" s="8" t="s">
        <v>18</v>
      </c>
      <c r="F33" s="9" t="s">
        <v>93</v>
      </c>
      <c r="G33" s="10">
        <v>420.36</v>
      </c>
      <c r="H33" s="7">
        <v>44561</v>
      </c>
      <c r="I33" s="11" t="str">
        <f>HYPERLINK("https://my.zakupki.prom.ua/remote/dispatcher/state_purchase_view/25705928", "UA-2021-04-09-008555-a")</f>
        <v>UA-2021-04-09-008555-a</v>
      </c>
    </row>
    <row r="34" spans="1:9" ht="31.2" x14ac:dyDescent="0.25">
      <c r="A34" s="19">
        <v>30</v>
      </c>
      <c r="B34" s="7">
        <v>44292</v>
      </c>
      <c r="C34" s="8" t="s">
        <v>94</v>
      </c>
      <c r="D34" s="9" t="s">
        <v>17</v>
      </c>
      <c r="E34" s="8" t="s">
        <v>18</v>
      </c>
      <c r="F34" s="9" t="s">
        <v>95</v>
      </c>
      <c r="G34" s="10">
        <v>131.04</v>
      </c>
      <c r="H34" s="7">
        <v>44316</v>
      </c>
      <c r="I34" s="11" t="str">
        <f>HYPERLINK("https://my.zakupki.prom.ua/remote/dispatcher/state_purchase_view/25705763", "UA-2021-04-09-008498-a")</f>
        <v>UA-2021-04-09-008498-a</v>
      </c>
    </row>
    <row r="35" spans="1:9" ht="31.2" x14ac:dyDescent="0.25">
      <c r="A35" s="19">
        <v>31</v>
      </c>
      <c r="B35" s="7">
        <v>44292</v>
      </c>
      <c r="C35" s="8" t="s">
        <v>96</v>
      </c>
      <c r="D35" s="9" t="s">
        <v>17</v>
      </c>
      <c r="E35" s="8" t="s">
        <v>18</v>
      </c>
      <c r="F35" s="9" t="s">
        <v>97</v>
      </c>
      <c r="G35" s="10">
        <v>178.32</v>
      </c>
      <c r="H35" s="7">
        <v>44316</v>
      </c>
      <c r="I35" s="11" t="str">
        <f>HYPERLINK("https://my.zakupki.prom.ua/remote/dispatcher/state_purchase_view/25705812", "UA-2021-04-09-008517-a")</f>
        <v>UA-2021-04-09-008517-a</v>
      </c>
    </row>
    <row r="36" spans="1:9" ht="46.8" x14ac:dyDescent="0.25">
      <c r="A36" s="19">
        <v>32</v>
      </c>
      <c r="B36" s="7">
        <v>44300</v>
      </c>
      <c r="C36" s="8" t="s">
        <v>98</v>
      </c>
      <c r="D36" s="9" t="s">
        <v>99</v>
      </c>
      <c r="E36" s="8" t="s">
        <v>100</v>
      </c>
      <c r="F36" s="9" t="s">
        <v>101</v>
      </c>
      <c r="G36" s="10">
        <v>4279</v>
      </c>
      <c r="H36" s="7">
        <v>44561</v>
      </c>
      <c r="I36" s="11" t="str">
        <f>HYPERLINK("https://my.zakupki.prom.ua/remote/dispatcher/state_purchase_view/26123691", "UA-2021-04-24-000180-a")</f>
        <v>UA-2021-04-24-000180-a</v>
      </c>
    </row>
    <row r="37" spans="1:9" ht="41.4" x14ac:dyDescent="0.25">
      <c r="A37" s="19">
        <v>33</v>
      </c>
      <c r="B37" s="2">
        <v>44308</v>
      </c>
      <c r="C37" s="3" t="s">
        <v>102</v>
      </c>
      <c r="D37" s="4" t="s">
        <v>103</v>
      </c>
      <c r="E37" s="3" t="s">
        <v>18</v>
      </c>
      <c r="F37" s="4" t="s">
        <v>104</v>
      </c>
      <c r="G37" s="5">
        <v>31517.46</v>
      </c>
      <c r="H37" s="2">
        <v>44561</v>
      </c>
      <c r="I37" s="6" t="str">
        <f>HYPERLINK("https://my.zakupki.prom.ua/remote/dispatcher/state_purchase_view/25360508", "UA-2021-03-29-006554-b")</f>
        <v>UA-2021-03-29-006554-b</v>
      </c>
    </row>
    <row r="38" spans="1:9" ht="13.8" x14ac:dyDescent="0.25">
      <c r="A38" s="19">
        <v>34</v>
      </c>
      <c r="B38" s="2">
        <v>44308</v>
      </c>
      <c r="C38" s="3" t="s">
        <v>105</v>
      </c>
      <c r="D38" s="4" t="s">
        <v>106</v>
      </c>
      <c r="E38" s="3" t="s">
        <v>80</v>
      </c>
      <c r="F38" s="4" t="s">
        <v>107</v>
      </c>
      <c r="G38" s="5">
        <v>35100</v>
      </c>
      <c r="H38" s="2">
        <v>44561</v>
      </c>
      <c r="I38" s="6" t="str">
        <f>HYPERLINK("https://my.zakupki.prom.ua/remote/dispatcher/state_purchase_view/26083795", "UA-2021-04-22-012858-a")</f>
        <v>UA-2021-04-22-012858-a</v>
      </c>
    </row>
    <row r="39" spans="1:9" ht="27.6" x14ac:dyDescent="0.25">
      <c r="A39" s="19">
        <v>35</v>
      </c>
      <c r="B39" s="2">
        <v>44308</v>
      </c>
      <c r="C39" s="3" t="s">
        <v>108</v>
      </c>
      <c r="D39" s="4" t="s">
        <v>106</v>
      </c>
      <c r="E39" s="3" t="s">
        <v>80</v>
      </c>
      <c r="F39" s="4" t="s">
        <v>109</v>
      </c>
      <c r="G39" s="5">
        <v>48150</v>
      </c>
      <c r="H39" s="2">
        <v>44561</v>
      </c>
      <c r="I39" s="6" t="str">
        <f>HYPERLINK("https://my.zakupki.prom.ua/remote/dispatcher/state_purchase_view/26083693", "UA-2021-04-22-012812-a")</f>
        <v>UA-2021-04-22-012812-a</v>
      </c>
    </row>
    <row r="40" spans="1:9" x14ac:dyDescent="0.25">
      <c r="A40" s="19">
        <v>36</v>
      </c>
      <c r="B40" s="7">
        <v>44308</v>
      </c>
      <c r="C40" s="8" t="s">
        <v>110</v>
      </c>
      <c r="D40" s="9" t="s">
        <v>111</v>
      </c>
      <c r="E40" s="8" t="s">
        <v>112</v>
      </c>
      <c r="F40" s="9" t="s">
        <v>113</v>
      </c>
      <c r="G40" s="10">
        <v>3000</v>
      </c>
      <c r="H40" s="7">
        <v>44561</v>
      </c>
      <c r="I40" s="11" t="str">
        <f>HYPERLINK("https://my.zakupki.prom.ua/remote/dispatcher/state_purchase_view/25382854", "UA-2021-03-30-002021-a")</f>
        <v>UA-2021-03-30-002021-a</v>
      </c>
    </row>
    <row r="41" spans="1:9" ht="31.2" x14ac:dyDescent="0.25">
      <c r="A41" s="19">
        <v>37</v>
      </c>
      <c r="B41" s="7">
        <v>44308</v>
      </c>
      <c r="C41" s="8" t="s">
        <v>114</v>
      </c>
      <c r="D41" s="9" t="s">
        <v>115</v>
      </c>
      <c r="E41" s="8" t="s">
        <v>116</v>
      </c>
      <c r="F41" s="9" t="s">
        <v>117</v>
      </c>
      <c r="G41" s="10">
        <v>1440</v>
      </c>
      <c r="H41" s="7">
        <v>44561</v>
      </c>
      <c r="I41" s="11" t="str">
        <f>HYPERLINK("https://my.zakupki.prom.ua/remote/dispatcher/state_purchase_view/25360613", "UA-2021-03-29-006603-b")</f>
        <v>UA-2021-03-29-006603-b</v>
      </c>
    </row>
    <row r="42" spans="1:9" ht="46.8" x14ac:dyDescent="0.25">
      <c r="A42" s="19">
        <v>38</v>
      </c>
      <c r="B42" s="7">
        <v>44308</v>
      </c>
      <c r="C42" s="8" t="s">
        <v>118</v>
      </c>
      <c r="D42" s="9" t="s">
        <v>119</v>
      </c>
      <c r="E42" s="8" t="s">
        <v>120</v>
      </c>
      <c r="F42" s="9" t="s">
        <v>121</v>
      </c>
      <c r="G42" s="10">
        <v>15666</v>
      </c>
      <c r="H42" s="7">
        <v>44561</v>
      </c>
      <c r="I42" s="11" t="str">
        <f>HYPERLINK("https://my.zakupki.prom.ua/remote/dispatcher/state_purchase_view/25360030", "UA-2021-03-29-006419-b")</f>
        <v>UA-2021-03-29-006419-b</v>
      </c>
    </row>
    <row r="43" spans="1:9" ht="41.4" x14ac:dyDescent="0.25">
      <c r="A43" s="19">
        <v>39</v>
      </c>
      <c r="B43" s="2">
        <v>44309</v>
      </c>
      <c r="C43" s="3" t="s">
        <v>122</v>
      </c>
      <c r="D43" s="4" t="s">
        <v>123</v>
      </c>
      <c r="E43" s="3" t="s">
        <v>124</v>
      </c>
      <c r="F43" s="4" t="s">
        <v>125</v>
      </c>
      <c r="G43" s="5">
        <v>3099</v>
      </c>
      <c r="H43" s="2">
        <v>44561</v>
      </c>
      <c r="I43" s="6" t="str">
        <f>HYPERLINK("https://my.zakupki.prom.ua/remote/dispatcher/state_purchase_view/25361065", "UA-2021-03-29-006714-b")</f>
        <v>UA-2021-03-29-006714-b</v>
      </c>
    </row>
    <row r="44" spans="1:9" ht="27.6" x14ac:dyDescent="0.25">
      <c r="A44" s="19">
        <v>40</v>
      </c>
      <c r="B44" s="2">
        <v>44309</v>
      </c>
      <c r="C44" s="3" t="s">
        <v>126</v>
      </c>
      <c r="D44" s="4" t="s">
        <v>127</v>
      </c>
      <c r="E44" s="3" t="s">
        <v>128</v>
      </c>
      <c r="F44" s="4" t="s">
        <v>129</v>
      </c>
      <c r="G44" s="5">
        <v>7600</v>
      </c>
      <c r="H44" s="2">
        <v>44561</v>
      </c>
      <c r="I44" s="6" t="str">
        <f>HYPERLINK("https://my.zakupki.prom.ua/remote/dispatcher/state_purchase_view/25360266", "UA-2021-03-29-006479-b")</f>
        <v>UA-2021-03-29-006479-b</v>
      </c>
    </row>
    <row r="45" spans="1:9" ht="31.2" x14ac:dyDescent="0.25">
      <c r="A45" s="19">
        <v>41</v>
      </c>
      <c r="B45" s="7">
        <v>44309</v>
      </c>
      <c r="C45" s="8" t="s">
        <v>130</v>
      </c>
      <c r="D45" s="9" t="s">
        <v>131</v>
      </c>
      <c r="E45" s="8" t="s">
        <v>132</v>
      </c>
      <c r="F45" s="9" t="s">
        <v>133</v>
      </c>
      <c r="G45" s="10">
        <v>8508.91</v>
      </c>
      <c r="H45" s="7">
        <v>44561</v>
      </c>
      <c r="I45" s="11" t="str">
        <f>HYPERLINK("https://my.zakupki.prom.ua/remote/dispatcher/state_purchase_view/26165006", "UA-2021-04-26-007673-c")</f>
        <v>UA-2021-04-26-007673-c</v>
      </c>
    </row>
    <row r="46" spans="1:9" ht="62.4" x14ac:dyDescent="0.25">
      <c r="A46" s="19">
        <v>42</v>
      </c>
      <c r="B46" s="7">
        <v>44312</v>
      </c>
      <c r="C46" s="8" t="s">
        <v>134</v>
      </c>
      <c r="D46" s="9" t="s">
        <v>83</v>
      </c>
      <c r="E46" s="8" t="s">
        <v>84</v>
      </c>
      <c r="F46" s="9" t="s">
        <v>135</v>
      </c>
      <c r="G46" s="10">
        <v>1175</v>
      </c>
      <c r="H46" s="7">
        <v>44561</v>
      </c>
      <c r="I46" s="11" t="str">
        <f>HYPERLINK("https://my.zakupki.prom.ua/remote/dispatcher/state_purchase_view/26165081", "UA-2021-04-26-007700-c")</f>
        <v>UA-2021-04-26-007700-c</v>
      </c>
    </row>
    <row r="47" spans="1:9" ht="46.8" x14ac:dyDescent="0.25">
      <c r="A47" s="19">
        <v>43</v>
      </c>
      <c r="B47" s="7">
        <v>44313</v>
      </c>
      <c r="C47" s="8" t="s">
        <v>136</v>
      </c>
      <c r="D47" s="9" t="s">
        <v>137</v>
      </c>
      <c r="E47" s="8" t="s">
        <v>138</v>
      </c>
      <c r="F47" s="9" t="s">
        <v>139</v>
      </c>
      <c r="G47" s="10">
        <v>19450</v>
      </c>
      <c r="H47" s="7">
        <v>44561</v>
      </c>
      <c r="I47" s="11" t="str">
        <f>HYPERLINK("https://my.zakupki.prom.ua/remote/dispatcher/state_purchase_view/26187335", "UA-2021-04-27-005211-a")</f>
        <v>UA-2021-04-27-005211-a</v>
      </c>
    </row>
    <row r="48" spans="1:9" ht="41.4" x14ac:dyDescent="0.25">
      <c r="A48" s="19">
        <v>44</v>
      </c>
      <c r="B48" s="2">
        <v>44314</v>
      </c>
      <c r="C48" s="3" t="s">
        <v>140</v>
      </c>
      <c r="D48" s="4" t="s">
        <v>141</v>
      </c>
      <c r="E48" s="3" t="s">
        <v>142</v>
      </c>
      <c r="F48" s="4" t="s">
        <v>143</v>
      </c>
      <c r="G48" s="5">
        <v>49074.36</v>
      </c>
      <c r="H48" s="2">
        <v>44344</v>
      </c>
      <c r="I48" s="6" t="str">
        <f>HYPERLINK("https://my.zakupki.prom.ua/remote/dispatcher/state_purchase_view/26240874", "UA-2021-04-28-005303-c")</f>
        <v>UA-2021-04-28-005303-c</v>
      </c>
    </row>
    <row r="49" spans="1:9" ht="13.8" x14ac:dyDescent="0.25">
      <c r="A49" s="19">
        <v>45</v>
      </c>
      <c r="B49" s="2">
        <v>44321</v>
      </c>
      <c r="C49" s="3" t="s">
        <v>144</v>
      </c>
      <c r="D49" s="4" t="s">
        <v>145</v>
      </c>
      <c r="E49" s="3" t="s">
        <v>146</v>
      </c>
      <c r="F49" s="4" t="s">
        <v>147</v>
      </c>
      <c r="G49" s="5">
        <v>1980</v>
      </c>
      <c r="H49" s="2">
        <v>44561</v>
      </c>
      <c r="I49" s="6" t="str">
        <f>HYPERLINK("https://my.zakupki.prom.ua/remote/dispatcher/state_purchase_view/26399557", "UA-2021-05-10-000221-a")</f>
        <v>UA-2021-05-10-000221-a</v>
      </c>
    </row>
    <row r="50" spans="1:9" ht="27.6" x14ac:dyDescent="0.25">
      <c r="A50" s="19">
        <v>46</v>
      </c>
      <c r="B50" s="2">
        <v>44327</v>
      </c>
      <c r="C50" s="3" t="s">
        <v>148</v>
      </c>
      <c r="D50" s="4" t="s">
        <v>131</v>
      </c>
      <c r="E50" s="3" t="s">
        <v>132</v>
      </c>
      <c r="F50" s="4" t="s">
        <v>133</v>
      </c>
      <c r="G50" s="5">
        <v>49995</v>
      </c>
      <c r="H50" s="2">
        <v>44561</v>
      </c>
      <c r="I50" s="6" t="str">
        <f>HYPERLINK("https://my.zakupki.prom.ua/remote/dispatcher/state_purchase_view/26435401", "UA-2021-05-11-006490-b")</f>
        <v>UA-2021-05-11-006490-b</v>
      </c>
    </row>
    <row r="51" spans="1:9" ht="27.6" x14ac:dyDescent="0.25">
      <c r="A51" s="19">
        <v>47</v>
      </c>
      <c r="B51" s="2">
        <v>44334</v>
      </c>
      <c r="C51" s="3" t="s">
        <v>149</v>
      </c>
      <c r="D51" s="4" t="s">
        <v>17</v>
      </c>
      <c r="E51" s="3" t="s">
        <v>18</v>
      </c>
      <c r="F51" s="4" t="s">
        <v>150</v>
      </c>
      <c r="G51" s="5">
        <v>362.88</v>
      </c>
      <c r="H51" s="2">
        <v>44347</v>
      </c>
      <c r="I51" s="6" t="str">
        <f>HYPERLINK("https://my.zakupki.prom.ua/remote/dispatcher/state_purchase_view/26716563", "UA-2021-05-20-003397-b")</f>
        <v>UA-2021-05-20-003397-b</v>
      </c>
    </row>
    <row r="52" spans="1:9" ht="69" x14ac:dyDescent="0.25">
      <c r="A52" s="19">
        <v>48</v>
      </c>
      <c r="B52" s="2">
        <v>44334</v>
      </c>
      <c r="C52" s="3" t="s">
        <v>151</v>
      </c>
      <c r="D52" s="4" t="s">
        <v>152</v>
      </c>
      <c r="E52" s="3" t="s">
        <v>153</v>
      </c>
      <c r="F52" s="4" t="s">
        <v>154</v>
      </c>
      <c r="G52" s="5">
        <v>24854.400000000001</v>
      </c>
      <c r="H52" s="2">
        <v>44561</v>
      </c>
      <c r="I52" s="6" t="str">
        <f>HYPERLINK("https://my.zakupki.prom.ua/remote/dispatcher/state_purchase_view/26734355", "UA-2021-05-20-008596-b")</f>
        <v>UA-2021-05-20-008596-b</v>
      </c>
    </row>
    <row r="53" spans="1:9" ht="46.8" x14ac:dyDescent="0.25">
      <c r="A53" s="19">
        <v>49</v>
      </c>
      <c r="B53" s="7">
        <v>44334</v>
      </c>
      <c r="C53" s="8" t="s">
        <v>155</v>
      </c>
      <c r="D53" s="9" t="s">
        <v>156</v>
      </c>
      <c r="E53" s="8" t="s">
        <v>76</v>
      </c>
      <c r="F53" s="9" t="s">
        <v>157</v>
      </c>
      <c r="G53" s="10">
        <v>1287</v>
      </c>
      <c r="H53" s="7">
        <v>44561</v>
      </c>
      <c r="I53" s="11" t="str">
        <f>HYPERLINK("https://my.zakupki.prom.ua/remote/dispatcher/state_purchase_view/26731132", "UA-2021-05-20-007636-b")</f>
        <v>UA-2021-05-20-007636-b</v>
      </c>
    </row>
    <row r="54" spans="1:9" ht="31.2" x14ac:dyDescent="0.25">
      <c r="A54" s="19">
        <v>50</v>
      </c>
      <c r="B54" s="7">
        <v>44334</v>
      </c>
      <c r="C54" s="8" t="s">
        <v>158</v>
      </c>
      <c r="D54" s="9" t="s">
        <v>17</v>
      </c>
      <c r="E54" s="8" t="s">
        <v>18</v>
      </c>
      <c r="F54" s="9" t="s">
        <v>159</v>
      </c>
      <c r="G54" s="10">
        <v>1689.6</v>
      </c>
      <c r="H54" s="7">
        <v>44347</v>
      </c>
      <c r="I54" s="11" t="str">
        <f>HYPERLINK("https://my.zakupki.prom.ua/remote/dispatcher/state_purchase_view/26712043", "UA-2021-05-20-002062-b")</f>
        <v>UA-2021-05-20-002062-b</v>
      </c>
    </row>
    <row r="55" spans="1:9" ht="78" x14ac:dyDescent="0.25">
      <c r="A55" s="19">
        <v>51</v>
      </c>
      <c r="B55" s="7">
        <v>44334</v>
      </c>
      <c r="C55" s="8" t="s">
        <v>160</v>
      </c>
      <c r="D55" s="9" t="s">
        <v>152</v>
      </c>
      <c r="E55" s="8" t="s">
        <v>153</v>
      </c>
      <c r="F55" s="9" t="s">
        <v>161</v>
      </c>
      <c r="G55" s="10">
        <v>20001.599999999999</v>
      </c>
      <c r="H55" s="7">
        <v>44561</v>
      </c>
      <c r="I55" s="11" t="str">
        <f>HYPERLINK("https://my.zakupki.prom.ua/remote/dispatcher/state_purchase_view/26735458", "UA-2021-05-20-008947-b")</f>
        <v>UA-2021-05-20-008947-b</v>
      </c>
    </row>
    <row r="56" spans="1:9" ht="31.2" x14ac:dyDescent="0.25">
      <c r="A56" s="19">
        <v>52</v>
      </c>
      <c r="B56" s="7">
        <v>44334</v>
      </c>
      <c r="C56" s="8" t="s">
        <v>162</v>
      </c>
      <c r="D56" s="9" t="s">
        <v>17</v>
      </c>
      <c r="E56" s="8" t="s">
        <v>18</v>
      </c>
      <c r="F56" s="9" t="s">
        <v>163</v>
      </c>
      <c r="G56" s="10">
        <v>1548.24</v>
      </c>
      <c r="H56" s="7">
        <v>44347</v>
      </c>
      <c r="I56" s="11" t="str">
        <f>HYPERLINK("https://my.zakupki.prom.ua/remote/dispatcher/state_purchase_view/26717892", "UA-2021-05-20-003769-b")</f>
        <v>UA-2021-05-20-003769-b</v>
      </c>
    </row>
    <row r="57" spans="1:9" ht="93.6" x14ac:dyDescent="0.25">
      <c r="A57" s="19">
        <v>53</v>
      </c>
      <c r="B57" s="7">
        <v>44335</v>
      </c>
      <c r="C57" s="8" t="s">
        <v>164</v>
      </c>
      <c r="D57" s="9" t="s">
        <v>165</v>
      </c>
      <c r="E57" s="8" t="s">
        <v>166</v>
      </c>
      <c r="F57" s="9" t="s">
        <v>168</v>
      </c>
      <c r="G57" s="10">
        <v>18588.18</v>
      </c>
      <c r="H57" s="7">
        <v>44561</v>
      </c>
      <c r="I57" s="11" t="str">
        <f>HYPERLINK("https://my.zakupki.prom.ua/remote/dispatcher/state_purchase_view/26736730", "UA-2021-05-20-009362-b")</f>
        <v>UA-2021-05-20-009362-b</v>
      </c>
    </row>
    <row r="58" spans="1:9" ht="93.6" x14ac:dyDescent="0.25">
      <c r="A58" s="19">
        <v>54</v>
      </c>
      <c r="B58" s="7">
        <v>44335</v>
      </c>
      <c r="C58" s="8">
        <v>36</v>
      </c>
      <c r="D58" s="9" t="s">
        <v>165</v>
      </c>
      <c r="E58" s="8" t="s">
        <v>166</v>
      </c>
      <c r="F58" s="9" t="s">
        <v>167</v>
      </c>
      <c r="G58" s="10">
        <v>31400.35</v>
      </c>
      <c r="H58" s="7">
        <v>44561</v>
      </c>
      <c r="I58" s="11" t="str">
        <f>HYPERLINK("https://my.zakupki.prom.ua/remote/dispatcher/state_purchase_view/26737888", "UA-2021-05-20-009621-b")</f>
        <v>UA-2021-05-20-009621-b</v>
      </c>
    </row>
    <row r="59" spans="1:9" ht="46.8" x14ac:dyDescent="0.25">
      <c r="A59" s="19">
        <v>55</v>
      </c>
      <c r="B59" s="7">
        <v>44336</v>
      </c>
      <c r="C59" s="8" t="s">
        <v>169</v>
      </c>
      <c r="D59" s="9" t="s">
        <v>99</v>
      </c>
      <c r="E59" s="8" t="s">
        <v>100</v>
      </c>
      <c r="F59" s="9" t="s">
        <v>170</v>
      </c>
      <c r="G59" s="10">
        <v>3852</v>
      </c>
      <c r="H59" s="7">
        <v>44561</v>
      </c>
      <c r="I59" s="11" t="str">
        <f>HYPERLINK("https://my.zakupki.prom.ua/remote/dispatcher/state_purchase_view/26709711", "UA-2021-05-20-001387-b")</f>
        <v>UA-2021-05-20-001387-b</v>
      </c>
    </row>
    <row r="60" spans="1:9" ht="110.4" x14ac:dyDescent="0.25">
      <c r="A60" s="19">
        <v>56</v>
      </c>
      <c r="B60" s="2">
        <v>44347</v>
      </c>
      <c r="C60" s="3" t="s">
        <v>160</v>
      </c>
      <c r="D60" s="4" t="s">
        <v>171</v>
      </c>
      <c r="E60" s="3" t="s">
        <v>172</v>
      </c>
      <c r="F60" s="4" t="s">
        <v>173</v>
      </c>
      <c r="G60" s="5">
        <v>20001.599999999999</v>
      </c>
      <c r="H60" s="2">
        <v>44561</v>
      </c>
      <c r="I60" s="6" t="str">
        <f>HYPERLINK("https://my.zakupki.prom.ua/remote/dispatcher/state_purchase_view/27166984", "UA-2021-06-03-011986-b")</f>
        <v>UA-2021-06-03-011986-b</v>
      </c>
    </row>
    <row r="61" spans="1:9" ht="110.4" x14ac:dyDescent="0.25">
      <c r="A61" s="19">
        <v>57</v>
      </c>
      <c r="B61" s="2">
        <v>44347</v>
      </c>
      <c r="C61" s="3" t="s">
        <v>151</v>
      </c>
      <c r="D61" s="4" t="s">
        <v>171</v>
      </c>
      <c r="E61" s="3" t="s">
        <v>172</v>
      </c>
      <c r="F61" s="4" t="s">
        <v>174</v>
      </c>
      <c r="G61" s="5">
        <v>24854.400000000001</v>
      </c>
      <c r="H61" s="2">
        <v>44561</v>
      </c>
      <c r="I61" s="6" t="str">
        <f>HYPERLINK("https://my.zakupki.prom.ua/remote/dispatcher/state_purchase_view/27167491", "UA-2021-06-03-012117-b")</f>
        <v>UA-2021-06-03-012117-b</v>
      </c>
    </row>
    <row r="62" spans="1:9" ht="27.6" x14ac:dyDescent="0.25">
      <c r="A62" s="19">
        <v>58</v>
      </c>
      <c r="B62" s="2">
        <v>44348</v>
      </c>
      <c r="C62" s="3" t="s">
        <v>175</v>
      </c>
      <c r="D62" s="4" t="s">
        <v>176</v>
      </c>
      <c r="E62" s="3" t="s">
        <v>177</v>
      </c>
      <c r="F62" s="4" t="s">
        <v>178</v>
      </c>
      <c r="G62" s="5">
        <v>67244.86</v>
      </c>
      <c r="H62" s="2">
        <v>44561</v>
      </c>
      <c r="I62" s="6" t="str">
        <f>HYPERLINK("https://my.zakupki.prom.ua/remote/dispatcher/state_purchase_view/26123710", "UA-2021-04-24-000189-a")</f>
        <v>UA-2021-04-24-000189-a</v>
      </c>
    </row>
    <row r="63" spans="1:9" ht="41.4" x14ac:dyDescent="0.25">
      <c r="A63" s="19">
        <v>59</v>
      </c>
      <c r="B63" s="2">
        <v>44348</v>
      </c>
      <c r="C63" s="3" t="s">
        <v>179</v>
      </c>
      <c r="D63" s="4" t="s">
        <v>180</v>
      </c>
      <c r="E63" s="3" t="s">
        <v>181</v>
      </c>
      <c r="F63" s="4" t="s">
        <v>182</v>
      </c>
      <c r="G63" s="5">
        <v>116694.2</v>
      </c>
      <c r="H63" s="2">
        <v>44561</v>
      </c>
      <c r="I63" s="6" t="str">
        <f>HYPERLINK("https://my.zakupki.prom.ua/remote/dispatcher/state_purchase_view/26912018", "UA-2021-05-26-009400-b")</f>
        <v>UA-2021-05-26-009400-b</v>
      </c>
    </row>
    <row r="64" spans="1:9" ht="27.6" x14ac:dyDescent="0.25">
      <c r="A64" s="19">
        <v>60</v>
      </c>
      <c r="B64" s="2">
        <v>44348</v>
      </c>
      <c r="C64" s="3" t="s">
        <v>183</v>
      </c>
      <c r="D64" s="4" t="s">
        <v>184</v>
      </c>
      <c r="E64" s="3" t="s">
        <v>185</v>
      </c>
      <c r="F64" s="4" t="s">
        <v>186</v>
      </c>
      <c r="G64" s="5">
        <v>257859.49</v>
      </c>
      <c r="H64" s="2">
        <v>44561</v>
      </c>
      <c r="I64" s="6" t="str">
        <f>HYPERLINK("https://my.zakupki.prom.ua/remote/dispatcher/state_purchase_view/26125064", "UA-2021-04-25-000246-a")</f>
        <v>UA-2021-04-25-000246-a</v>
      </c>
    </row>
    <row r="65" spans="1:9" ht="27.6" x14ac:dyDescent="0.25">
      <c r="A65" s="19">
        <v>61</v>
      </c>
      <c r="B65" s="2">
        <v>44348</v>
      </c>
      <c r="C65" s="3" t="s">
        <v>187</v>
      </c>
      <c r="D65" s="4" t="s">
        <v>176</v>
      </c>
      <c r="E65" s="3" t="s">
        <v>177</v>
      </c>
      <c r="F65" s="4" t="s">
        <v>182</v>
      </c>
      <c r="G65" s="5">
        <v>125109.14</v>
      </c>
      <c r="H65" s="2">
        <v>44561</v>
      </c>
      <c r="I65" s="6" t="str">
        <f>HYPERLINK("https://my.zakupki.prom.ua/remote/dispatcher/state_purchase_view/26123718", "UA-2021-04-24-000191-a")</f>
        <v>UA-2021-04-24-000191-a</v>
      </c>
    </row>
    <row r="66" spans="1:9" ht="82.8" x14ac:dyDescent="0.25">
      <c r="A66" s="19">
        <v>62</v>
      </c>
      <c r="B66" s="2">
        <v>44354</v>
      </c>
      <c r="C66" s="3" t="s">
        <v>188</v>
      </c>
      <c r="D66" s="4" t="s">
        <v>189</v>
      </c>
      <c r="E66" s="3" t="s">
        <v>166</v>
      </c>
      <c r="F66" s="4" t="s">
        <v>190</v>
      </c>
      <c r="G66" s="5">
        <v>311200</v>
      </c>
      <c r="H66" s="2">
        <v>44561</v>
      </c>
      <c r="I66" s="6" t="str">
        <f>HYPERLINK("https://my.zakupki.prom.ua/remote/dispatcher/state_purchase_view/26297271", "UA-2021-05-03-000010-c")</f>
        <v>UA-2021-05-03-000010-c</v>
      </c>
    </row>
    <row r="67" spans="1:9" ht="41.4" x14ac:dyDescent="0.25">
      <c r="A67" s="19">
        <v>63</v>
      </c>
      <c r="B67" s="2">
        <v>44354</v>
      </c>
      <c r="C67" s="3" t="s">
        <v>136</v>
      </c>
      <c r="D67" s="4" t="s">
        <v>191</v>
      </c>
      <c r="E67" s="3" t="s">
        <v>138</v>
      </c>
      <c r="F67" s="4" t="s">
        <v>139</v>
      </c>
      <c r="G67" s="5">
        <v>19450</v>
      </c>
      <c r="H67" s="2">
        <v>44561</v>
      </c>
      <c r="I67" s="6" t="str">
        <f>HYPERLINK("https://my.zakupki.prom.ua/remote/dispatcher/state_purchase_view/27248452", "UA-2021-06-07-010798-b")</f>
        <v>UA-2021-06-07-010798-b</v>
      </c>
    </row>
    <row r="68" spans="1:9" ht="69" x14ac:dyDescent="0.25">
      <c r="A68" s="19">
        <v>64</v>
      </c>
      <c r="B68" s="2">
        <v>44362</v>
      </c>
      <c r="C68" s="3" t="s">
        <v>192</v>
      </c>
      <c r="D68" s="4" t="s">
        <v>193</v>
      </c>
      <c r="E68" s="3" t="s">
        <v>194</v>
      </c>
      <c r="F68" s="4" t="s">
        <v>195</v>
      </c>
      <c r="G68" s="5">
        <v>49500</v>
      </c>
      <c r="H68" s="2">
        <v>44561</v>
      </c>
      <c r="I68" s="6" t="str">
        <f>HYPERLINK("https://my.zakupki.prom.ua/remote/dispatcher/state_purchase_view/27509431", "UA-2021-06-15-014710-b")</f>
        <v>UA-2021-06-15-014710-b</v>
      </c>
    </row>
    <row r="69" spans="1:9" ht="55.2" x14ac:dyDescent="0.25">
      <c r="A69" s="19">
        <v>65</v>
      </c>
      <c r="B69" s="2">
        <v>44377</v>
      </c>
      <c r="C69" s="3" t="s">
        <v>196</v>
      </c>
      <c r="D69" s="4" t="s">
        <v>197</v>
      </c>
      <c r="E69" s="3" t="s">
        <v>198</v>
      </c>
      <c r="F69" s="4" t="s">
        <v>199</v>
      </c>
      <c r="G69" s="5">
        <v>32011</v>
      </c>
      <c r="H69" s="2">
        <v>44561</v>
      </c>
      <c r="I69" s="6" t="str">
        <f>HYPERLINK("https://my.zakupki.prom.ua/remote/dispatcher/state_purchase_view/27913318", "UA-2021-07-02-003055-c")</f>
        <v>UA-2021-07-02-003055-c</v>
      </c>
    </row>
    <row r="70" spans="1:9" ht="13.8" x14ac:dyDescent="0.25">
      <c r="A70" s="19">
        <v>66</v>
      </c>
      <c r="B70" s="2">
        <v>44391</v>
      </c>
      <c r="C70" s="3" t="s">
        <v>200</v>
      </c>
      <c r="D70" s="4" t="s">
        <v>79</v>
      </c>
      <c r="E70" s="3" t="s">
        <v>80</v>
      </c>
      <c r="F70" s="4" t="s">
        <v>201</v>
      </c>
      <c r="G70" s="5">
        <v>196000</v>
      </c>
      <c r="H70" s="2">
        <v>44561</v>
      </c>
      <c r="I70" s="6" t="str">
        <f>HYPERLINK("https://my.zakupki.prom.ua/remote/dispatcher/state_purchase_view/27802635", "UA-2021-06-29-008128-c")</f>
        <v>UA-2021-06-29-008128-c</v>
      </c>
    </row>
    <row r="71" spans="1:9" ht="46.8" x14ac:dyDescent="0.25">
      <c r="A71" s="19">
        <v>67</v>
      </c>
      <c r="B71" s="7">
        <v>44391</v>
      </c>
      <c r="C71" s="8" t="s">
        <v>202</v>
      </c>
      <c r="D71" s="9" t="s">
        <v>203</v>
      </c>
      <c r="E71" s="8" t="s">
        <v>204</v>
      </c>
      <c r="F71" s="9" t="s">
        <v>205</v>
      </c>
      <c r="G71" s="10">
        <v>12000</v>
      </c>
      <c r="H71" s="7">
        <v>44561</v>
      </c>
      <c r="I71" s="11" t="str">
        <f>HYPERLINK("https://my.zakupki.prom.ua/remote/dispatcher/state_purchase_view/27672701", "UA-2021-06-22-013201-c")</f>
        <v>UA-2021-06-22-013201-c</v>
      </c>
    </row>
    <row r="72" spans="1:9" x14ac:dyDescent="0.25">
      <c r="A72" s="19">
        <v>68</v>
      </c>
      <c r="B72" s="7">
        <v>44391</v>
      </c>
      <c r="C72" s="8" t="s">
        <v>206</v>
      </c>
      <c r="D72" s="9" t="s">
        <v>203</v>
      </c>
      <c r="E72" s="8" t="s">
        <v>204</v>
      </c>
      <c r="F72" s="9" t="s">
        <v>207</v>
      </c>
      <c r="G72" s="10">
        <v>27000</v>
      </c>
      <c r="H72" s="7">
        <v>44561</v>
      </c>
      <c r="I72" s="11" t="str">
        <f>HYPERLINK("https://my.zakupki.prom.ua/remote/dispatcher/state_purchase_view/27554416", "UA-2021-06-16-015681-b")</f>
        <v>UA-2021-06-16-015681-b</v>
      </c>
    </row>
    <row r="73" spans="1:9" ht="31.2" x14ac:dyDescent="0.25">
      <c r="A73" s="19">
        <v>69</v>
      </c>
      <c r="B73" s="7">
        <v>44391</v>
      </c>
      <c r="C73" s="8" t="s">
        <v>208</v>
      </c>
      <c r="D73" s="9" t="s">
        <v>209</v>
      </c>
      <c r="E73" s="8" t="s">
        <v>210</v>
      </c>
      <c r="F73" s="9" t="s">
        <v>211</v>
      </c>
      <c r="G73" s="10">
        <v>24970.86</v>
      </c>
      <c r="H73" s="7">
        <v>44561</v>
      </c>
      <c r="I73" s="11" t="str">
        <f>HYPERLINK("https://my.zakupki.prom.ua/remote/dispatcher/state_purchase_view/28283390", "UA-2021-07-16-006912-b")</f>
        <v>UA-2021-07-16-006912-b</v>
      </c>
    </row>
    <row r="74" spans="1:9" ht="31.2" x14ac:dyDescent="0.25">
      <c r="A74" s="19">
        <v>70</v>
      </c>
      <c r="B74" s="7">
        <v>44393</v>
      </c>
      <c r="C74" s="8" t="s">
        <v>212</v>
      </c>
      <c r="D74" s="9" t="s">
        <v>127</v>
      </c>
      <c r="E74" s="8" t="s">
        <v>128</v>
      </c>
      <c r="F74" s="9" t="s">
        <v>213</v>
      </c>
      <c r="G74" s="10">
        <v>24662</v>
      </c>
      <c r="H74" s="7">
        <v>44561</v>
      </c>
      <c r="I74" s="11" t="str">
        <f>HYPERLINK("https://my.zakupki.prom.ua/remote/dispatcher/state_purchase_view/27554628", "UA-2021-06-16-015745-b")</f>
        <v>UA-2021-06-16-015745-b</v>
      </c>
    </row>
    <row r="75" spans="1:9" ht="27.6" x14ac:dyDescent="0.25">
      <c r="A75" s="19">
        <v>71</v>
      </c>
      <c r="B75" s="2">
        <v>44399</v>
      </c>
      <c r="C75" s="3" t="s">
        <v>214</v>
      </c>
      <c r="D75" s="4" t="s">
        <v>215</v>
      </c>
      <c r="E75" s="3" t="s">
        <v>216</v>
      </c>
      <c r="F75" s="4" t="s">
        <v>217</v>
      </c>
      <c r="G75" s="5">
        <v>99024.2</v>
      </c>
      <c r="H75" s="2">
        <v>44561</v>
      </c>
      <c r="I75" s="6" t="str">
        <f>HYPERLINK("https://my.zakupki.prom.ua/remote/dispatcher/state_purchase_view/27902092", "UA-2021-07-01-010187-c")</f>
        <v>UA-2021-07-01-010187-c</v>
      </c>
    </row>
    <row r="76" spans="1:9" ht="55.2" x14ac:dyDescent="0.25">
      <c r="A76" s="19">
        <v>72</v>
      </c>
      <c r="B76" s="2">
        <v>44407</v>
      </c>
      <c r="C76" s="3" t="s">
        <v>218</v>
      </c>
      <c r="D76" s="4" t="s">
        <v>197</v>
      </c>
      <c r="E76" s="3" t="s">
        <v>198</v>
      </c>
      <c r="F76" s="4" t="s">
        <v>219</v>
      </c>
      <c r="G76" s="5">
        <v>7440</v>
      </c>
      <c r="H76" s="2">
        <v>44561</v>
      </c>
      <c r="I76" s="6" t="str">
        <f>HYPERLINK("https://my.zakupki.prom.ua/remote/dispatcher/state_purchase_view/28758502", "UA-2021-08-04-005839-a")</f>
        <v>UA-2021-08-04-005839-a</v>
      </c>
    </row>
    <row r="77" spans="1:9" ht="27.6" x14ac:dyDescent="0.25">
      <c r="A77" s="19">
        <v>73</v>
      </c>
      <c r="B77" s="2">
        <v>44407</v>
      </c>
      <c r="C77" s="3" t="s">
        <v>220</v>
      </c>
      <c r="D77" s="4" t="s">
        <v>221</v>
      </c>
      <c r="E77" s="3" t="s">
        <v>222</v>
      </c>
      <c r="F77" s="4" t="s">
        <v>223</v>
      </c>
      <c r="G77" s="5">
        <v>719096.6</v>
      </c>
      <c r="H77" s="2">
        <v>44561</v>
      </c>
      <c r="I77" s="6" t="str">
        <f>HYPERLINK("https://my.zakupki.prom.ua/remote/dispatcher/state_purchase_view/27698987", "UA-2021-06-23-015039-c")</f>
        <v>UA-2021-06-23-015039-c</v>
      </c>
    </row>
    <row r="78" spans="1:9" ht="55.2" x14ac:dyDescent="0.25">
      <c r="A78" s="19">
        <v>74</v>
      </c>
      <c r="B78" s="2">
        <v>44407</v>
      </c>
      <c r="C78" s="3" t="s">
        <v>218</v>
      </c>
      <c r="D78" s="4" t="s">
        <v>197</v>
      </c>
      <c r="E78" s="3" t="s">
        <v>198</v>
      </c>
      <c r="F78" s="4" t="s">
        <v>224</v>
      </c>
      <c r="G78" s="5">
        <v>2152</v>
      </c>
      <c r="H78" s="2">
        <v>44561</v>
      </c>
      <c r="I78" s="6" t="str">
        <f>HYPERLINK("https://my.zakupki.prom.ua/remote/dispatcher/state_purchase_view/28719196", "UA-2021-08-04-005810-a")</f>
        <v>UA-2021-08-04-005810-a</v>
      </c>
    </row>
    <row r="79" spans="1:9" ht="69" x14ac:dyDescent="0.25">
      <c r="A79" s="19">
        <v>75</v>
      </c>
      <c r="B79" s="2">
        <v>44410</v>
      </c>
      <c r="C79" s="3" t="s">
        <v>225</v>
      </c>
      <c r="D79" s="4" t="s">
        <v>137</v>
      </c>
      <c r="E79" s="3" t="s">
        <v>138</v>
      </c>
      <c r="F79" s="4" t="s">
        <v>226</v>
      </c>
      <c r="G79" s="5">
        <v>469618</v>
      </c>
      <c r="H79" s="2">
        <v>44561</v>
      </c>
      <c r="I79" s="6" t="str">
        <f>HYPERLINK("https://my.zakupki.prom.ua/remote/dispatcher/state_purchase_view/27801153", "UA-2021-06-26-000220-c")</f>
        <v>UA-2021-06-26-000220-c</v>
      </c>
    </row>
    <row r="80" spans="1:9" ht="27.6" x14ac:dyDescent="0.25">
      <c r="A80" s="19">
        <v>76</v>
      </c>
      <c r="B80" s="2">
        <v>44434</v>
      </c>
      <c r="C80" s="3" t="s">
        <v>227</v>
      </c>
      <c r="D80" s="4" t="s">
        <v>228</v>
      </c>
      <c r="E80" s="3" t="s">
        <v>229</v>
      </c>
      <c r="F80" s="4" t="s">
        <v>230</v>
      </c>
      <c r="G80" s="5">
        <v>17591</v>
      </c>
      <c r="H80" s="2">
        <v>44561</v>
      </c>
      <c r="I80" s="6" t="str">
        <f>HYPERLINK("https://my.zakupki.prom.ua/remote/dispatcher/state_purchase_view/29388976", "UA-2021-08-30-006753-a")</f>
        <v>UA-2021-08-30-006753-a</v>
      </c>
    </row>
    <row r="81" spans="1:9" ht="27.6" x14ac:dyDescent="0.25">
      <c r="A81" s="19">
        <v>77</v>
      </c>
      <c r="B81" s="12">
        <v>44440</v>
      </c>
      <c r="C81" s="13" t="s">
        <v>231</v>
      </c>
      <c r="D81" s="14" t="s">
        <v>232</v>
      </c>
      <c r="E81" s="13" t="s">
        <v>80</v>
      </c>
      <c r="F81" s="4" t="s">
        <v>233</v>
      </c>
      <c r="G81" s="15">
        <v>994285.49</v>
      </c>
      <c r="H81" s="12">
        <v>44561</v>
      </c>
      <c r="I81" s="6" t="str">
        <f>HYPERLINK("https://my.zakupki.prom.ua/remote/dispatcher/state_purchase_view/28384833", "UA-2021-07-20-010589-b")</f>
        <v>UA-2021-07-20-010589-b</v>
      </c>
    </row>
    <row r="82" spans="1:9" ht="13.8" x14ac:dyDescent="0.25">
      <c r="A82" s="19">
        <v>78</v>
      </c>
      <c r="B82" s="2">
        <v>44445</v>
      </c>
      <c r="C82" s="3" t="s">
        <v>234</v>
      </c>
      <c r="D82" s="4" t="s">
        <v>235</v>
      </c>
      <c r="E82" s="3" t="s">
        <v>236</v>
      </c>
      <c r="F82" s="4" t="s">
        <v>237</v>
      </c>
      <c r="G82" s="5">
        <v>12200</v>
      </c>
      <c r="H82" s="2">
        <v>44561</v>
      </c>
      <c r="I82" s="6" t="str">
        <f>HYPERLINK("https://my.zakupki.prom.ua/remote/dispatcher/state_purchase_view/29399506", "UA-2021-09-06-011298-c")</f>
        <v>UA-2021-09-06-011298-c</v>
      </c>
    </row>
    <row r="83" spans="1:9" ht="93.6" x14ac:dyDescent="0.25">
      <c r="A83" s="19">
        <v>79</v>
      </c>
      <c r="B83" s="7">
        <v>44452</v>
      </c>
      <c r="C83" s="8" t="s">
        <v>238</v>
      </c>
      <c r="D83" s="9" t="s">
        <v>239</v>
      </c>
      <c r="E83" s="8" t="s">
        <v>240</v>
      </c>
      <c r="F83" s="9" t="s">
        <v>241</v>
      </c>
      <c r="G83" s="10">
        <v>2790</v>
      </c>
      <c r="H83" s="7">
        <v>44561</v>
      </c>
      <c r="I83" s="11" t="str">
        <f>HYPERLINK("https://my.zakupki.prom.ua/remote/dispatcher/state_purchase_view/29899294", "UA-2021-09-15-012103-b")</f>
        <v>UA-2021-09-15-012103-b</v>
      </c>
    </row>
  </sheetData>
  <autoFilter ref="A57:I58" xr:uid="{00000000-0001-0000-0000-000000000000}"/>
  <sortState xmlns:xlrd2="http://schemas.microsoft.com/office/spreadsheetml/2017/richdata2" ref="A57:I57">
    <sortCondition descending="1" ref="A55:A57"/>
  </sortState>
  <mergeCells count="3">
    <mergeCell ref="A2:I2"/>
    <mergeCell ref="A1:I1"/>
    <mergeCell ref="A3:I3"/>
  </mergeCells>
  <hyperlinks>
    <hyperlink ref="I13" r:id="rId1" display="https://my.zakupki.prom.ua/remote/dispatcher/state_purchase_view/23948828" xr:uid="{7F785E2F-7002-4324-964E-E7B57C46C7E9}"/>
    <hyperlink ref="I66" r:id="rId2" display="https://my.zakupki.prom.ua/remote/dispatcher/state_purchase_view/26297271" xr:uid="{2F4A6467-1D1B-4846-86F5-50E8A296924B}"/>
    <hyperlink ref="I51" r:id="rId3" display="https://my.zakupki.prom.ua/remote/dispatcher/state_purchase_view/26716563" xr:uid="{ABEEC883-DC1C-4CB2-A383-BBB09F2E6A4A}"/>
    <hyperlink ref="I11" r:id="rId4" display="https://my.zakupki.prom.ua/remote/dispatcher/state_purchase_view/23841279" xr:uid="{F4A55987-34E3-4B2C-9B5B-497E116991A5}"/>
    <hyperlink ref="I23" r:id="rId5" display="https://my.zakupki.prom.ua/remote/dispatcher/state_purchase_view/24595341" xr:uid="{F78498D1-BD9E-4B5D-9759-44E6D7E8C07F}"/>
    <hyperlink ref="I75" r:id="rId6" display="https://my.zakupki.prom.ua/remote/dispatcher/state_purchase_view/27902092" xr:uid="{D86C8DE6-9AC1-4FEA-BA4A-B35AEBB7264C}"/>
    <hyperlink ref="I52" r:id="rId7" display="https://my.zakupki.prom.ua/remote/dispatcher/state_purchase_view/26734355" xr:uid="{0625F793-83EB-497F-AF9F-77260EFDAB40}"/>
    <hyperlink ref="I29" r:id="rId8" display="https://my.zakupki.prom.ua/remote/dispatcher/state_purchase_view/25705990" xr:uid="{787015C0-0C2C-493B-B761-3D996DEE496E}"/>
    <hyperlink ref="I5" r:id="rId9" display="https://my.zakupki.prom.ua/remote/dispatcher/state_purchase_view/20901888" xr:uid="{A9E5193A-74E4-4FC9-8F17-0967311A8DA7}"/>
    <hyperlink ref="I43" r:id="rId10" display="https://my.zakupki.prom.ua/remote/dispatcher/state_purchase_view/25361065" xr:uid="{8A76DA6A-738F-46FC-9151-25755EA06AD1}"/>
    <hyperlink ref="I37" r:id="rId11" display="https://my.zakupki.prom.ua/remote/dispatcher/state_purchase_view/25360508" xr:uid="{978667A0-6DE6-4BC2-8243-B34822D9227E}"/>
    <hyperlink ref="I67" r:id="rId12" display="https://my.zakupki.prom.ua/remote/dispatcher/state_purchase_view/27248452" xr:uid="{B5275214-1081-490D-803D-839C6A550C3F}"/>
    <hyperlink ref="I62" r:id="rId13" display="https://my.zakupki.prom.ua/remote/dispatcher/state_purchase_view/26123710" xr:uid="{00608BC2-13D6-49AA-BBED-9A37AFD77AA2}"/>
    <hyperlink ref="I79" r:id="rId14" display="https://my.zakupki.prom.ua/remote/dispatcher/state_purchase_view/27801153" xr:uid="{1B970712-B123-41F6-8E9D-7C67D0E2B0F8}"/>
    <hyperlink ref="I76" r:id="rId15" display="https://my.zakupki.prom.ua/remote/dispatcher/state_purchase_view/28758502" xr:uid="{FFB389A0-335B-4BAD-B6AF-6CCC1183F070}"/>
    <hyperlink ref="I70" r:id="rId16" display="https://my.zakupki.prom.ua/remote/dispatcher/state_purchase_view/27802635" xr:uid="{47609062-B9AA-4C6D-B183-77B8B6E84F08}"/>
    <hyperlink ref="I12" r:id="rId17" display="https://my.zakupki.prom.ua/remote/dispatcher/state_purchase_view/23926086" xr:uid="{833BB07D-FD48-411B-834D-2B4ED2EB8103}"/>
    <hyperlink ref="I30" r:id="rId18" display="https://my.zakupki.prom.ua/remote/dispatcher/state_purchase_view/25706107" xr:uid="{721E83F2-998C-4A00-992D-C101E74C80AC}"/>
    <hyperlink ref="I49" r:id="rId19" display="https://my.zakupki.prom.ua/remote/dispatcher/state_purchase_view/26399557" xr:uid="{073622FC-C532-4E14-9C7D-2FEB5F933641}"/>
    <hyperlink ref="I44" r:id="rId20" display="https://my.zakupki.prom.ua/remote/dispatcher/state_purchase_view/25360266" xr:uid="{35A25530-E241-45AC-A3A1-180D22CDE18C}"/>
    <hyperlink ref="I60" r:id="rId21" display="https://my.zakupki.prom.ua/remote/dispatcher/state_purchase_view/27166984" xr:uid="{C738B134-2F8B-47BE-8DD6-5663B5C5230D}"/>
    <hyperlink ref="I81" r:id="rId22" display="https://my.zakupki.prom.ua/remote/dispatcher/state_purchase_view/28384833" xr:uid="{965A9366-2FAC-489A-BD9E-E2C68C7B307C}"/>
    <hyperlink ref="I17" r:id="rId23" display="https://my.zakupki.prom.ua/remote/dispatcher/state_purchase_view/24235491" xr:uid="{86164705-21BC-4667-8158-48890C9C35A2}"/>
    <hyperlink ref="I26" r:id="rId24" display="https://my.zakupki.prom.ua/remote/dispatcher/state_purchase_view/25040241" xr:uid="{8D2EEC15-5ECA-4BE3-919A-B89D6FA163DC}"/>
    <hyperlink ref="I38" r:id="rId25" display="https://my.zakupki.prom.ua/remote/dispatcher/state_purchase_view/26083795" xr:uid="{53FA6659-51C5-4D81-BA69-31393EC5498A}"/>
    <hyperlink ref="I39" r:id="rId26" display="https://my.zakupki.prom.ua/remote/dispatcher/state_purchase_view/26083693" xr:uid="{1E109238-6BBF-488E-B890-60E2C8197D6F}"/>
    <hyperlink ref="I61" r:id="rId27" display="https://my.zakupki.prom.ua/remote/dispatcher/state_purchase_view/27167491" xr:uid="{23F35D9E-79AC-4076-BD7F-9CDEB26FF66E}"/>
    <hyperlink ref="I31" r:id="rId28" display="https://my.zakupki.prom.ua/remote/dispatcher/state_purchase_view/25706082" xr:uid="{76DB00AD-4A17-493B-BF1D-18DE5B2ABD0D}"/>
    <hyperlink ref="I14" r:id="rId29" display="https://my.zakupki.prom.ua/remote/dispatcher/state_purchase_view/24128211" xr:uid="{8C547778-3293-4107-B408-C6FED650F729}"/>
    <hyperlink ref="I15" r:id="rId30" display="https://my.zakupki.prom.ua/remote/dispatcher/state_purchase_view/24127982" xr:uid="{06EE79A4-EB87-4995-B274-2178AF0B7CE5}"/>
    <hyperlink ref="I18" r:id="rId31" display="https://my.zakupki.prom.ua/remote/dispatcher/state_purchase_view/23271217" xr:uid="{96E1D0A2-BE62-4251-A979-AD7CE8DCAA63}"/>
    <hyperlink ref="I69" r:id="rId32" display="https://my.zakupki.prom.ua/remote/dispatcher/state_purchase_view/27913318" xr:uid="{5E527D43-6E37-4FE3-A5C3-245A68B30FCB}"/>
    <hyperlink ref="I63" r:id="rId33" display="https://my.zakupki.prom.ua/remote/dispatcher/state_purchase_view/26912018" xr:uid="{BC96703F-1F4F-4E66-B901-5B537666E793}"/>
    <hyperlink ref="I77" r:id="rId34" display="https://my.zakupki.prom.ua/remote/dispatcher/state_purchase_view/27698987" xr:uid="{E402A7D1-D190-48BD-8F9D-392EF0751804}"/>
    <hyperlink ref="I80" r:id="rId35" display="https://my.zakupki.prom.ua/remote/dispatcher/state_purchase_view/29388976" xr:uid="{2325A677-F79C-4585-9821-A76A46B01DF4}"/>
    <hyperlink ref="I82" r:id="rId36" display="https://my.zakupki.prom.ua/remote/dispatcher/state_purchase_view/29399506" xr:uid="{E94DA948-9C31-43F9-B50F-1BAFCE07C62A}"/>
    <hyperlink ref="I20" r:id="rId37" display="https://my.zakupki.prom.ua/remote/dispatcher/state_purchase_view/24415016" xr:uid="{4EF6F34D-740B-41FD-81E4-64D06C4A59FF}"/>
    <hyperlink ref="I32" r:id="rId38" display="https://my.zakupki.prom.ua/remote/dispatcher/state_purchase_view/25705863" xr:uid="{D5D190BC-A935-49B9-9A89-792CF964E308}"/>
    <hyperlink ref="I21" r:id="rId39" display="https://my.zakupki.prom.ua/remote/dispatcher/state_purchase_view/24414607" xr:uid="{32511B24-08A6-4D40-BE96-1EFB3069AB9A}"/>
    <hyperlink ref="I64" r:id="rId40" display="https://my.zakupki.prom.ua/remote/dispatcher/state_purchase_view/26125064" xr:uid="{A5396778-F249-4EC1-A322-577C6C3DE828}"/>
    <hyperlink ref="I65" r:id="rId41" display="https://my.zakupki.prom.ua/remote/dispatcher/state_purchase_view/26123718" xr:uid="{9DF41AA4-7D10-4916-9E7C-DA2E788F697A}"/>
    <hyperlink ref="I68" r:id="rId42" display="https://my.zakupki.prom.ua/remote/dispatcher/state_purchase_view/27509431" xr:uid="{8A3E403C-E078-4ADB-B4C1-3B6F8237C2E7}"/>
    <hyperlink ref="I50" r:id="rId43" display="https://my.zakupki.prom.ua/remote/dispatcher/state_purchase_view/26435401" xr:uid="{F3B4E13B-A21E-4269-9A2F-B1A56D63511D}"/>
    <hyperlink ref="I48" r:id="rId44" display="https://my.zakupki.prom.ua/remote/dispatcher/state_purchase_view/26240874" xr:uid="{ACB9BBD3-B6C5-4D93-B30A-E92F050D60B8}"/>
    <hyperlink ref="I78" r:id="rId45" display="https://my.zakupki.prom.ua/remote/dispatcher/state_purchase_view/28719196" xr:uid="{66908240-1677-4313-B0F9-F03617115B88}"/>
    <hyperlink ref="I7" r:id="rId46" display="https://my.zakupki.prom.ua/remote/dispatcher/state_purchase_view/23592573" xr:uid="{199B0407-2E4D-4B0B-855A-DF658F0844C8}"/>
    <hyperlink ref="I16" r:id="rId47" display="https://my.zakupki.prom.ua/remote/dispatcher/state_purchase_view/23090264" xr:uid="{64B6CB9D-287D-49D7-9179-1C026C3CB2FA}"/>
    <hyperlink ref="I22" r:id="rId48" display="https://my.zakupki.prom.ua/remote/dispatcher/state_purchase_view/24413293" xr:uid="{FF622625-2607-4645-BD32-88DD8CEBFEDE}"/>
    <hyperlink ref="I24" r:id="rId49" display="https://my.zakupki.prom.ua/remote/dispatcher/state_purchase_view/24612579" xr:uid="{8685D941-04F7-4BFD-B01E-A609904396D6}"/>
    <hyperlink ref="I53" r:id="rId50" display="https://my.zakupki.prom.ua/remote/dispatcher/state_purchase_view/26731132" xr:uid="{80511B09-8552-4ED6-868C-61DD4A0B4AD6}"/>
    <hyperlink ref="I46" r:id="rId51" display="https://my.zakupki.prom.ua/remote/dispatcher/state_purchase_view/26165081" xr:uid="{0EB5A7F1-FDCF-4895-913B-645520583A8B}"/>
    <hyperlink ref="I71" r:id="rId52" display="https://my.zakupki.prom.ua/remote/dispatcher/state_purchase_view/27672701" xr:uid="{F4180877-256E-4D55-BBC1-76C2334E4A7A}"/>
    <hyperlink ref="I8" r:id="rId53" display="https://my.zakupki.prom.ua/remote/dispatcher/state_purchase_view/23589433" xr:uid="{128139D3-66B1-420D-ABD5-B1EF12EA6015}"/>
    <hyperlink ref="I19" r:id="rId54" display="https://my.zakupki.prom.ua/remote/dispatcher/state_purchase_view/24234440" xr:uid="{682D431C-0F0A-4958-95BF-C51442E85939}"/>
    <hyperlink ref="I33" r:id="rId55" display="https://my.zakupki.prom.ua/remote/dispatcher/state_purchase_view/25705928" xr:uid="{E3092AE5-0ED9-4704-8B0D-B326B20EFDB4}"/>
    <hyperlink ref="I34" r:id="rId56" display="https://my.zakupki.prom.ua/remote/dispatcher/state_purchase_view/25705763" xr:uid="{9DC96430-03AF-40A2-9509-77A0D790D5C1}"/>
    <hyperlink ref="I58" r:id="rId57" display="https://my.zakupki.prom.ua/remote/dispatcher/state_purchase_view/26737888" xr:uid="{38F22FE4-474C-4D55-9DBF-CCE00DB9586C}"/>
    <hyperlink ref="I54" r:id="rId58" display="https://my.zakupki.prom.ua/remote/dispatcher/state_purchase_view/26712043" xr:uid="{CE994FD4-F6FE-4288-890A-22549711ACFF}"/>
    <hyperlink ref="I40" r:id="rId59" display="https://my.zakupki.prom.ua/remote/dispatcher/state_purchase_view/25382854" xr:uid="{F2A52117-5F2C-4FD0-A495-B3F9DE2CC36C}"/>
    <hyperlink ref="I36" r:id="rId60" display="https://my.zakupki.prom.ua/remote/dispatcher/state_purchase_view/26123691" xr:uid="{62215F5E-5B2B-421A-9E10-740E3B29AE1C}"/>
    <hyperlink ref="I27" r:id="rId61" display="https://my.zakupki.prom.ua/remote/dispatcher/state_purchase_view/25041105" xr:uid="{D7183A42-C790-4CF9-9626-5CB56199C515}"/>
    <hyperlink ref="I9" r:id="rId62" display="https://my.zakupki.prom.ua/remote/dispatcher/state_purchase_view/23659832" xr:uid="{E6988D5B-46DE-41B4-BF90-9F1798F8BA91}"/>
    <hyperlink ref="I74" r:id="rId63" display="https://my.zakupki.prom.ua/remote/dispatcher/state_purchase_view/27554628" xr:uid="{CC5565E6-9408-47F6-8D5B-173FB7ECCB13}"/>
    <hyperlink ref="I55" r:id="rId64" display="https://my.zakupki.prom.ua/remote/dispatcher/state_purchase_view/26735458" xr:uid="{963A6C07-EDC9-4150-909D-83CE0E672C2B}"/>
    <hyperlink ref="I47" r:id="rId65" display="https://my.zakupki.prom.ua/remote/dispatcher/state_purchase_view/26187335" xr:uid="{1C7CD32D-9193-4B96-B3BE-5B9FADCFD5B6}"/>
    <hyperlink ref="I72" r:id="rId66" display="https://my.zakupki.prom.ua/remote/dispatcher/state_purchase_view/27554416" xr:uid="{C5D03C1C-884D-4013-83E4-D667FA1E80E1}"/>
    <hyperlink ref="I6" r:id="rId67" display="https://my.zakupki.prom.ua/remote/dispatcher/state_purchase_view/22892778" xr:uid="{ACEF8DAE-08B6-4DCD-BCDF-2EE925ADA075}"/>
    <hyperlink ref="I35" r:id="rId68" display="https://my.zakupki.prom.ua/remote/dispatcher/state_purchase_view/25705812" xr:uid="{748A7B1A-1874-42DE-8D22-712235611889}"/>
    <hyperlink ref="I25" r:id="rId69" display="https://my.zakupki.prom.ua/remote/dispatcher/state_purchase_view/24611951" xr:uid="{E844DAB0-D015-4160-A660-EAE5BBE59231}"/>
    <hyperlink ref="I41" r:id="rId70" display="https://my.zakupki.prom.ua/remote/dispatcher/state_purchase_view/25360613" xr:uid="{22EE7527-AA10-49D0-94B7-D1B681391B33}"/>
    <hyperlink ref="I57" r:id="rId71" display="https://my.zakupki.prom.ua/remote/dispatcher/state_purchase_view/26736730" xr:uid="{35F6B0F7-402F-4206-AD2F-9B808983BCB2}"/>
    <hyperlink ref="I59" r:id="rId72" display="https://my.zakupki.prom.ua/remote/dispatcher/state_purchase_view/26709711" xr:uid="{5117202F-D35B-47B8-AAD3-0175CFD19E7E}"/>
    <hyperlink ref="I73" r:id="rId73" display="https://my.zakupki.prom.ua/remote/dispatcher/state_purchase_view/28283390" xr:uid="{A9C6DCEF-E383-4205-A7D8-EA44A9DAE5F5}"/>
    <hyperlink ref="I83" r:id="rId74" display="https://my.zakupki.prom.ua/remote/dispatcher/state_purchase_view/29899294" xr:uid="{5328EAA1-AF3C-4A44-83BB-12152D456F5F}"/>
    <hyperlink ref="I10" r:id="rId75" display="https://my.zakupki.prom.ua/remote/dispatcher/state_purchase_view/23782934" xr:uid="{80132D73-D0BB-486F-899E-F298B5A9531F}"/>
    <hyperlink ref="I42" r:id="rId76" display="https://my.zakupki.prom.ua/remote/dispatcher/state_purchase_view/25360030" xr:uid="{88EC2238-9A86-4277-B677-E55D020009EB}"/>
    <hyperlink ref="I45" r:id="rId77" display="https://my.zakupki.prom.ua/remote/dispatcher/state_purchase_view/26165006" xr:uid="{17EF5A8A-4F85-4105-BDED-2806E6901855}"/>
    <hyperlink ref="I56" r:id="rId78" display="https://my.zakupki.prom.ua/remote/dispatcher/state_purchase_view/26717892" xr:uid="{8B306FD5-13A5-4F55-AEBC-05F33F9971A9}"/>
    <hyperlink ref="I28" r:id="rId79" display="https://my.zakupki.prom.ua/remote/dispatcher/state_purchase_view/24564117" xr:uid="{BCCC83B0-FF09-4DF5-BCCF-76A26BF751DA}"/>
  </hyperlinks>
  <pageMargins left="0.7" right="0.7" top="0.75" bottom="0.75" header="0.3" footer="0.3"/>
  <pageSetup paperSize="9" orientation="portrait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2015-06-05T18:19:34Z</dcterms:created>
  <dcterms:modified xsi:type="dcterms:W3CDTF">2021-10-25T09:54:55Z</dcterms:modified>
</cp:coreProperties>
</file>