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Договора\"/>
    </mc:Choice>
  </mc:AlternateContent>
  <bookViews>
    <workbookView xWindow="0" yWindow="0" windowWidth="25200" windowHeight="11895"/>
  </bookViews>
  <sheets>
    <sheet name="Sheet" sheetId="1" r:id="rId1"/>
  </sheets>
  <definedNames>
    <definedName name="_xlnm._FilterDatabase" localSheetId="0" hidden="1">Sheet!$A$1:$P$26</definedName>
  </definedNames>
  <calcPr calcId="162913"/>
</workbook>
</file>

<file path=xl/calcChain.xml><?xml version="1.0" encoding="utf-8"?>
<calcChain xmlns="http://schemas.openxmlformats.org/spreadsheetml/2006/main">
  <c r="D24" i="1" l="1"/>
  <c r="B24" i="1"/>
  <c r="D26" i="1"/>
  <c r="B26" i="1"/>
  <c r="D19" i="1"/>
  <c r="C19" i="1"/>
  <c r="B19" i="1"/>
  <c r="D2" i="1"/>
  <c r="B2" i="1"/>
  <c r="D6" i="1"/>
  <c r="B6" i="1"/>
  <c r="D5" i="1"/>
  <c r="B5" i="1"/>
  <c r="D25" i="1"/>
  <c r="B25" i="1"/>
  <c r="D22" i="1"/>
  <c r="B22" i="1"/>
  <c r="D23" i="1"/>
  <c r="B23" i="1"/>
  <c r="D18" i="1"/>
  <c r="C18" i="1"/>
  <c r="B18" i="1"/>
  <c r="D4" i="1"/>
  <c r="B4" i="1"/>
  <c r="D3" i="1"/>
  <c r="B3" i="1"/>
  <c r="D8" i="1"/>
  <c r="B8" i="1"/>
  <c r="D16" i="1"/>
  <c r="B16" i="1"/>
  <c r="D20" i="1"/>
  <c r="B20" i="1"/>
  <c r="D15" i="1"/>
  <c r="B15" i="1"/>
  <c r="D14" i="1"/>
  <c r="B14" i="1"/>
  <c r="D12" i="1"/>
  <c r="B12" i="1"/>
  <c r="D7" i="1"/>
  <c r="B7" i="1"/>
  <c r="D10" i="1"/>
  <c r="C10" i="1"/>
  <c r="B10" i="1"/>
  <c r="D21" i="1"/>
  <c r="B21" i="1"/>
  <c r="D9" i="1"/>
  <c r="B9" i="1"/>
  <c r="D17" i="1"/>
  <c r="B17" i="1"/>
  <c r="D11" i="1"/>
  <c r="B11" i="1"/>
  <c r="D13" i="1"/>
  <c r="B13" i="1"/>
</calcChain>
</file>

<file path=xl/sharedStrings.xml><?xml version="1.0" encoding="utf-8"?>
<sst xmlns="http://schemas.openxmlformats.org/spreadsheetml/2006/main" count="271" uniqueCount="157">
  <si>
    <t>010653</t>
  </si>
  <si>
    <t>01161</t>
  </si>
  <si>
    <t>03341305</t>
  </si>
  <si>
    <t>06c9d7b08dab4831a35878fca683d522</t>
  </si>
  <si>
    <t>088edc3497b947a4ab2f4090a9956cbe</t>
  </si>
  <si>
    <t>09310000-5 Електрична енергія</t>
  </si>
  <si>
    <t>09320000-8 Пара, гаряча вода та пов’язана продукція</t>
  </si>
  <si>
    <t>10</t>
  </si>
  <si>
    <t>11201c</t>
  </si>
  <si>
    <t>11201в</t>
  </si>
  <si>
    <t>12</t>
  </si>
  <si>
    <t>13</t>
  </si>
  <si>
    <t>13d6d8a8b7664a7194b7b2e4389d705d</t>
  </si>
  <si>
    <t>1558a2cb9ee749cb9b2cc828d5c9013c</t>
  </si>
  <si>
    <t>16</t>
  </si>
  <si>
    <t>18</t>
  </si>
  <si>
    <t>19</t>
  </si>
  <si>
    <t>19087191</t>
  </si>
  <si>
    <t>19095374</t>
  </si>
  <si>
    <t>1dbcd0fee7684a12b278e8501a1edc26</t>
  </si>
  <si>
    <t>1e6da26b2d5a4274ac185d157ab99994</t>
  </si>
  <si>
    <t>2</t>
  </si>
  <si>
    <t>20</t>
  </si>
  <si>
    <t>21</t>
  </si>
  <si>
    <t>22</t>
  </si>
  <si>
    <t>23</t>
  </si>
  <si>
    <t>23/2023</t>
  </si>
  <si>
    <t>2396709117</t>
  </si>
  <si>
    <t>24</t>
  </si>
  <si>
    <t>2418705531</t>
  </si>
  <si>
    <t>25</t>
  </si>
  <si>
    <t>251aa4cffbf44dba877cc4ca3f1d254b</t>
  </si>
  <si>
    <t>2676305397</t>
  </si>
  <si>
    <t>2739105873</t>
  </si>
  <si>
    <t>3037415659</t>
  </si>
  <si>
    <t>3051401135</t>
  </si>
  <si>
    <t>32447450</t>
  </si>
  <si>
    <t>32688148</t>
  </si>
  <si>
    <t>33580257</t>
  </si>
  <si>
    <t>33600000-6 Фармацевтична продукція</t>
  </si>
  <si>
    <t>33711900-6 Мило</t>
  </si>
  <si>
    <t>34588401</t>
  </si>
  <si>
    <t>3500611434</t>
  </si>
  <si>
    <t>35310000-0 Зброя різна</t>
  </si>
  <si>
    <t>36216548</t>
  </si>
  <si>
    <t>36865753</t>
  </si>
  <si>
    <t>37410000-5 Інвентар для спортивних ігор на відкритому повітрі</t>
  </si>
  <si>
    <t>37f339bc27b3484f960187b4a72c66e9</t>
  </si>
  <si>
    <t>39830000-9 Продукція для чищення</t>
  </si>
  <si>
    <t>3c37ae25be2b40ebb5e67a3105387490</t>
  </si>
  <si>
    <t>41612830</t>
  </si>
  <si>
    <t>42353652</t>
  </si>
  <si>
    <t>43261044</t>
  </si>
  <si>
    <t>45260000-7 Покрівельні роботи та інші спеціалізовані будівельні роботи</t>
  </si>
  <si>
    <t>48440000-4 Пакети програмного забезпечення для фінансового аналізу та бухгалтерського обліку</t>
  </si>
  <si>
    <t>50267397a805419badbe882cd8469cc8</t>
  </si>
  <si>
    <t>50720000-8 Послуги з ремонту і технічного обслуговування систем центрального опалення</t>
  </si>
  <si>
    <t>53d5d2cd3d444e59b28ee95ea27396c1</t>
  </si>
  <si>
    <t>58e80988181749abac7b641840e8f049</t>
  </si>
  <si>
    <t>65110000-7 Розподіл води</t>
  </si>
  <si>
    <t>65f51d0369184679a80089ae9eed3117</t>
  </si>
  <si>
    <t>71240000-2 Архітектурні, інженерні та планувальні послуги</t>
  </si>
  <si>
    <t>71630000-3 Послуги з технічного огляду та випробовувань</t>
  </si>
  <si>
    <t>71962aae44214751a8e23564b6621d14</t>
  </si>
  <si>
    <t>72250000-2 Послуги, пов’язані із системами та підтримкою</t>
  </si>
  <si>
    <t>72260000-5 Послуги, пов’язані з програмним забезпеченням</t>
  </si>
  <si>
    <t>72310000-1 Послуги з обробки даних</t>
  </si>
  <si>
    <t>75251110-4 Послуги з протипожежного захисту</t>
  </si>
  <si>
    <t>79980000-7 Послуги з передплати друкованих видань</t>
  </si>
  <si>
    <t>80510000-2 Послуги з професійної підготовки спеціалістів</t>
  </si>
  <si>
    <t>80550000-4 Послуги з професійної підготовки у сфері безпеки</t>
  </si>
  <si>
    <t>850cb03e182543d6baa2ffa93deacd8f</t>
  </si>
  <si>
    <t>90430000-0 Послуги з відведення стічних вод</t>
  </si>
  <si>
    <t>90510000-5 Утилізація/видалення сміття та поводження зі сміттям</t>
  </si>
  <si>
    <t>ID контракту</t>
  </si>
  <si>
    <t>MEIS-3607</t>
  </si>
  <si>
    <t>a2dbaff4496845a58ecadab34578100c</t>
  </si>
  <si>
    <t>ae25901c9bde48c0ac74e1d913f6804c</t>
  </si>
  <si>
    <t>b1e79fb06ab941ecad53ee0bc12f2d35</t>
  </si>
  <si>
    <t>b2efa4cb30bb44b290c1623e568765d1</t>
  </si>
  <si>
    <t>b74315d935ee4b47ab3a4d015e04bae0</t>
  </si>
  <si>
    <t>cf4e6548382e4cdcb382821956d7078e</t>
  </si>
  <si>
    <t>dcf1632e64364dae8511ba3a57795f80</t>
  </si>
  <si>
    <t>e6396cd78d1b4035a749c034aca9066d</t>
  </si>
  <si>
    <t>f228f97d9969416687fe1b6a8e06a381</t>
  </si>
  <si>
    <t>f65cc5c7628e4929b61e3c69275415c7</t>
  </si>
  <si>
    <t>ЄДРПОУ переможця</t>
  </si>
  <si>
    <t>Ідентифікатор договору (Використовується при звітуванні у E-data)</t>
  </si>
  <si>
    <t>Ідентифікатор закупівлі</t>
  </si>
  <si>
    <t>Ідентифікатор лота</t>
  </si>
  <si>
    <t>Апарат фехтувальний</t>
  </si>
  <si>
    <t>Відкриті торги</t>
  </si>
  <si>
    <t>Відкриті торги з особливостями</t>
  </si>
  <si>
    <t>ГУРІНЕНКО ЯРОСЛАВ ІГОРОВИЧ</t>
  </si>
  <si>
    <t>ДГП23-4</t>
  </si>
  <si>
    <t>ДГП24-6</t>
  </si>
  <si>
    <t xml:space="preserve">ДК 021:2015: 09310000-5 Електрична енергія (Електрична енергія - ДК 021:2015: 09310000-5 Електрична енергія) </t>
  </si>
  <si>
    <t>Дата закінчення договору:</t>
  </si>
  <si>
    <t>Дата підписання договору:</t>
  </si>
  <si>
    <t>Електрична енергія</t>
  </si>
  <si>
    <t>Закупівля без використання електронної системи</t>
  </si>
  <si>
    <t>КАРАКАШ ВЯЧЕСЛАВ МИКОЛАЙОВИЧ</t>
  </si>
  <si>
    <t>КОМУНАЛЬНЕ ПІДПРИЄМСТВО "ДНІПРОВОДОКАНАЛ" ДНІПРОВСЬКОЇ МІСЬКОЇ РАДИ</t>
  </si>
  <si>
    <t>КОМУНАЛЬНЕ ПІДПРИЄМСТВО "ТЕПЛОЕНЕРГО" ДНІПРОВСЬКОЇ МІСЬКОЇ РАДИ</t>
  </si>
  <si>
    <t>Код CPV</t>
  </si>
  <si>
    <t>Котушка фехтувальна «MILLENNIUM», шнур для котушки, кабель для доріжки та електро-фіксатора</t>
  </si>
  <si>
    <t>М-04/432</t>
  </si>
  <si>
    <t>М/55/01/2023</t>
  </si>
  <si>
    <t>МАКСИМОВ ЄВГЕН АНАТОЛІЙОВИЧ</t>
  </si>
  <si>
    <t xml:space="preserve">Мило рідке антибактеріальне </t>
  </si>
  <si>
    <t>Миючи засоби</t>
  </si>
  <si>
    <t>Немає лотів</t>
  </si>
  <si>
    <t>Номер договору</t>
  </si>
  <si>
    <t>ОЛІЙНИК ВІТАЛІЙ ВАДИМОВИЧ</t>
  </si>
  <si>
    <t>Обробка даних та формування кваліфікованого сертифікату відкритого ключа та постачання КП "Програмний комплекс "Варта"</t>
  </si>
  <si>
    <t>Переможець (назва)</t>
  </si>
  <si>
    <t>Послуги з навчання за курсом «Пожежна безпека» з наданням сертифікату</t>
  </si>
  <si>
    <t xml:space="preserve">Послуги з навчання за курсом «Правила технічної експлуатації електроустановок споживачів» з отриманням сертифікату </t>
  </si>
  <si>
    <t>Поточний ремонт покрівлі з усунення аварії в будівлі Комунального позашкільного навчального закладу "Спеціалізована дитячо-юнацька спортивна школа олімпійського резерву № 6" Дніпровської міської ради за адресою: м. Дніпро, проспект Слобожанський, буд. 36 Д</t>
  </si>
  <si>
    <t>Предмет закупівлі</t>
  </si>
  <si>
    <t>Промивка та гідравлічні випробування системи опалення за адресою просп.Слолбожанський, 36Д</t>
  </si>
  <si>
    <t>Статус договору</t>
  </si>
  <si>
    <t>Сума договору</t>
  </si>
  <si>
    <t>ТОВ "Центр сертифікації ключів "Україна"</t>
  </si>
  <si>
    <t>ТОВАРИСТВО З ОБМЕЖЕНОЮ ВІДПОВІДАЛЬНІСТЮ "ГАЗЕТА "НАШЕ МІСТО"</t>
  </si>
  <si>
    <t>ТОВАРИСТВО З ОБМЕЖЕНОЮ ВІДПОВІДАЛЬНІСТЮ "ЕКОЛОГІЯ-Д"</t>
  </si>
  <si>
    <t>ТОВАРИСТВО З ОБМЕЖЕНОЮ ВІДПОВІДАЛЬНІСТЮ "МЕНДЕЛЄЄВ ЛАБ"</t>
  </si>
  <si>
    <t>ТОВАРИСТВО З ОБМЕЖЕНОЮ ВІДПОВІДАЛЬНІСТЮ "ОХОРОННА АГЕНЦІЯ "КОМПЛЕКС ЗАХИСТ"</t>
  </si>
  <si>
    <t>ТОВАРИСТВО З ОБМЕЖЕНОЮ ВІДПОВІДАЛЬНІСТЮ "ФАКУЛЬТЕТ"</t>
  </si>
  <si>
    <t>ТОВАРИСТВО З ОБМЕЖЕНОЮ ВІДПОВІДАЛЬНІСТЮ "ЦЕНТР ІНФОРМАЦІЙНИХ І АНАЛІТИЧНИХ ТЕХНОЛОГІЙ"</t>
  </si>
  <si>
    <t>Тип процедури</t>
  </si>
  <si>
    <t>Товариство з обмеженою відповідальністю "Охоронна агенція "Комплекс захист"</t>
  </si>
  <si>
    <t>Товариство з обмеженою відповідальністю "Учбовий комбінат "СЕФЕТІ"</t>
  </si>
  <si>
    <t>Товариство з обмеженою відповідальністю "Холдинг "Пожежна безпека та НС"</t>
  </si>
  <si>
    <t>Узагальнена назва закупівлі</t>
  </si>
  <si>
    <t>ФО-П Змієвський Володимир Петрович</t>
  </si>
  <si>
    <t>ФОП Бедрій Р.О.</t>
  </si>
  <si>
    <t>ФОП Мартинов Олександр Володимирович</t>
  </si>
  <si>
    <t>закритий</t>
  </si>
  <si>
    <t>клинки шпажні мараген</t>
  </si>
  <si>
    <t>медикаменти та перев'язувальні матеріали</t>
  </si>
  <si>
    <t>передплата періодичне видання  газета "Наше Місто" з додатками</t>
  </si>
  <si>
    <t>передплата періодичного видання - газета "Наше Місто" з додатками</t>
  </si>
  <si>
    <t>послуга з перевірки технічного стану діючих електроустановок та вимірювання опору розтікання на основних заземлювачах і заземлення магістралей та обладнання, опору ізоляції кабелів та проводів, повного опору петлі «фаза-нуль»</t>
  </si>
  <si>
    <t>послуги з адміністрування (обслуговування) програмного забезпечення ПЗ "М.Е.Doc"</t>
  </si>
  <si>
    <t>послуги з поводження з побутовими відходами</t>
  </si>
  <si>
    <t>послуги з постачання теплової енергії</t>
  </si>
  <si>
    <t>послуги з централізованого водовідведення</t>
  </si>
  <si>
    <t>послуги з централізованого водопостачання</t>
  </si>
  <si>
    <t>послуги супроводу та обслуговування програмного комплексу «ІС-Про»</t>
  </si>
  <si>
    <t>постійний технічний супровід комп'ютерної програми "Єдина інформацйна система управління місцевим бюджетом"</t>
  </si>
  <si>
    <t>посуги з обслуговування протипожежної сигналізації</t>
  </si>
  <si>
    <t>технічна інвентаризація та виготовлення технічного паспорту на будівлі та спортуди з внесенням даних до Єдиної державної електронної системи у сфері будівництва</t>
  </si>
  <si>
    <t>№</t>
  </si>
  <si>
    <t>d8191bc3576b472eb990f01f0a913a52</t>
  </si>
  <si>
    <t xml:space="preserve">ТОВАРИСТВО З
ОБМЕЖЕНОЮ
ВІДПОВІДАЛЬНІСТЮ
"ЕНЕРГОЦЕНТР ПЛЮС"
</t>
  </si>
  <si>
    <t>UA-2022-10-13-012462-a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</si>
</sst>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454545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1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ivli.pro/remote/dispatcher/state_contracting_view/17155193" TargetMode="External"/><Relationship Id="rId18" Type="http://schemas.openxmlformats.org/officeDocument/2006/relationships/hyperlink" Target="https://my.zakupivli.pro/remote/dispatcher/state_purchase_view/43890329" TargetMode="External"/><Relationship Id="rId26" Type="http://schemas.openxmlformats.org/officeDocument/2006/relationships/hyperlink" Target="https://my.zakupivli.pro/remote/dispatcher/state_purchase_view/40607868" TargetMode="External"/><Relationship Id="rId39" Type="http://schemas.openxmlformats.org/officeDocument/2006/relationships/hyperlink" Target="https://my.zakupivli.pro/remote/dispatcher/state_purchase_view/47579248" TargetMode="External"/><Relationship Id="rId3" Type="http://schemas.openxmlformats.org/officeDocument/2006/relationships/hyperlink" Target="https://my.zakupivli.pro/remote/dispatcher/state_purchase_view/43890262" TargetMode="External"/><Relationship Id="rId21" Type="http://schemas.openxmlformats.org/officeDocument/2006/relationships/hyperlink" Target="https://my.zakupivli.pro/remote/dispatcher/state_contracting_view/17036688" TargetMode="External"/><Relationship Id="rId34" Type="http://schemas.openxmlformats.org/officeDocument/2006/relationships/hyperlink" Target="https://my.zakupivli.pro/remote/dispatcher/state_contracting_view/17827109" TargetMode="External"/><Relationship Id="rId42" Type="http://schemas.openxmlformats.org/officeDocument/2006/relationships/hyperlink" Target="https://my.zakupivli.pro/remote/dispatcher/state_contracting_view/15511749" TargetMode="External"/><Relationship Id="rId47" Type="http://schemas.openxmlformats.org/officeDocument/2006/relationships/hyperlink" Target="https://my.zakupivli.pro/remote/dispatcher/state_purchase_view/45060660" TargetMode="External"/><Relationship Id="rId50" Type="http://schemas.openxmlformats.org/officeDocument/2006/relationships/hyperlink" Target="https://my.zakupivli.pro/remote/dispatcher/state_purchase_view/47713899" TargetMode="External"/><Relationship Id="rId7" Type="http://schemas.openxmlformats.org/officeDocument/2006/relationships/hyperlink" Target="https://my.zakupivli.pro/remote/dispatcher/state_purchase_view/42429352" TargetMode="External"/><Relationship Id="rId12" Type="http://schemas.openxmlformats.org/officeDocument/2006/relationships/hyperlink" Target="https://my.zakupivli.pro/remote/dispatcher/state_purchase_lot_view/977389" TargetMode="External"/><Relationship Id="rId17" Type="http://schemas.openxmlformats.org/officeDocument/2006/relationships/hyperlink" Target="https://my.zakupivli.pro/remote/dispatcher/state_contracting_view/16995156" TargetMode="External"/><Relationship Id="rId25" Type="http://schemas.openxmlformats.org/officeDocument/2006/relationships/hyperlink" Target="https://my.zakupivli.pro/remote/dispatcher/state_contracting_view/17800254" TargetMode="External"/><Relationship Id="rId33" Type="http://schemas.openxmlformats.org/officeDocument/2006/relationships/hyperlink" Target="https://my.zakupivli.pro/remote/dispatcher/state_purchase_lot_view/1041169" TargetMode="External"/><Relationship Id="rId38" Type="http://schemas.openxmlformats.org/officeDocument/2006/relationships/hyperlink" Target="https://my.zakupivli.pro/remote/dispatcher/state_contracting_view/18478803" TargetMode="External"/><Relationship Id="rId46" Type="http://schemas.openxmlformats.org/officeDocument/2006/relationships/hyperlink" Target="https://my.zakupivli.pro/remote/dispatcher/state_contracting_view/15214975" TargetMode="External"/><Relationship Id="rId2" Type="http://schemas.openxmlformats.org/officeDocument/2006/relationships/hyperlink" Target="https://my.zakupivli.pro/remote/dispatcher/state_contracting_view/16995157" TargetMode="External"/><Relationship Id="rId16" Type="http://schemas.openxmlformats.org/officeDocument/2006/relationships/hyperlink" Target="https://my.zakupivli.pro/remote/dispatcher/state_purchase_view/43890280" TargetMode="External"/><Relationship Id="rId20" Type="http://schemas.openxmlformats.org/officeDocument/2006/relationships/hyperlink" Target="https://my.zakupivli.pro/remote/dispatcher/state_purchase_view/43890352" TargetMode="External"/><Relationship Id="rId29" Type="http://schemas.openxmlformats.org/officeDocument/2006/relationships/hyperlink" Target="https://my.zakupivli.pro/remote/dispatcher/state_contracting_view/15214959" TargetMode="External"/><Relationship Id="rId41" Type="http://schemas.openxmlformats.org/officeDocument/2006/relationships/hyperlink" Target="https://my.zakupivli.pro/remote/dispatcher/state_purchase_view/40424764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my.zakupivli.pro/remote/dispatcher/state_purchase_view/43890285" TargetMode="External"/><Relationship Id="rId6" Type="http://schemas.openxmlformats.org/officeDocument/2006/relationships/hyperlink" Target="https://my.zakupivli.pro/remote/dispatcher/state_contracting_view/17371025" TargetMode="External"/><Relationship Id="rId11" Type="http://schemas.openxmlformats.org/officeDocument/2006/relationships/hyperlink" Target="https://my.zakupivli.pro/remote/dispatcher/state_purchase_view/43526416" TargetMode="External"/><Relationship Id="rId24" Type="http://schemas.openxmlformats.org/officeDocument/2006/relationships/hyperlink" Target="https://my.zakupivli.pro/remote/dispatcher/state_purchase_view/44739434" TargetMode="External"/><Relationship Id="rId32" Type="http://schemas.openxmlformats.org/officeDocument/2006/relationships/hyperlink" Target="https://my.zakupivli.pro/remote/dispatcher/state_purchase_view/45060649" TargetMode="External"/><Relationship Id="rId37" Type="http://schemas.openxmlformats.org/officeDocument/2006/relationships/hyperlink" Target="https://my.zakupivli.pro/remote/dispatcher/state_purchase_view/47374715" TargetMode="External"/><Relationship Id="rId40" Type="http://schemas.openxmlformats.org/officeDocument/2006/relationships/hyperlink" Target="https://my.zakupivli.pro/remote/dispatcher/state_contracting_view/18621603" TargetMode="External"/><Relationship Id="rId45" Type="http://schemas.openxmlformats.org/officeDocument/2006/relationships/hyperlink" Target="https://my.zakupivli.pro/remote/dispatcher/state_purchase_view/39945539" TargetMode="External"/><Relationship Id="rId53" Type="http://schemas.openxmlformats.org/officeDocument/2006/relationships/hyperlink" Target="https://my.zakupivli.pro/remote/dispatcher/state_contracting_view/18575063" TargetMode="External"/><Relationship Id="rId5" Type="http://schemas.openxmlformats.org/officeDocument/2006/relationships/hyperlink" Target="https://my.zakupivli.pro/remote/dispatcher/state_purchase_view/44739836" TargetMode="External"/><Relationship Id="rId15" Type="http://schemas.openxmlformats.org/officeDocument/2006/relationships/hyperlink" Target="https://my.zakupivli.pro/remote/dispatcher/state_contracting_view/15511990" TargetMode="External"/><Relationship Id="rId23" Type="http://schemas.openxmlformats.org/officeDocument/2006/relationships/hyperlink" Target="https://my.zakupivli.pro/remote/dispatcher/state_contracting_view/17875398" TargetMode="External"/><Relationship Id="rId28" Type="http://schemas.openxmlformats.org/officeDocument/2006/relationships/hyperlink" Target="https://my.zakupivli.pro/remote/dispatcher/state_purchase_view/39945549" TargetMode="External"/><Relationship Id="rId36" Type="http://schemas.openxmlformats.org/officeDocument/2006/relationships/hyperlink" Target="https://my.zakupivli.pro/remote/dispatcher/state_contracting_view/18478728" TargetMode="External"/><Relationship Id="rId49" Type="http://schemas.openxmlformats.org/officeDocument/2006/relationships/hyperlink" Target="https://my.zakupivli.pro/remote/dispatcher/state_contracting_view/17827017" TargetMode="External"/><Relationship Id="rId10" Type="http://schemas.openxmlformats.org/officeDocument/2006/relationships/hyperlink" Target="https://my.zakupivli.pro/remote/dispatcher/state_contracting_view/17936137" TargetMode="External"/><Relationship Id="rId19" Type="http://schemas.openxmlformats.org/officeDocument/2006/relationships/hyperlink" Target="https://my.zakupivli.pro/remote/dispatcher/state_contracting_view/16995177" TargetMode="External"/><Relationship Id="rId31" Type="http://schemas.openxmlformats.org/officeDocument/2006/relationships/hyperlink" Target="https://my.zakupivli.pro/remote/dispatcher/state_contracting_view/15511672" TargetMode="External"/><Relationship Id="rId44" Type="http://schemas.openxmlformats.org/officeDocument/2006/relationships/hyperlink" Target="https://my.zakupivli.pro/remote/dispatcher/state_contracting_view/15505619" TargetMode="External"/><Relationship Id="rId52" Type="http://schemas.openxmlformats.org/officeDocument/2006/relationships/hyperlink" Target="https://my.zakupivli.pro/remote/dispatcher/state_purchase_view/47577686" TargetMode="External"/><Relationship Id="rId4" Type="http://schemas.openxmlformats.org/officeDocument/2006/relationships/hyperlink" Target="https://my.zakupivli.pro/remote/dispatcher/state_contracting_view/16995161" TargetMode="External"/><Relationship Id="rId9" Type="http://schemas.openxmlformats.org/officeDocument/2006/relationships/hyperlink" Target="https://my.zakupivli.pro/remote/dispatcher/state_purchase_view/46091292" TargetMode="External"/><Relationship Id="rId14" Type="http://schemas.openxmlformats.org/officeDocument/2006/relationships/hyperlink" Target="https://my.zakupivli.pro/remote/dispatcher/state_purchase_view/40607713" TargetMode="External"/><Relationship Id="rId22" Type="http://schemas.openxmlformats.org/officeDocument/2006/relationships/hyperlink" Target="https://my.zakupivli.pro/remote/dispatcher/state_purchase_view/45919306" TargetMode="External"/><Relationship Id="rId27" Type="http://schemas.openxmlformats.org/officeDocument/2006/relationships/hyperlink" Target="https://my.zakupivli.pro/remote/dispatcher/state_contracting_view/15512099" TargetMode="External"/><Relationship Id="rId30" Type="http://schemas.openxmlformats.org/officeDocument/2006/relationships/hyperlink" Target="https://my.zakupivli.pro/remote/dispatcher/state_purchase_view/40424753" TargetMode="External"/><Relationship Id="rId35" Type="http://schemas.openxmlformats.org/officeDocument/2006/relationships/hyperlink" Target="https://my.zakupivli.pro/remote/dispatcher/state_purchase_view/47375306" TargetMode="External"/><Relationship Id="rId43" Type="http://schemas.openxmlformats.org/officeDocument/2006/relationships/hyperlink" Target="https://my.zakupivli.pro/remote/dispatcher/state_purchase_view/40594198" TargetMode="External"/><Relationship Id="rId48" Type="http://schemas.openxmlformats.org/officeDocument/2006/relationships/hyperlink" Target="https://my.zakupivli.pro/remote/dispatcher/state_purchase_lot_view/1041170" TargetMode="External"/><Relationship Id="rId8" Type="http://schemas.openxmlformats.org/officeDocument/2006/relationships/hyperlink" Target="https://my.zakupivli.pro/remote/dispatcher/state_contracting_view/16325355" TargetMode="External"/><Relationship Id="rId51" Type="http://schemas.openxmlformats.org/officeDocument/2006/relationships/hyperlink" Target="https://my.zakupivli.pro/remote/dispatcher/state_contracting_view/18621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pane ySplit="1" topLeftCell="A20" activePane="bottomLeft" state="frozen"/>
      <selection pane="bottomLeft" sqref="A1:A1048576"/>
    </sheetView>
  </sheetViews>
  <sheetFormatPr defaultColWidth="11.42578125" defaultRowHeight="15" x14ac:dyDescent="0.25"/>
  <cols>
    <col min="1" max="1" width="5"/>
    <col min="2" max="2" width="22.140625" customWidth="1"/>
    <col min="3" max="3" width="29.5703125" customWidth="1"/>
    <col min="4" max="4" width="25"/>
    <col min="5" max="5" width="33.5703125" customWidth="1"/>
    <col min="6" max="6" width="35"/>
    <col min="7" max="7" width="39.7109375" customWidth="1"/>
    <col min="8" max="8" width="27.140625" customWidth="1"/>
    <col min="9" max="9" width="30"/>
    <col min="10" max="10" width="30" style="9"/>
    <col min="11" max="11" width="15"/>
    <col min="12" max="12" width="12.85546875" customWidth="1"/>
    <col min="13" max="13" width="15"/>
    <col min="14" max="16" width="10"/>
  </cols>
  <sheetData>
    <row r="1" spans="1:16" ht="39.75" thickBot="1" x14ac:dyDescent="0.3">
      <c r="A1" s="1" t="s">
        <v>153</v>
      </c>
      <c r="B1" s="1" t="s">
        <v>88</v>
      </c>
      <c r="C1" s="1" t="s">
        <v>89</v>
      </c>
      <c r="D1" s="1" t="s">
        <v>74</v>
      </c>
      <c r="E1" s="1" t="s">
        <v>87</v>
      </c>
      <c r="F1" s="1" t="s">
        <v>134</v>
      </c>
      <c r="G1" s="1" t="s">
        <v>119</v>
      </c>
      <c r="H1" s="1" t="s">
        <v>104</v>
      </c>
      <c r="I1" s="1" t="s">
        <v>130</v>
      </c>
      <c r="J1" s="1" t="s">
        <v>115</v>
      </c>
      <c r="K1" s="1" t="s">
        <v>86</v>
      </c>
      <c r="L1" s="1" t="s">
        <v>112</v>
      </c>
      <c r="M1" s="1" t="s">
        <v>122</v>
      </c>
      <c r="N1" s="1" t="s">
        <v>98</v>
      </c>
      <c r="O1" s="1" t="s">
        <v>97</v>
      </c>
      <c r="P1" s="1" t="s">
        <v>121</v>
      </c>
    </row>
    <row r="2" spans="1:16" s="7" customFormat="1" ht="38.25" x14ac:dyDescent="0.25">
      <c r="A2" s="2">
        <v>2</v>
      </c>
      <c r="B2" s="3" t="str">
        <f>HYPERLINK("https://my.zakupivli.pro/remote/dispatcher/state_purchase_view/39945539", "UA-2023-01-05-005708-a")</f>
        <v>UA-2023-01-05-005708-a</v>
      </c>
      <c r="C2" s="3" t="s">
        <v>111</v>
      </c>
      <c r="D2" s="3" t="str">
        <f>HYPERLINK("https://my.zakupivli.pro/remote/dispatcher/state_contracting_view/15214975", "UA-2023-01-05-005708-a-c1")</f>
        <v>UA-2023-01-05-005708-a-c1</v>
      </c>
      <c r="E2" s="4" t="s">
        <v>4</v>
      </c>
      <c r="F2" s="8" t="s">
        <v>151</v>
      </c>
      <c r="G2" s="8" t="s">
        <v>151</v>
      </c>
      <c r="H2" s="8" t="s">
        <v>67</v>
      </c>
      <c r="I2" s="8" t="s">
        <v>100</v>
      </c>
      <c r="J2" s="8" t="s">
        <v>127</v>
      </c>
      <c r="K2" s="4" t="s">
        <v>50</v>
      </c>
      <c r="L2" s="4" t="s">
        <v>21</v>
      </c>
      <c r="M2" s="5">
        <v>15600</v>
      </c>
      <c r="N2" s="6">
        <v>44929</v>
      </c>
      <c r="O2" s="6">
        <v>45291</v>
      </c>
      <c r="P2" s="4" t="s">
        <v>138</v>
      </c>
    </row>
    <row r="3" spans="1:16" s="7" customFormat="1" ht="51" x14ac:dyDescent="0.25">
      <c r="A3" s="2">
        <v>3</v>
      </c>
      <c r="B3" s="3" t="str">
        <f>HYPERLINK("https://my.zakupivli.pro/remote/dispatcher/state_purchase_view/39945549", "UA-2023-01-05-005717-a")</f>
        <v>UA-2023-01-05-005717-a</v>
      </c>
      <c r="C3" s="3" t="s">
        <v>111</v>
      </c>
      <c r="D3" s="3" t="str">
        <f>HYPERLINK("https://my.zakupivli.pro/remote/dispatcher/state_contracting_view/15214959", "UA-2023-01-05-005717-a-c1")</f>
        <v>UA-2023-01-05-005717-a-c1</v>
      </c>
      <c r="E3" s="4" t="s">
        <v>60</v>
      </c>
      <c r="F3" s="8" t="s">
        <v>150</v>
      </c>
      <c r="G3" s="8" t="s">
        <v>150</v>
      </c>
      <c r="H3" s="8" t="s">
        <v>64</v>
      </c>
      <c r="I3" s="8" t="s">
        <v>100</v>
      </c>
      <c r="J3" s="8" t="s">
        <v>129</v>
      </c>
      <c r="K3" s="4" t="s">
        <v>44</v>
      </c>
      <c r="L3" s="4" t="s">
        <v>26</v>
      </c>
      <c r="M3" s="5">
        <v>5760</v>
      </c>
      <c r="N3" s="6">
        <v>44931</v>
      </c>
      <c r="O3" s="6">
        <v>45291</v>
      </c>
      <c r="P3" s="4" t="s">
        <v>138</v>
      </c>
    </row>
    <row r="4" spans="1:16" s="7" customFormat="1" ht="38.25" x14ac:dyDescent="0.25">
      <c r="A4" s="2">
        <v>4</v>
      </c>
      <c r="B4" s="3" t="str">
        <f>HYPERLINK("https://my.zakupivli.pro/remote/dispatcher/state_purchase_view/40424753", "UA-2023-01-29-000903-a")</f>
        <v>UA-2023-01-29-000903-a</v>
      </c>
      <c r="C4" s="3" t="s">
        <v>111</v>
      </c>
      <c r="D4" s="3" t="str">
        <f>HYPERLINK("https://my.zakupivli.pro/remote/dispatcher/state_contracting_view/15511672", "UA-2023-01-29-000903-a-a1")</f>
        <v>UA-2023-01-29-000903-a-a1</v>
      </c>
      <c r="E4" s="4" t="s">
        <v>20</v>
      </c>
      <c r="F4" s="8" t="s">
        <v>142</v>
      </c>
      <c r="G4" s="8" t="s">
        <v>142</v>
      </c>
      <c r="H4" s="8" t="s">
        <v>68</v>
      </c>
      <c r="I4" s="8" t="s">
        <v>100</v>
      </c>
      <c r="J4" s="8" t="s">
        <v>124</v>
      </c>
      <c r="K4" s="4" t="s">
        <v>17</v>
      </c>
      <c r="L4" s="4" t="s">
        <v>94</v>
      </c>
      <c r="M4" s="5">
        <v>1224.08</v>
      </c>
      <c r="N4" s="6">
        <v>44953</v>
      </c>
      <c r="O4" s="6">
        <v>45291</v>
      </c>
      <c r="P4" s="4" t="s">
        <v>138</v>
      </c>
    </row>
    <row r="5" spans="1:16" s="7" customFormat="1" ht="25.5" x14ac:dyDescent="0.25">
      <c r="A5" s="2">
        <v>5</v>
      </c>
      <c r="B5" s="3" t="str">
        <f>HYPERLINK("https://my.zakupivli.pro/remote/dispatcher/state_purchase_view/40424764", "UA-2023-01-29-000910-a")</f>
        <v>UA-2023-01-29-000910-a</v>
      </c>
      <c r="C5" s="3" t="s">
        <v>111</v>
      </c>
      <c r="D5" s="3" t="str">
        <f>HYPERLINK("https://my.zakupivli.pro/remote/dispatcher/state_contracting_view/15511749", "UA-2023-01-29-000910-a-b1")</f>
        <v>UA-2023-01-29-000910-a-b1</v>
      </c>
      <c r="E5" s="4" t="s">
        <v>57</v>
      </c>
      <c r="F5" s="8" t="s">
        <v>145</v>
      </c>
      <c r="G5" s="8" t="s">
        <v>145</v>
      </c>
      <c r="H5" s="8" t="s">
        <v>73</v>
      </c>
      <c r="I5" s="8" t="s">
        <v>100</v>
      </c>
      <c r="J5" s="8" t="s">
        <v>125</v>
      </c>
      <c r="K5" s="4" t="s">
        <v>51</v>
      </c>
      <c r="L5" s="4" t="s">
        <v>107</v>
      </c>
      <c r="M5" s="5">
        <v>6387.17</v>
      </c>
      <c r="N5" s="6">
        <v>44953</v>
      </c>
      <c r="O5" s="6">
        <v>45291</v>
      </c>
      <c r="P5" s="4" t="s">
        <v>138</v>
      </c>
    </row>
    <row r="6" spans="1:16" s="7" customFormat="1" ht="38.25" x14ac:dyDescent="0.25">
      <c r="A6" s="2">
        <v>6</v>
      </c>
      <c r="B6" s="3" t="str">
        <f>HYPERLINK("https://my.zakupivli.pro/remote/dispatcher/state_purchase_view/40594198", "UA-2023-02-03-008437-a")</f>
        <v>UA-2023-02-03-008437-a</v>
      </c>
      <c r="C6" s="3" t="s">
        <v>111</v>
      </c>
      <c r="D6" s="3" t="str">
        <f>HYPERLINK("https://my.zakupivli.pro/remote/dispatcher/state_contracting_view/15505619", "UA-2023-02-03-008437-a-a1")</f>
        <v>UA-2023-02-03-008437-a-a1</v>
      </c>
      <c r="E6" s="4" t="s">
        <v>85</v>
      </c>
      <c r="F6" s="8" t="s">
        <v>146</v>
      </c>
      <c r="G6" s="8" t="s">
        <v>146</v>
      </c>
      <c r="H6" s="8" t="s">
        <v>6</v>
      </c>
      <c r="I6" s="8" t="s">
        <v>100</v>
      </c>
      <c r="J6" s="8" t="s">
        <v>103</v>
      </c>
      <c r="K6" s="4" t="s">
        <v>37</v>
      </c>
      <c r="L6" s="4" t="s">
        <v>0</v>
      </c>
      <c r="M6" s="5">
        <v>264810</v>
      </c>
      <c r="N6" s="6">
        <v>44956</v>
      </c>
      <c r="O6" s="6">
        <v>45291</v>
      </c>
      <c r="P6" s="4" t="s">
        <v>138</v>
      </c>
    </row>
    <row r="7" spans="1:16" s="7" customFormat="1" ht="38.25" x14ac:dyDescent="0.25">
      <c r="A7" s="2">
        <v>7</v>
      </c>
      <c r="B7" s="3" t="str">
        <f>HYPERLINK("https://my.zakupivli.pro/remote/dispatcher/state_purchase_view/40607713", "UA-2023-02-03-015047-a")</f>
        <v>UA-2023-02-03-015047-a</v>
      </c>
      <c r="C7" s="3" t="s">
        <v>111</v>
      </c>
      <c r="D7" s="3" t="str">
        <f>HYPERLINK("https://my.zakupivli.pro/remote/dispatcher/state_contracting_view/15511990", "UA-2023-02-03-015047-a-b1")</f>
        <v>UA-2023-02-03-015047-a-b1</v>
      </c>
      <c r="E7" s="4" t="s">
        <v>58</v>
      </c>
      <c r="F7" s="8" t="s">
        <v>148</v>
      </c>
      <c r="G7" s="8" t="s">
        <v>148</v>
      </c>
      <c r="H7" s="8" t="s">
        <v>59</v>
      </c>
      <c r="I7" s="8" t="s">
        <v>100</v>
      </c>
      <c r="J7" s="8" t="s">
        <v>102</v>
      </c>
      <c r="K7" s="4" t="s">
        <v>2</v>
      </c>
      <c r="L7" s="4" t="s">
        <v>9</v>
      </c>
      <c r="M7" s="5">
        <v>8203</v>
      </c>
      <c r="N7" s="6">
        <v>44959</v>
      </c>
      <c r="O7" s="6">
        <v>45291</v>
      </c>
      <c r="P7" s="4" t="s">
        <v>138</v>
      </c>
    </row>
    <row r="8" spans="1:16" s="7" customFormat="1" ht="38.25" x14ac:dyDescent="0.25">
      <c r="A8" s="2">
        <v>8</v>
      </c>
      <c r="B8" s="3" t="str">
        <f>HYPERLINK("https://my.zakupivli.pro/remote/dispatcher/state_purchase_view/40607868", "UA-2023-02-03-015113-a")</f>
        <v>UA-2023-02-03-015113-a</v>
      </c>
      <c r="C8" s="3" t="s">
        <v>111</v>
      </c>
      <c r="D8" s="3" t="str">
        <f>HYPERLINK("https://my.zakupivli.pro/remote/dispatcher/state_contracting_view/15512099", "UA-2023-02-03-015113-a-c1")</f>
        <v>UA-2023-02-03-015113-a-c1</v>
      </c>
      <c r="E8" s="4" t="s">
        <v>12</v>
      </c>
      <c r="F8" s="8" t="s">
        <v>147</v>
      </c>
      <c r="G8" s="8" t="s">
        <v>147</v>
      </c>
      <c r="H8" s="8" t="s">
        <v>72</v>
      </c>
      <c r="I8" s="8" t="s">
        <v>100</v>
      </c>
      <c r="J8" s="8" t="s">
        <v>102</v>
      </c>
      <c r="K8" s="4" t="s">
        <v>2</v>
      </c>
      <c r="L8" s="4" t="s">
        <v>8</v>
      </c>
      <c r="M8" s="5">
        <v>5940</v>
      </c>
      <c r="N8" s="6">
        <v>44959</v>
      </c>
      <c r="O8" s="6">
        <v>45291</v>
      </c>
      <c r="P8" s="4" t="s">
        <v>138</v>
      </c>
    </row>
    <row r="9" spans="1:16" s="7" customFormat="1" ht="38.25" x14ac:dyDescent="0.25">
      <c r="A9" s="2">
        <v>9</v>
      </c>
      <c r="B9" s="3" t="str">
        <f>HYPERLINK("https://my.zakupivli.pro/remote/dispatcher/state_purchase_view/42429352", "UA-2023-05-08-005855-a")</f>
        <v>UA-2023-05-08-005855-a</v>
      </c>
      <c r="C9" s="3" t="s">
        <v>111</v>
      </c>
      <c r="D9" s="3" t="str">
        <f>HYPERLINK("https://my.zakupivli.pro/remote/dispatcher/state_contracting_view/16325355", "UA-2023-05-08-005855-a-a1")</f>
        <v>UA-2023-05-08-005855-a-a1</v>
      </c>
      <c r="E9" s="4" t="s">
        <v>47</v>
      </c>
      <c r="F9" s="8" t="s">
        <v>149</v>
      </c>
      <c r="G9" s="8" t="s">
        <v>149</v>
      </c>
      <c r="H9" s="8" t="s">
        <v>54</v>
      </c>
      <c r="I9" s="8" t="s">
        <v>100</v>
      </c>
      <c r="J9" s="8" t="s">
        <v>108</v>
      </c>
      <c r="K9" s="4" t="s">
        <v>32</v>
      </c>
      <c r="L9" s="4" t="s">
        <v>106</v>
      </c>
      <c r="M9" s="5">
        <v>16700</v>
      </c>
      <c r="N9" s="6">
        <v>45054</v>
      </c>
      <c r="O9" s="6">
        <v>45291</v>
      </c>
      <c r="P9" s="4" t="s">
        <v>138</v>
      </c>
    </row>
    <row r="10" spans="1:16" s="7" customFormat="1" ht="102" x14ac:dyDescent="0.25">
      <c r="A10" s="2">
        <v>10</v>
      </c>
      <c r="B10" s="3" t="str">
        <f>HYPERLINK("https://my.zakupivli.pro/remote/dispatcher/state_purchase_view/43526416", "UA-2023-06-23-009620-a")</f>
        <v>UA-2023-06-23-009620-a</v>
      </c>
      <c r="C10" s="3" t="str">
        <f>HYPERLINK("https://my.zakupivli.pro/remote/dispatcher/state_purchase_lot_view/977389", "UA-2023-06-23-009620-a-L977389")</f>
        <v>UA-2023-06-23-009620-a-L977389</v>
      </c>
      <c r="D10" s="3" t="str">
        <f>HYPERLINK("https://my.zakupivli.pro/remote/dispatcher/state_contracting_view/17155193", "UA-2023-06-23-009620-a-a1")</f>
        <v>UA-2023-06-23-009620-a-a1</v>
      </c>
      <c r="E10" s="4" t="s">
        <v>55</v>
      </c>
      <c r="F10" s="8" t="s">
        <v>118</v>
      </c>
      <c r="G10" s="8" t="s">
        <v>118</v>
      </c>
      <c r="H10" s="8" t="s">
        <v>53</v>
      </c>
      <c r="I10" s="8" t="s">
        <v>92</v>
      </c>
      <c r="J10" s="8" t="s">
        <v>113</v>
      </c>
      <c r="K10" s="4" t="s">
        <v>35</v>
      </c>
      <c r="L10" s="4" t="s">
        <v>14</v>
      </c>
      <c r="M10" s="5">
        <v>743061.01</v>
      </c>
      <c r="N10" s="6">
        <v>45138</v>
      </c>
      <c r="O10" s="6">
        <v>45291</v>
      </c>
      <c r="P10" s="4" t="s">
        <v>138</v>
      </c>
    </row>
    <row r="11" spans="1:16" s="7" customFormat="1" ht="89.25" x14ac:dyDescent="0.25">
      <c r="A11" s="2">
        <v>11</v>
      </c>
      <c r="B11" s="3" t="str">
        <f>HYPERLINK("https://my.zakupivli.pro/remote/dispatcher/state_purchase_view/43890262", "UA-2023-07-12-011381-a")</f>
        <v>UA-2023-07-12-011381-a</v>
      </c>
      <c r="C11" s="3" t="s">
        <v>111</v>
      </c>
      <c r="D11" s="3" t="str">
        <f>HYPERLINK("https://my.zakupivli.pro/remote/dispatcher/state_contracting_view/16995161", "UA-2023-07-12-011381-a-b1")</f>
        <v>UA-2023-07-12-011381-a-b1</v>
      </c>
      <c r="E11" s="4" t="s">
        <v>80</v>
      </c>
      <c r="F11" s="8" t="s">
        <v>143</v>
      </c>
      <c r="G11" s="8" t="s">
        <v>143</v>
      </c>
      <c r="H11" s="8" t="s">
        <v>62</v>
      </c>
      <c r="I11" s="8" t="s">
        <v>100</v>
      </c>
      <c r="J11" s="8" t="s">
        <v>131</v>
      </c>
      <c r="K11" s="4" t="s">
        <v>50</v>
      </c>
      <c r="L11" s="4" t="s">
        <v>7</v>
      </c>
      <c r="M11" s="5">
        <v>4980</v>
      </c>
      <c r="N11" s="6">
        <v>45118</v>
      </c>
      <c r="O11" s="6">
        <v>45291</v>
      </c>
      <c r="P11" s="4" t="s">
        <v>138</v>
      </c>
    </row>
    <row r="12" spans="1:16" s="7" customFormat="1" ht="38.25" x14ac:dyDescent="0.25">
      <c r="A12" s="2">
        <v>12</v>
      </c>
      <c r="B12" s="3" t="str">
        <f>HYPERLINK("https://my.zakupivli.pro/remote/dispatcher/state_purchase_view/43890280", "UA-2023-07-12-011389-a")</f>
        <v>UA-2023-07-12-011389-a</v>
      </c>
      <c r="C12" s="3" t="s">
        <v>111</v>
      </c>
      <c r="D12" s="3" t="str">
        <f>HYPERLINK("https://my.zakupivli.pro/remote/dispatcher/state_contracting_view/16995156", "UA-2023-07-12-011389-a-a1")</f>
        <v>UA-2023-07-12-011389-a-a1</v>
      </c>
      <c r="E12" s="4" t="s">
        <v>13</v>
      </c>
      <c r="F12" s="8" t="s">
        <v>117</v>
      </c>
      <c r="G12" s="8" t="s">
        <v>117</v>
      </c>
      <c r="H12" s="8" t="s">
        <v>69</v>
      </c>
      <c r="I12" s="8" t="s">
        <v>100</v>
      </c>
      <c r="J12" s="8" t="s">
        <v>132</v>
      </c>
      <c r="K12" s="4" t="s">
        <v>52</v>
      </c>
      <c r="L12" s="4" t="s">
        <v>10</v>
      </c>
      <c r="M12" s="5">
        <v>760</v>
      </c>
      <c r="N12" s="6">
        <v>45119</v>
      </c>
      <c r="O12" s="6">
        <v>45291</v>
      </c>
      <c r="P12" s="4" t="s">
        <v>138</v>
      </c>
    </row>
    <row r="13" spans="1:16" s="7" customFormat="1" ht="38.25" x14ac:dyDescent="0.25">
      <c r="A13" s="2">
        <v>13</v>
      </c>
      <c r="B13" s="3" t="str">
        <f>HYPERLINK("https://my.zakupivli.pro/remote/dispatcher/state_purchase_view/43890285", "UA-2023-07-12-011393-a")</f>
        <v>UA-2023-07-12-011393-a</v>
      </c>
      <c r="C13" s="3" t="s">
        <v>111</v>
      </c>
      <c r="D13" s="3" t="str">
        <f>HYPERLINK("https://my.zakupivli.pro/remote/dispatcher/state_contracting_view/16995157", "UA-2023-07-12-011393-a-b1")</f>
        <v>UA-2023-07-12-011393-a-b1</v>
      </c>
      <c r="E13" s="4" t="s">
        <v>71</v>
      </c>
      <c r="F13" s="8" t="s">
        <v>116</v>
      </c>
      <c r="G13" s="8" t="s">
        <v>116</v>
      </c>
      <c r="H13" s="8" t="s">
        <v>70</v>
      </c>
      <c r="I13" s="8" t="s">
        <v>100</v>
      </c>
      <c r="J13" s="8" t="s">
        <v>133</v>
      </c>
      <c r="K13" s="4" t="s">
        <v>41</v>
      </c>
      <c r="L13" s="4" t="s">
        <v>11</v>
      </c>
      <c r="M13" s="5">
        <v>350</v>
      </c>
      <c r="N13" s="6">
        <v>45119</v>
      </c>
      <c r="O13" s="6">
        <v>45291</v>
      </c>
      <c r="P13" s="4" t="s">
        <v>138</v>
      </c>
    </row>
    <row r="14" spans="1:16" s="7" customFormat="1" ht="38.25" x14ac:dyDescent="0.25">
      <c r="A14" s="2">
        <v>14</v>
      </c>
      <c r="B14" s="3" t="str">
        <f>HYPERLINK("https://my.zakupivli.pro/remote/dispatcher/state_purchase_view/43890329", "UA-2023-07-12-011413-a")</f>
        <v>UA-2023-07-12-011413-a</v>
      </c>
      <c r="C14" s="3" t="s">
        <v>111</v>
      </c>
      <c r="D14" s="3" t="str">
        <f>HYPERLINK("https://my.zakupivli.pro/remote/dispatcher/state_contracting_view/16995177", "UA-2023-07-12-011413-a-b1")</f>
        <v>UA-2023-07-12-011413-a-b1</v>
      </c>
      <c r="E14" s="4" t="s">
        <v>83</v>
      </c>
      <c r="F14" s="8" t="s">
        <v>144</v>
      </c>
      <c r="G14" s="8" t="s">
        <v>144</v>
      </c>
      <c r="H14" s="8" t="s">
        <v>65</v>
      </c>
      <c r="I14" s="8" t="s">
        <v>100</v>
      </c>
      <c r="J14" s="8" t="s">
        <v>136</v>
      </c>
      <c r="K14" s="4" t="s">
        <v>42</v>
      </c>
      <c r="L14" s="4" t="s">
        <v>75</v>
      </c>
      <c r="M14" s="5">
        <v>1450</v>
      </c>
      <c r="N14" s="6">
        <v>45119</v>
      </c>
      <c r="O14" s="6">
        <v>45291</v>
      </c>
      <c r="P14" s="4" t="s">
        <v>138</v>
      </c>
    </row>
    <row r="15" spans="1:16" s="7" customFormat="1" ht="51" x14ac:dyDescent="0.25">
      <c r="A15" s="2">
        <v>15</v>
      </c>
      <c r="B15" s="3" t="str">
        <f>HYPERLINK("https://my.zakupivli.pro/remote/dispatcher/state_purchase_view/43890352", "UA-2023-07-13-000006-a")</f>
        <v>UA-2023-07-13-000006-a</v>
      </c>
      <c r="C15" s="3" t="s">
        <v>111</v>
      </c>
      <c r="D15" s="3" t="str">
        <f>HYPERLINK("https://my.zakupivli.pro/remote/dispatcher/state_contracting_view/17036688", "UA-2023-07-13-000006-a-a1")</f>
        <v>UA-2023-07-13-000006-a-a1</v>
      </c>
      <c r="E15" s="4" t="s">
        <v>49</v>
      </c>
      <c r="F15" s="8" t="s">
        <v>114</v>
      </c>
      <c r="G15" s="8" t="s">
        <v>114</v>
      </c>
      <c r="H15" s="8" t="s">
        <v>66</v>
      </c>
      <c r="I15" s="8" t="s">
        <v>100</v>
      </c>
      <c r="J15" s="8" t="s">
        <v>123</v>
      </c>
      <c r="K15" s="4" t="s">
        <v>45</v>
      </c>
      <c r="L15" s="4" t="s">
        <v>18</v>
      </c>
      <c r="M15" s="5">
        <v>1170</v>
      </c>
      <c r="N15" s="6">
        <v>45119</v>
      </c>
      <c r="O15" s="6">
        <v>45291</v>
      </c>
      <c r="P15" s="4" t="s">
        <v>138</v>
      </c>
    </row>
    <row r="16" spans="1:16" s="7" customFormat="1" ht="25.5" x14ac:dyDescent="0.25">
      <c r="A16" s="2">
        <v>16</v>
      </c>
      <c r="B16" s="3" t="str">
        <f>HYPERLINK("https://my.zakupivli.pro/remote/dispatcher/state_purchase_view/44739434", "UA-2023-08-24-009080-a")</f>
        <v>UA-2023-08-24-009080-a</v>
      </c>
      <c r="C16" s="3" t="s">
        <v>111</v>
      </c>
      <c r="D16" s="3" t="str">
        <f>HYPERLINK("https://my.zakupivli.pro/remote/dispatcher/state_contracting_view/17800254", "UA-2023-08-24-009080-a-a1")</f>
        <v>UA-2023-08-24-009080-a-a1</v>
      </c>
      <c r="E16" s="4" t="s">
        <v>76</v>
      </c>
      <c r="F16" s="8" t="s">
        <v>140</v>
      </c>
      <c r="G16" s="8" t="s">
        <v>140</v>
      </c>
      <c r="H16" s="8" t="s">
        <v>39</v>
      </c>
      <c r="I16" s="8" t="s">
        <v>100</v>
      </c>
      <c r="J16" s="8" t="s">
        <v>128</v>
      </c>
      <c r="K16" s="4" t="s">
        <v>36</v>
      </c>
      <c r="L16" s="4" t="s">
        <v>23</v>
      </c>
      <c r="M16" s="5">
        <v>3559</v>
      </c>
      <c r="N16" s="6">
        <v>45197</v>
      </c>
      <c r="O16" s="6">
        <v>45291</v>
      </c>
      <c r="P16" s="4" t="s">
        <v>138</v>
      </c>
    </row>
    <row r="17" spans="1:16" s="7" customFormat="1" ht="25.5" x14ac:dyDescent="0.25">
      <c r="A17" s="2">
        <v>17</v>
      </c>
      <c r="B17" s="3" t="str">
        <f>HYPERLINK("https://my.zakupivli.pro/remote/dispatcher/state_purchase_view/44739836", "UA-2023-08-24-009267-a")</f>
        <v>UA-2023-08-24-009267-a</v>
      </c>
      <c r="C17" s="3" t="s">
        <v>111</v>
      </c>
      <c r="D17" s="3" t="str">
        <f>HYPERLINK("https://my.zakupivli.pro/remote/dispatcher/state_contracting_view/17371025", "UA-2023-08-24-009267-a-c1")</f>
        <v>UA-2023-08-24-009267-a-c1</v>
      </c>
      <c r="E17" s="4" t="s">
        <v>81</v>
      </c>
      <c r="F17" s="8" t="s">
        <v>140</v>
      </c>
      <c r="G17" s="8" t="s">
        <v>140</v>
      </c>
      <c r="H17" s="8" t="s">
        <v>39</v>
      </c>
      <c r="I17" s="8" t="s">
        <v>100</v>
      </c>
      <c r="J17" s="8" t="s">
        <v>128</v>
      </c>
      <c r="K17" s="4" t="s">
        <v>36</v>
      </c>
      <c r="L17" s="4" t="s">
        <v>15</v>
      </c>
      <c r="M17" s="5">
        <v>10990</v>
      </c>
      <c r="N17" s="6">
        <v>45162</v>
      </c>
      <c r="O17" s="6">
        <v>45291</v>
      </c>
      <c r="P17" s="4" t="s">
        <v>138</v>
      </c>
    </row>
    <row r="18" spans="1:16" s="7" customFormat="1" ht="25.5" x14ac:dyDescent="0.25">
      <c r="A18" s="2">
        <v>18</v>
      </c>
      <c r="B18" s="3" t="str">
        <f>HYPERLINK("https://my.zakupivli.pro/remote/dispatcher/state_purchase_view/45060649", "UA-2023-09-09-000381-a")</f>
        <v>UA-2023-09-09-000381-a</v>
      </c>
      <c r="C18" s="3" t="str">
        <f>HYPERLINK("https://my.zakupivli.pro/remote/dispatcher/state_purchase_lot_view/1041169", "UA-2023-09-09-000381-a-L1041169")</f>
        <v>UA-2023-09-09-000381-a-L1041169</v>
      </c>
      <c r="D18" s="3" t="str">
        <f>HYPERLINK("https://my.zakupivli.pro/remote/dispatcher/state_contracting_view/17827109", "UA-2023-09-09-000381-a-c1")</f>
        <v>UA-2023-09-09-000381-a-c1</v>
      </c>
      <c r="E18" s="4" t="s">
        <v>19</v>
      </c>
      <c r="F18" s="8" t="s">
        <v>90</v>
      </c>
      <c r="G18" s="8" t="s">
        <v>90</v>
      </c>
      <c r="H18" s="8" t="s">
        <v>46</v>
      </c>
      <c r="I18" s="8" t="s">
        <v>92</v>
      </c>
      <c r="J18" s="8" t="s">
        <v>137</v>
      </c>
      <c r="K18" s="4" t="s">
        <v>29</v>
      </c>
      <c r="L18" s="4" t="s">
        <v>16</v>
      </c>
      <c r="M18" s="5">
        <v>173145</v>
      </c>
      <c r="N18" s="6">
        <v>45210</v>
      </c>
      <c r="O18" s="6">
        <v>45291</v>
      </c>
      <c r="P18" s="4" t="s">
        <v>138</v>
      </c>
    </row>
    <row r="19" spans="1:16" s="7" customFormat="1" ht="38.25" x14ac:dyDescent="0.25">
      <c r="A19" s="2">
        <v>19</v>
      </c>
      <c r="B19" s="3" t="str">
        <f>HYPERLINK("https://my.zakupivli.pro/remote/dispatcher/state_purchase_view/45060660", "UA-2023-09-09-000384-a")</f>
        <v>UA-2023-09-09-000384-a</v>
      </c>
      <c r="C19" s="3" t="str">
        <f>HYPERLINK("https://my.zakupivli.pro/remote/dispatcher/state_purchase_lot_view/1041170", "UA-2023-09-09-000384-a-L1041170")</f>
        <v>UA-2023-09-09-000384-a-L1041170</v>
      </c>
      <c r="D19" s="3" t="str">
        <f>HYPERLINK("https://my.zakupivli.pro/remote/dispatcher/state_contracting_view/17827017", "UA-2023-09-09-000384-a-c1")</f>
        <v>UA-2023-09-09-000384-a-c1</v>
      </c>
      <c r="E19" s="4" t="s">
        <v>79</v>
      </c>
      <c r="F19" s="8" t="s">
        <v>105</v>
      </c>
      <c r="G19" s="8" t="s">
        <v>105</v>
      </c>
      <c r="H19" s="8" t="s">
        <v>46</v>
      </c>
      <c r="I19" s="8" t="s">
        <v>92</v>
      </c>
      <c r="J19" s="8" t="s">
        <v>137</v>
      </c>
      <c r="K19" s="4" t="s">
        <v>29</v>
      </c>
      <c r="L19" s="4" t="s">
        <v>22</v>
      </c>
      <c r="M19" s="5">
        <v>120405</v>
      </c>
      <c r="N19" s="6">
        <v>45210</v>
      </c>
      <c r="O19" s="6">
        <v>45291</v>
      </c>
      <c r="P19" s="4" t="s">
        <v>138</v>
      </c>
    </row>
    <row r="20" spans="1:16" s="7" customFormat="1" ht="63.75" x14ac:dyDescent="0.25">
      <c r="A20" s="2">
        <v>20</v>
      </c>
      <c r="B20" s="3" t="str">
        <f>HYPERLINK("https://my.zakupivli.pro/remote/dispatcher/state_purchase_view/45919306", "UA-2023-10-16-014784-a")</f>
        <v>UA-2023-10-16-014784-a</v>
      </c>
      <c r="C20" s="3" t="s">
        <v>111</v>
      </c>
      <c r="D20" s="3" t="str">
        <f>HYPERLINK("https://my.zakupivli.pro/remote/dispatcher/state_contracting_view/17875398", "UA-2023-10-16-014784-a-c1")</f>
        <v>UA-2023-10-16-014784-a-c1</v>
      </c>
      <c r="E20" s="4" t="s">
        <v>78</v>
      </c>
      <c r="F20" s="8" t="s">
        <v>152</v>
      </c>
      <c r="G20" s="8" t="s">
        <v>152</v>
      </c>
      <c r="H20" s="8" t="s">
        <v>61</v>
      </c>
      <c r="I20" s="8" t="s">
        <v>100</v>
      </c>
      <c r="J20" s="8" t="s">
        <v>135</v>
      </c>
      <c r="K20" s="4" t="s">
        <v>33</v>
      </c>
      <c r="L20" s="4" t="s">
        <v>1</v>
      </c>
      <c r="M20" s="5">
        <v>15800</v>
      </c>
      <c r="N20" s="6">
        <v>45210</v>
      </c>
      <c r="O20" s="6">
        <v>45291</v>
      </c>
      <c r="P20" s="4" t="s">
        <v>138</v>
      </c>
    </row>
    <row r="21" spans="1:16" s="7" customFormat="1" ht="38.25" x14ac:dyDescent="0.25">
      <c r="A21" s="2">
        <v>21</v>
      </c>
      <c r="B21" s="3" t="str">
        <f>HYPERLINK("https://my.zakupivli.pro/remote/dispatcher/state_purchase_view/46091292", "UA-2023-10-23-010814-a")</f>
        <v>UA-2023-10-23-010814-a</v>
      </c>
      <c r="C21" s="3" t="s">
        <v>111</v>
      </c>
      <c r="D21" s="3" t="str">
        <f>HYPERLINK("https://my.zakupivli.pro/remote/dispatcher/state_contracting_view/17936137", "UA-2023-10-23-010814-a-a1")</f>
        <v>UA-2023-10-23-010814-a-a1</v>
      </c>
      <c r="E21" s="4" t="s">
        <v>3</v>
      </c>
      <c r="F21" s="8" t="s">
        <v>120</v>
      </c>
      <c r="G21" s="8" t="s">
        <v>120</v>
      </c>
      <c r="H21" s="8" t="s">
        <v>56</v>
      </c>
      <c r="I21" s="8" t="s">
        <v>100</v>
      </c>
      <c r="J21" s="8" t="s">
        <v>101</v>
      </c>
      <c r="K21" s="4" t="s">
        <v>27</v>
      </c>
      <c r="L21" s="4" t="s">
        <v>24</v>
      </c>
      <c r="M21" s="5">
        <v>4000</v>
      </c>
      <c r="N21" s="6">
        <v>45222</v>
      </c>
      <c r="O21" s="6">
        <v>45291</v>
      </c>
      <c r="P21" s="4" t="s">
        <v>138</v>
      </c>
    </row>
    <row r="22" spans="1:16" s="7" customFormat="1" ht="38.25" x14ac:dyDescent="0.25">
      <c r="A22" s="2">
        <v>22</v>
      </c>
      <c r="B22" s="3" t="str">
        <f>HYPERLINK("https://my.zakupivli.pro/remote/dispatcher/state_purchase_view/47374715", "UA-2023-12-07-014864-a")</f>
        <v>UA-2023-12-07-014864-a</v>
      </c>
      <c r="C22" s="3" t="s">
        <v>111</v>
      </c>
      <c r="D22" s="3" t="str">
        <f>HYPERLINK("https://my.zakupivli.pro/remote/dispatcher/state_contracting_view/18478803", "UA-2023-12-07-014864-a-b1")</f>
        <v>UA-2023-12-07-014864-a-b1</v>
      </c>
      <c r="E22" s="4" t="s">
        <v>84</v>
      </c>
      <c r="F22" s="8" t="s">
        <v>109</v>
      </c>
      <c r="G22" s="8" t="s">
        <v>109</v>
      </c>
      <c r="H22" s="8" t="s">
        <v>40</v>
      </c>
      <c r="I22" s="8" t="s">
        <v>100</v>
      </c>
      <c r="J22" s="8" t="s">
        <v>126</v>
      </c>
      <c r="K22" s="4" t="s">
        <v>38</v>
      </c>
      <c r="L22" s="4" t="s">
        <v>28</v>
      </c>
      <c r="M22" s="5">
        <v>487.8</v>
      </c>
      <c r="N22" s="6">
        <v>45267</v>
      </c>
      <c r="O22" s="6">
        <v>45291</v>
      </c>
      <c r="P22" s="4" t="s">
        <v>138</v>
      </c>
    </row>
    <row r="23" spans="1:16" s="7" customFormat="1" ht="38.25" x14ac:dyDescent="0.25">
      <c r="A23" s="2">
        <v>23</v>
      </c>
      <c r="B23" s="3" t="str">
        <f>HYPERLINK("https://my.zakupivli.pro/remote/dispatcher/state_purchase_view/47375306", "UA-2023-12-07-015041-a")</f>
        <v>UA-2023-12-07-015041-a</v>
      </c>
      <c r="C23" s="3" t="s">
        <v>111</v>
      </c>
      <c r="D23" s="3" t="str">
        <f>HYPERLINK("https://my.zakupivli.pro/remote/dispatcher/state_contracting_view/18478728", "UA-2023-12-07-015041-a-b1")</f>
        <v>UA-2023-12-07-015041-a-b1</v>
      </c>
      <c r="E23" s="4" t="s">
        <v>63</v>
      </c>
      <c r="F23" s="8" t="s">
        <v>110</v>
      </c>
      <c r="G23" s="8" t="s">
        <v>110</v>
      </c>
      <c r="H23" s="8" t="s">
        <v>48</v>
      </c>
      <c r="I23" s="8" t="s">
        <v>100</v>
      </c>
      <c r="J23" s="8" t="s">
        <v>126</v>
      </c>
      <c r="K23" s="4" t="s">
        <v>38</v>
      </c>
      <c r="L23" s="4" t="s">
        <v>30</v>
      </c>
      <c r="M23" s="5">
        <v>2666.16</v>
      </c>
      <c r="N23" s="6">
        <v>45267</v>
      </c>
      <c r="O23" s="6">
        <v>45291</v>
      </c>
      <c r="P23" s="4" t="s">
        <v>138</v>
      </c>
    </row>
    <row r="24" spans="1:16" s="7" customFormat="1" ht="38.25" x14ac:dyDescent="0.25">
      <c r="A24" s="2">
        <v>24</v>
      </c>
      <c r="B24" s="3" t="str">
        <f>HYPERLINK("https://my.zakupivli.pro/remote/dispatcher/state_purchase_view/47577686", "UA-2023-12-13-010994-a")</f>
        <v>UA-2023-12-13-010994-a</v>
      </c>
      <c r="C24" s="3" t="s">
        <v>111</v>
      </c>
      <c r="D24" s="3" t="str">
        <f>HYPERLINK("https://my.zakupivli.pro/remote/dispatcher/state_contracting_view/18575063", "UA-2023-12-13-010994-a-a1")</f>
        <v>UA-2023-12-13-010994-a-a1</v>
      </c>
      <c r="E24" s="4" t="s">
        <v>77</v>
      </c>
      <c r="F24" s="8" t="s">
        <v>146</v>
      </c>
      <c r="G24" s="8" t="s">
        <v>146</v>
      </c>
      <c r="H24" s="8" t="s">
        <v>6</v>
      </c>
      <c r="I24" s="8" t="s">
        <v>100</v>
      </c>
      <c r="J24" s="8" t="s">
        <v>103</v>
      </c>
      <c r="K24" s="4" t="s">
        <v>37</v>
      </c>
      <c r="L24" s="4" t="s">
        <v>0</v>
      </c>
      <c r="M24" s="5">
        <v>24145</v>
      </c>
      <c r="N24" s="6">
        <v>45268</v>
      </c>
      <c r="O24" s="6">
        <v>45291</v>
      </c>
      <c r="P24" s="4" t="s">
        <v>138</v>
      </c>
    </row>
    <row r="25" spans="1:16" s="7" customFormat="1" ht="25.5" x14ac:dyDescent="0.25">
      <c r="A25" s="2">
        <v>25</v>
      </c>
      <c r="B25" s="3" t="str">
        <f>HYPERLINK("https://my.zakupivli.pro/remote/dispatcher/state_purchase_view/47579248", "UA-2023-12-13-011627-a")</f>
        <v>UA-2023-12-13-011627-a</v>
      </c>
      <c r="C25" s="3" t="s">
        <v>111</v>
      </c>
      <c r="D25" s="3" t="str">
        <f>HYPERLINK("https://my.zakupivli.pro/remote/dispatcher/state_contracting_view/18621603", "UA-2023-12-13-011627-a-b1")</f>
        <v>UA-2023-12-13-011627-a-b1</v>
      </c>
      <c r="E25" s="4" t="s">
        <v>31</v>
      </c>
      <c r="F25" s="8" t="s">
        <v>139</v>
      </c>
      <c r="G25" s="8" t="s">
        <v>139</v>
      </c>
      <c r="H25" s="8" t="s">
        <v>43</v>
      </c>
      <c r="I25" s="8" t="s">
        <v>100</v>
      </c>
      <c r="J25" s="8" t="s">
        <v>93</v>
      </c>
      <c r="K25" s="4" t="s">
        <v>34</v>
      </c>
      <c r="L25" s="4" t="s">
        <v>25</v>
      </c>
      <c r="M25" s="5">
        <v>49998</v>
      </c>
      <c r="N25" s="6">
        <v>45272</v>
      </c>
      <c r="O25" s="6">
        <v>45291</v>
      </c>
      <c r="P25" s="4" t="s">
        <v>138</v>
      </c>
    </row>
    <row r="26" spans="1:16" s="7" customFormat="1" ht="38.25" x14ac:dyDescent="0.25">
      <c r="A26" s="2">
        <v>26</v>
      </c>
      <c r="B26" s="3" t="str">
        <f>HYPERLINK("https://my.zakupivli.pro/remote/dispatcher/state_purchase_view/47713899", "UA-2023-12-17-001457-a")</f>
        <v>UA-2023-12-17-001457-a</v>
      </c>
      <c r="C26" s="3" t="s">
        <v>111</v>
      </c>
      <c r="D26" s="3" t="str">
        <f>HYPERLINK("https://my.zakupivli.pro/remote/dispatcher/state_contracting_view/18621600", "UA-2023-12-17-001457-a-b1")</f>
        <v>UA-2023-12-17-001457-a-b1</v>
      </c>
      <c r="E26" s="10" t="s">
        <v>82</v>
      </c>
      <c r="F26" s="11" t="s">
        <v>141</v>
      </c>
      <c r="G26" s="11" t="s">
        <v>141</v>
      </c>
      <c r="H26" s="11" t="s">
        <v>68</v>
      </c>
      <c r="I26" s="11" t="s">
        <v>100</v>
      </c>
      <c r="J26" s="11" t="s">
        <v>124</v>
      </c>
      <c r="K26" s="10" t="s">
        <v>17</v>
      </c>
      <c r="L26" s="10" t="s">
        <v>95</v>
      </c>
      <c r="M26" s="12">
        <v>1322.88</v>
      </c>
      <c r="N26" s="13">
        <v>45275</v>
      </c>
      <c r="O26" s="13">
        <v>45291</v>
      </c>
      <c r="P26" s="10" t="s">
        <v>138</v>
      </c>
    </row>
    <row r="27" spans="1:16" s="7" customFormat="1" ht="63.75" x14ac:dyDescent="0.25">
      <c r="A27" s="17">
        <v>27</v>
      </c>
      <c r="B27" s="18" t="s">
        <v>156</v>
      </c>
      <c r="C27" s="17"/>
      <c r="D27" s="17"/>
      <c r="E27" s="10" t="s">
        <v>154</v>
      </c>
      <c r="F27" s="11" t="s">
        <v>99</v>
      </c>
      <c r="G27" s="11" t="s">
        <v>96</v>
      </c>
      <c r="H27" s="11" t="s">
        <v>5</v>
      </c>
      <c r="I27" s="11" t="s">
        <v>91</v>
      </c>
      <c r="J27" s="14" t="s">
        <v>155</v>
      </c>
      <c r="K27" s="15">
        <v>43809493</v>
      </c>
      <c r="L27" s="15">
        <v>258</v>
      </c>
      <c r="M27" s="12">
        <v>482931.31</v>
      </c>
      <c r="N27" s="16">
        <v>44560</v>
      </c>
      <c r="O27" s="16">
        <v>44926</v>
      </c>
      <c r="P27" s="10" t="s">
        <v>138</v>
      </c>
    </row>
  </sheetData>
  <autoFilter ref="A1:P26">
    <sortState ref="A2:P122">
      <sortCondition ref="B1:B121"/>
    </sortState>
  </autoFilter>
  <hyperlinks>
    <hyperlink ref="B13" r:id="rId1" display="https://my.zakupivli.pro/remote/dispatcher/state_purchase_view/43890285"/>
    <hyperlink ref="D13" r:id="rId2" display="https://my.zakupivli.pro/remote/dispatcher/state_contracting_view/16995157"/>
    <hyperlink ref="B11" r:id="rId3" display="https://my.zakupivli.pro/remote/dispatcher/state_purchase_view/43890262"/>
    <hyperlink ref="D11" r:id="rId4" display="https://my.zakupivli.pro/remote/dispatcher/state_contracting_view/16995161"/>
    <hyperlink ref="B17" r:id="rId5" display="https://my.zakupivli.pro/remote/dispatcher/state_purchase_view/44739836"/>
    <hyperlink ref="D17" r:id="rId6" display="https://my.zakupivli.pro/remote/dispatcher/state_contracting_view/17371025"/>
    <hyperlink ref="B9" r:id="rId7" display="https://my.zakupivli.pro/remote/dispatcher/state_purchase_view/42429352"/>
    <hyperlink ref="D9" r:id="rId8" display="https://my.zakupivli.pro/remote/dispatcher/state_contracting_view/16325355"/>
    <hyperlink ref="B21" r:id="rId9" display="https://my.zakupivli.pro/remote/dispatcher/state_purchase_view/46091292"/>
    <hyperlink ref="D21" r:id="rId10" display="https://my.zakupivli.pro/remote/dispatcher/state_contracting_view/17936137"/>
    <hyperlink ref="B10" r:id="rId11" display="https://my.zakupivli.pro/remote/dispatcher/state_purchase_view/43526416"/>
    <hyperlink ref="C10" r:id="rId12" display="https://my.zakupivli.pro/remote/dispatcher/state_purchase_lot_view/977389"/>
    <hyperlink ref="D10" r:id="rId13" display="https://my.zakupivli.pro/remote/dispatcher/state_contracting_view/17155193"/>
    <hyperlink ref="B7" r:id="rId14" display="https://my.zakupivli.pro/remote/dispatcher/state_purchase_view/40607713"/>
    <hyperlink ref="D7" r:id="rId15" display="https://my.zakupivli.pro/remote/dispatcher/state_contracting_view/15511990"/>
    <hyperlink ref="B12" r:id="rId16" display="https://my.zakupivli.pro/remote/dispatcher/state_purchase_view/43890280"/>
    <hyperlink ref="D12" r:id="rId17" display="https://my.zakupivli.pro/remote/dispatcher/state_contracting_view/16995156"/>
    <hyperlink ref="B14" r:id="rId18" display="https://my.zakupivli.pro/remote/dispatcher/state_purchase_view/43890329"/>
    <hyperlink ref="D14" r:id="rId19" display="https://my.zakupivli.pro/remote/dispatcher/state_contracting_view/16995177"/>
    <hyperlink ref="B15" r:id="rId20" display="https://my.zakupivli.pro/remote/dispatcher/state_purchase_view/43890352"/>
    <hyperlink ref="D15" r:id="rId21" display="https://my.zakupivli.pro/remote/dispatcher/state_contracting_view/17036688"/>
    <hyperlink ref="B20" r:id="rId22" display="https://my.zakupivli.pro/remote/dispatcher/state_purchase_view/45919306"/>
    <hyperlink ref="D20" r:id="rId23" display="https://my.zakupivli.pro/remote/dispatcher/state_contracting_view/17875398"/>
    <hyperlink ref="B16" r:id="rId24" display="https://my.zakupivli.pro/remote/dispatcher/state_purchase_view/44739434"/>
    <hyperlink ref="D16" r:id="rId25" display="https://my.zakupivli.pro/remote/dispatcher/state_contracting_view/17800254"/>
    <hyperlink ref="B8" r:id="rId26" display="https://my.zakupivli.pro/remote/dispatcher/state_purchase_view/40607868"/>
    <hyperlink ref="D8" r:id="rId27" display="https://my.zakupivli.pro/remote/dispatcher/state_contracting_view/15512099"/>
    <hyperlink ref="B3" r:id="rId28" display="https://my.zakupivli.pro/remote/dispatcher/state_purchase_view/39945549"/>
    <hyperlink ref="D3" r:id="rId29" display="https://my.zakupivli.pro/remote/dispatcher/state_contracting_view/15214959"/>
    <hyperlink ref="B4" r:id="rId30" display="https://my.zakupivli.pro/remote/dispatcher/state_purchase_view/40424753"/>
    <hyperlink ref="D4" r:id="rId31" display="https://my.zakupivli.pro/remote/dispatcher/state_contracting_view/15511672"/>
    <hyperlink ref="B18" r:id="rId32" display="https://my.zakupivli.pro/remote/dispatcher/state_purchase_view/45060649"/>
    <hyperlink ref="C18" r:id="rId33" display="https://my.zakupivli.pro/remote/dispatcher/state_purchase_lot_view/1041169"/>
    <hyperlink ref="D18" r:id="rId34" display="https://my.zakupivli.pro/remote/dispatcher/state_contracting_view/17827109"/>
    <hyperlink ref="B23" r:id="rId35" display="https://my.zakupivli.pro/remote/dispatcher/state_purchase_view/47375306"/>
    <hyperlink ref="D23" r:id="rId36" display="https://my.zakupivli.pro/remote/dispatcher/state_contracting_view/18478728"/>
    <hyperlink ref="B22" r:id="rId37" display="https://my.zakupivli.pro/remote/dispatcher/state_purchase_view/47374715"/>
    <hyperlink ref="D22" r:id="rId38" display="https://my.zakupivli.pro/remote/dispatcher/state_contracting_view/18478803"/>
    <hyperlink ref="B25" r:id="rId39" display="https://my.zakupivli.pro/remote/dispatcher/state_purchase_view/47579248"/>
    <hyperlink ref="D25" r:id="rId40" display="https://my.zakupivli.pro/remote/dispatcher/state_contracting_view/18621603"/>
    <hyperlink ref="B5" r:id="rId41" display="https://my.zakupivli.pro/remote/dispatcher/state_purchase_view/40424764"/>
    <hyperlink ref="D5" r:id="rId42" display="https://my.zakupivli.pro/remote/dispatcher/state_contracting_view/15511749"/>
    <hyperlink ref="B6" r:id="rId43" display="https://my.zakupivli.pro/remote/dispatcher/state_purchase_view/40594198"/>
    <hyperlink ref="D6" r:id="rId44" display="https://my.zakupivli.pro/remote/dispatcher/state_contracting_view/15505619"/>
    <hyperlink ref="B2" r:id="rId45" display="https://my.zakupivli.pro/remote/dispatcher/state_purchase_view/39945539"/>
    <hyperlink ref="D2" r:id="rId46" display="https://my.zakupivli.pro/remote/dispatcher/state_contracting_view/15214975"/>
    <hyperlink ref="B19" r:id="rId47" display="https://my.zakupivli.pro/remote/dispatcher/state_purchase_view/45060660"/>
    <hyperlink ref="C19" r:id="rId48" display="https://my.zakupivli.pro/remote/dispatcher/state_purchase_lot_view/1041170"/>
    <hyperlink ref="D19" r:id="rId49" display="https://my.zakupivli.pro/remote/dispatcher/state_contracting_view/17827017"/>
    <hyperlink ref="B26" r:id="rId50" display="https://my.zakupivli.pro/remote/dispatcher/state_purchase_view/47713899"/>
    <hyperlink ref="D26" r:id="rId51" display="https://my.zakupivli.pro/remote/dispatcher/state_contracting_view/18621600"/>
    <hyperlink ref="B24" r:id="rId52" display="https://my.zakupivli.pro/remote/dispatcher/state_purchase_view/47577686"/>
    <hyperlink ref="D24" r:id="rId53" display="https://my.zakupivli.pro/remote/dispatcher/state_contracting_view/18575063"/>
  </hyperlinks>
  <pageMargins left="0.75" right="0.75" top="1" bottom="1" header="0.5" footer="0.5"/>
  <pageSetup paperSize="9" orientation="portrait" verticalDpi="0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Пользователь</cp:lastModifiedBy>
  <dcterms:created xsi:type="dcterms:W3CDTF">2024-04-04T16:53:23Z</dcterms:created>
  <dcterms:modified xsi:type="dcterms:W3CDTF">2024-04-04T16:47:31Z</dcterms:modified>
  <cp:category/>
</cp:coreProperties>
</file>