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Sheet" sheetId="1" r:id="rId1"/>
  </sheets>
  <definedNames>
    <definedName name="_xlnm._FilterDatabase" localSheetId="0" hidden="1">'Sheet'!$A$4:$H$59</definedName>
  </definedNames>
  <calcPr fullCalcOnLoad="1"/>
</workbook>
</file>

<file path=xl/sharedStrings.xml><?xml version="1.0" encoding="utf-8"?>
<sst xmlns="http://schemas.openxmlformats.org/spreadsheetml/2006/main" count="285" uniqueCount="239">
  <si>
    <t>0103212</t>
  </si>
  <si>
    <t>0103213</t>
  </si>
  <si>
    <t>01122021</t>
  </si>
  <si>
    <t>011221</t>
  </si>
  <si>
    <t>03122021</t>
  </si>
  <si>
    <t>04062021</t>
  </si>
  <si>
    <t>06102021</t>
  </si>
  <si>
    <t>06122021</t>
  </si>
  <si>
    <t>10032021</t>
  </si>
  <si>
    <t>10589</t>
  </si>
  <si>
    <t>1112-20</t>
  </si>
  <si>
    <t>12</t>
  </si>
  <si>
    <t>14092021</t>
  </si>
  <si>
    <t>15092021</t>
  </si>
  <si>
    <t>17032021</t>
  </si>
  <si>
    <t>19143995</t>
  </si>
  <si>
    <t>2</t>
  </si>
  <si>
    <t>2021-СЕВОВВ-ЗП-1140-Б</t>
  </si>
  <si>
    <t>2021-СЕВОВВ-ЗП-1174-Б</t>
  </si>
  <si>
    <t>21092021</t>
  </si>
  <si>
    <t>21102021</t>
  </si>
  <si>
    <t>21673832</t>
  </si>
  <si>
    <t>21ДН</t>
  </si>
  <si>
    <t>22012021</t>
  </si>
  <si>
    <t>22112021</t>
  </si>
  <si>
    <t>22122021</t>
  </si>
  <si>
    <t>22122021/1</t>
  </si>
  <si>
    <t>22210000-5 Газети</t>
  </si>
  <si>
    <t>22212000-9 Періодичні видання</t>
  </si>
  <si>
    <t>22460000-2 Рекламні матеріали, каталоги товарів та посібники</t>
  </si>
  <si>
    <t>230421</t>
  </si>
  <si>
    <t>23072021</t>
  </si>
  <si>
    <t>24092021</t>
  </si>
  <si>
    <t>24112021</t>
  </si>
  <si>
    <t>24389020</t>
  </si>
  <si>
    <t>24609680</t>
  </si>
  <si>
    <t>25021641</t>
  </si>
  <si>
    <t>2522219291</t>
  </si>
  <si>
    <t>25530696</t>
  </si>
  <si>
    <t>2578600698</t>
  </si>
  <si>
    <t>26012021</t>
  </si>
  <si>
    <t>2615400406</t>
  </si>
  <si>
    <t>2655918701</t>
  </si>
  <si>
    <t>27/01</t>
  </si>
  <si>
    <t>27052021</t>
  </si>
  <si>
    <t>27092021</t>
  </si>
  <si>
    <t>28092021/1</t>
  </si>
  <si>
    <t>28092021/2</t>
  </si>
  <si>
    <t>2954602210</t>
  </si>
  <si>
    <t>30125100-2 Картриджі з тонером;30124000-4 Частини та приладдя до офісної техніки</t>
  </si>
  <si>
    <t>30190000-7 Офісне устаткування та приладдя різне</t>
  </si>
  <si>
    <t>30192121-5 Кулькові ручки;30192130-1 Олівці;30199000-0 Паперове канцелярське приладдя та інші паперові вироби;30190000-7 Офісне устаткування та приладдя різне;30192125-3 Маркери;30192127-7 Підставки для ручок;30197310-2 Канцелярські ножі;30197220-4 Канцелярські скріпки;30191130-4 Тека-планшет із затискачем;30192930-9 Ручки-коректори;30192100-2 Гумки;30197110-0 Скоби;30199230-1 Конверти;30197320-5 Степлери;30199500-5 Сегрегатори, лотки для листів, коробки для зберігання паперів та подібне приладдя;30197000-6 Дрібне канцелярське приладдя;30193800-6 Затискачі для папірців-записок;30192131-8 Механічні олівці чи олівці з висувним стрижнем;30192132-5 Змінні грифелі для олівців;30197330-8 Діроколи;30196200-1 Ділові щоденники або змінні блоки до них;30192133-2 Точила для олівців;30199792-8 Календарі;30192900-0 Корегувальні засоби;30197630-1 Папір для друку;30199600-6 Розділювачі сторінок;30193200-0 Настільні лотки та органайзери</t>
  </si>
  <si>
    <t>30210000-4 Машини для обробки даних (апаратна частина)</t>
  </si>
  <si>
    <t>3046317358</t>
  </si>
  <si>
    <t>30692374</t>
  </si>
  <si>
    <t>30855996</t>
  </si>
  <si>
    <t>3087406116</t>
  </si>
  <si>
    <t>314</t>
  </si>
  <si>
    <t>31720260</t>
  </si>
  <si>
    <t>3206414961</t>
  </si>
  <si>
    <t>32260000-3 Обладнання для передавання даних</t>
  </si>
  <si>
    <t>32322000-6 Мультимедійне обладнання</t>
  </si>
  <si>
    <t>3233707280</t>
  </si>
  <si>
    <t>32422000-7 Мережеві компоненти</t>
  </si>
  <si>
    <t>32447987</t>
  </si>
  <si>
    <t>32522000-8 Телекомунікаційне обладнання</t>
  </si>
  <si>
    <t>33231605</t>
  </si>
  <si>
    <t>3347811973</t>
  </si>
  <si>
    <t>33542497</t>
  </si>
  <si>
    <t>33580464</t>
  </si>
  <si>
    <t>34257839</t>
  </si>
  <si>
    <t>34294451</t>
  </si>
  <si>
    <t>35323603</t>
  </si>
  <si>
    <t>35446659</t>
  </si>
  <si>
    <t>36216548</t>
  </si>
  <si>
    <t>36295263</t>
  </si>
  <si>
    <t>36865753</t>
  </si>
  <si>
    <t>37149106</t>
  </si>
  <si>
    <t>38455425</t>
  </si>
  <si>
    <t>38530067</t>
  </si>
  <si>
    <t>39197392</t>
  </si>
  <si>
    <t>39427231</t>
  </si>
  <si>
    <t>40429588</t>
  </si>
  <si>
    <t>40429588/1</t>
  </si>
  <si>
    <t>42339711</t>
  </si>
  <si>
    <t>44191300-8 Деревностружкові плити</t>
  </si>
  <si>
    <t>44423200-3 Драбини</t>
  </si>
  <si>
    <t>48210000-3 Пакети мережевого програмного забезпечення</t>
  </si>
  <si>
    <t>48440000-4 Пакети програмного забезпечення для фінансового аналізу та бухгалтерського обліку</t>
  </si>
  <si>
    <t>48516000-8 Пакети програмного забезпечення для обміну інформацією</t>
  </si>
  <si>
    <t>48620000-0 Операційні системи</t>
  </si>
  <si>
    <t>48730000-4 Пакети програмного забезпечення для забезпечення безпеки</t>
  </si>
  <si>
    <t>48810000-9 Інформаційні системи</t>
  </si>
  <si>
    <t>50310000-1 Технічне обслуговування і ремонт офісної техніки</t>
  </si>
  <si>
    <t>50850000-8 Послуги з ремонту і технічного обслуговування меблів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</si>
  <si>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</si>
  <si>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</si>
  <si>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64221000-1 Послуги з під’єднання</t>
  </si>
  <si>
    <t>66510000-8 Страхові послуги</t>
  </si>
  <si>
    <t>70330000-3 Послуги з управління нерухомістю, надавані на платній основі чи на договірних засадах</t>
  </si>
  <si>
    <t>72212610-8 Послуги з розробки програмного забезпечення для баз даних</t>
  </si>
  <si>
    <t>72220000-3 Консультаційні послуги з питань систем та з технічних питань</t>
  </si>
  <si>
    <t>72240000-9 Послуги з аналізу та програмування систем</t>
  </si>
  <si>
    <t>72253000-3 Послуги з підтримки користувачів та з технічної підтримки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</si>
  <si>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</si>
  <si>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</si>
  <si>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72263000-6 Послуги зі впровадження програмного забезпечення</t>
  </si>
  <si>
    <t>72265000-0 Послуги з конфігурування програмного забезпечення</t>
  </si>
  <si>
    <t>72313000-2 Послуги з накопичення даних</t>
  </si>
  <si>
    <t>72321000-1 Додаткові послуги, пов’язані з базами даних</t>
  </si>
  <si>
    <t>72330000-2 Послуги зі стандартизації та класифікації контенту та даних</t>
  </si>
  <si>
    <t>72411000-4 Постачальники Інтернет-послуг</t>
  </si>
  <si>
    <t>72421000-7 Послуги з розробки клієнтських додатків для Інтернет або Інтранет мереж</t>
  </si>
  <si>
    <t>72510000-3 Управлінські послуги, пов’язані з комп’ютерними технологіями</t>
  </si>
  <si>
    <t>72590000-7 Професійні послуги у комп’ютерній сфері</t>
  </si>
  <si>
    <t>72710000-0 Послуги у сфері локальних мереж</t>
  </si>
  <si>
    <t>72720000-3 Послуги у сфері глобальних мереж</t>
  </si>
  <si>
    <t>72810000-1 Послуги з комп’ютерного аудиту</t>
  </si>
  <si>
    <t>79310000-0 Послуги з проведення ринкових досліджень</t>
  </si>
  <si>
    <t>79410000-1 Консультаційні послуги з питань підприємницької діяльності та управління</t>
  </si>
  <si>
    <t>98390000-3 Інші послуги</t>
  </si>
  <si>
    <t>ЄДРПОУ переможця</t>
  </si>
  <si>
    <t>Ідентифікатор закупівлі</t>
  </si>
  <si>
    <t>Інформаційно-консультативні послуги з супроводження ПЗ "M.E.Doc"</t>
  </si>
  <si>
    <t>Інформаційно-консультаційні послуги</t>
  </si>
  <si>
    <t>Інформаційні послуги з питань оформлення та проведення первинної державної експертизи комплексної системи захисту інформації в інформаційно-телекомунікаційній системі «Медична інформаційна система «Каштан», для управління системою охорони здоров’я м. Дніпро»</t>
  </si>
  <si>
    <t>АП "Самміт - Дніпропетровськ</t>
  </si>
  <si>
    <t xml:space="preserve">Блок живлення SFX 450 Вт
</t>
  </si>
  <si>
    <t>ВДОВІЧЕНКО ДАР'Я ОЛЕКСІЇВНА</t>
  </si>
  <si>
    <t>Витратні матеріали та запчастини для оргтехніки</t>
  </si>
  <si>
    <t>ДЕРЖАВНЕ ПІДПРИЄМСТВО "ДЕРЖАВНИЙ ЦЕНТР ІНФОРМАЦІЙНИХ РЕСУРСІВ УКРАЇНИ "</t>
  </si>
  <si>
    <t>ДНІПРОПЕТРОВСЬКЕ ОБЛАСНЕ УПРАВЛІННЯ ПРИВАТНОГО АКЦІОНЕРНОГО ТОВАРИСТВА "УКРАЇНСЬКА ПОЖЕЖНО-СТРАХОВА КОМПАНІЯ"</t>
  </si>
  <si>
    <t>Драбина 8 ступенів Itoss 918</t>
  </si>
  <si>
    <t xml:space="preserve">Засоби КСЗІ "SecureToken-337K" з ліцензією             </t>
  </si>
  <si>
    <t>КАМАЛОВ ВЛАДИСЛАВ ВОЛОДИМИРОВИЧ</t>
  </si>
  <si>
    <t>КИЇВСТАР</t>
  </si>
  <si>
    <t>Канцелярське приладдя</t>
  </si>
  <si>
    <t>Код CPV</t>
  </si>
  <si>
    <t xml:space="preserve">Комплект мультимедійного обладнання </t>
  </si>
  <si>
    <t>Комп’ютерна програма «Програмний  комплекс «Варта» з правом використання на строк дії сертифіката ключа, що є складовою частиною комп’ютерної програми «M.E.Doc»</t>
  </si>
  <si>
    <t>Комутаційне обладнання (Комутатор)</t>
  </si>
  <si>
    <t>Комутаційне обладнання для побудови та захисту локальної мережі</t>
  </si>
  <si>
    <t>Консультаційні послуги зі створення, зберігання, підтримки в актуальному стані, захисту від знищення, пошкодження або несанкціонованого доступу до системи та бази даних, що включають централізоване віддалене адміністрування інформаційно-телекомунікаційної системи «Медична інформаційна система «Каштан» та баз даних</t>
  </si>
  <si>
    <t>ЛЕВЧЕНКО ПАВЛО ЛЕОНІДОВИЧ</t>
  </si>
  <si>
    <t>ЛИТВИН ГЕННАДІЙ МИКОЛАЙОВИЧ</t>
  </si>
  <si>
    <t>МЕІS-2654</t>
  </si>
  <si>
    <t>Машини для обробки даних</t>
  </si>
  <si>
    <t>Мережеве обладнання</t>
  </si>
  <si>
    <t>Мобільний стенд Roll-up Standart</t>
  </si>
  <si>
    <t>Надання послуги згідно коду ДК 66510000-8 "Страхові послуги"(страхування приміщення), а саме добровільне страхування орендованого майна</t>
  </si>
  <si>
    <t>Номер договору</t>
  </si>
  <si>
    <t>Офісне устаткування та приладдя різне</t>
  </si>
  <si>
    <t>ПП "ЛанТек"</t>
  </si>
  <si>
    <t>ПП "Салон "Софт"</t>
  </si>
  <si>
    <t>Передплата періодичних видань на 2021 рік</t>
  </si>
  <si>
    <t>Переможець (назва)</t>
  </si>
  <si>
    <t xml:space="preserve">Періодичні видання на 2021 рік </t>
  </si>
  <si>
    <t>Послуга з використання серверних потужностей ДАТА-Центру та каналів передачі даних для потреб міста Дніпра</t>
  </si>
  <si>
    <t>Послуга з використання та технічної підтримки системи «Контакт-центр Дніпровської міської ради»</t>
  </si>
  <si>
    <t>Послуга з доопрацювання офіційного вебсайту Дніпровської міської ради (редизайн)</t>
  </si>
  <si>
    <t>Послуга з доопрацювання, супроводу та технічної підтримки підсистеми «Кабінет мешканця» на базі платформи «Система електронного документообігу «АйДок»</t>
  </si>
  <si>
    <t>Послуга з модернізації програмної продукції – «Комплекс комп’ютерних програм «Медична інформаційна система «Каштан»</t>
  </si>
  <si>
    <t>Послуга з налагодження сервісу онлайн трансляцій (1 послуга)</t>
  </si>
  <si>
    <t>Послуга з обробки даних, пов’язаних з базами даних, які використовуються та створені внаслідок роботи з програмним забезпеченням «Електронне самоврядування», що складається з модулів «Розпорядча діяльність», «Загальна канцелярія», «Загальний облік звернень громадян» та «Облік об’єктів торгівлі та сфери послуг»</t>
  </si>
  <si>
    <t>Послуга з оцінки майна (Послуга з оцінки нежитлових приміщень загальною площею 711,677 кв.м (кімнати 334, 400, 500, 501, 501А, 504, 505, 718, 723, 723 (1), 723 (2), 724 (частина 150,6 кв.м.)) за адресою: м. Дніпро, просп. Дмитра Яворницького, 75)</t>
  </si>
  <si>
    <t xml:space="preserve">Послуга з постачання  «Комп'ютерної програми «СКАУ модуль "Автоматизована інформаційно-аналітична система «ЄДИНИЙ РЕЄСТР ЗЕМЕЛЬ ТА ОБЄКТІВ КОМУНАЛЬНОЇ ВЛАСНОСТІ»    («ЄР ЗОБКОМ В») </t>
  </si>
  <si>
    <t xml:space="preserve">Послуга з постачання «Комп'ютерної програми «Автоматизована інформаційно-аналітична система «ПРОЗОРИЙ БЮДЖЕТ» </t>
  </si>
  <si>
    <t>Послуга з постачання комп’ютерної програми «Чат-бот» до системи «Контакт-центр Дніпровської міської ради»</t>
  </si>
  <si>
    <t>Послуга з постачання програмного забезпечення у вигляді ліцензій</t>
  </si>
  <si>
    <t>Послуга з постачання програмної продукції у вигляді онлайн-сервісу, а саме: G Suite (500 акаунтів)</t>
  </si>
  <si>
    <t>Послуга з поточного ремонту офісного крісла</t>
  </si>
  <si>
    <t>Послуга з рецензування звіту про оцінку майна:  нежитлові приміщення загальною площею 711,677 кв.м, (кімнати 334, 400, 500, 501, 501А, 504, 505, 718, 723, 723 (1), 723 (2), 724 (частина 150,6 кв.м.) за адресою: м. Дніпро, просп. Дмитра Яворницького, 75</t>
  </si>
  <si>
    <t xml:space="preserve">Послуга з технічного обслуговування та поточного ремонту багатофункціональних пристроїв </t>
  </si>
  <si>
    <t>Послуга забезпечення доступу до мережі Інтернет та передавання трафіку</t>
  </si>
  <si>
    <t>Послуга щодо постачання оновлення програмного забезпечення «Система електронного документообігу «АйДок» з оновленою ліцензією»</t>
  </si>
  <si>
    <t>Послуга щодо постачання програмного забезпечення «Електронне самоврядування» у вигляді невиключної ліцензії</t>
  </si>
  <si>
    <t>Послуга із супроводу та технічної підтримки вебсайту Дніпровської міської ради</t>
  </si>
  <si>
    <t>Послуга із супроводу та технічної підтримки системи «Електронний сервіс поіменного голосування та звітів щодо діяльності депутатів Дніпровської міської ради»</t>
  </si>
  <si>
    <t>Послуги доопрацювання, розширення, взаємоінтеграції та оптимізації вебсервісу «Контакт-центр Дніпровської міської ради», а саме: Автоматизація телефонії з базою https://hotline.dniprorada.gov.ua/; Автоматизація Аварійної служби з базою https://hotline.dniprorada.gov.ua/; Модернізація мобільного додатку https://hotline.dniprorada.gov.ua на функціонал виконавців; Модернізація чат-боту (viber) на функціонал виконавців; Модернізація чат-боту (telegram) на функціонал виконавців; Модернізація API; Автоматизація ПО відділу звернень громадян з базою https://hotline.dniprorada.gov.ua; Автоматизація керуючих компаній та інших диспетчерських з базою https://hotline.dniprorada.gov.ua</t>
  </si>
  <si>
    <t>Послуги з використання Системи електронної взаємодії органів виконавчої влади версія 2.0</t>
  </si>
  <si>
    <t>Послуги з надання доступу до системи формування запитів на отримання SSL сертифікату: (*.dniprorada.gov.ua) Comodo Essential SSL WildCard</t>
  </si>
  <si>
    <t>Послуги з обробки даних та формування кваліфікованого сертифікату відкритого ключа юридичної особи</t>
  </si>
  <si>
    <t>Послуги з постачання програмного забезпечення засобами мережі Інтернет, а саме: доступ до WEB-серверу і бази даних до інформаційно-правової системи "Прецедент" (27 облікових записів)</t>
  </si>
  <si>
    <t>Послуги передачі текстових та інтерактивних повідомлень (SMS-повідомлень)</t>
  </si>
  <si>
    <t>Послуги провайдерів (забезпечення доступу до мережі Інтернет)</t>
  </si>
  <si>
    <t>Послуги із забезпечення доступу органів місцевого самоврядування до мережі Інтернет у будівлі Дніпровської міської ради за адресою м. Дніпро, вул. Орловська, буд. 33А</t>
  </si>
  <si>
    <t>Постачання програмного забезпечення Veeam Backup and Replication Instances Universal 3yr  Subcription 24x7 Support E-LTU</t>
  </si>
  <si>
    <t>Приватне акціонерне товариство «ДАТАГРУП»</t>
  </si>
  <si>
    <t>СЕМЕНЮК ДЕНИС ПАВЛОВИЧ</t>
  </si>
  <si>
    <t>СП008917</t>
  </si>
  <si>
    <t>Серія 212/01 № 0221125</t>
  </si>
  <si>
    <t>Сума договору</t>
  </si>
  <si>
    <t>ТЕЛЕМІСТ 2012</t>
  </si>
  <si>
    <t>ТОВ "МІАЦ"</t>
  </si>
  <si>
    <t>ТОВ "МЦФЕР - Україна"</t>
  </si>
  <si>
    <t>ТОВ "Центр Консалтинг"</t>
  </si>
  <si>
    <t>ТОВ «ВАЙЗ АЙ ТІ»</t>
  </si>
  <si>
    <t>ТОВ Торговельна компанія "ЮЛіС"</t>
  </si>
  <si>
    <t>ТОВ Укрчерметавтоматика</t>
  </si>
  <si>
    <t>ТОВАРИСТВО З ОБМЕЖЕНОЮ ВІДПОВІДАЛЬНІСТЮ "АЙКОР ТЕХНОЛОДЖІ"</t>
  </si>
  <si>
    <t>ТОВАРИСТВО З ОБМЕЖЕНОЮ ВІДПОВІДАЛЬНІСТЮ "БІС-СОФТ"</t>
  </si>
  <si>
    <t>ТОВАРИСТВО З ОБМЕЖЕНОЮ ВІДПОВІДАЛЬНІСТЮ "ЕКСПЕРТ-СЕРВІС"</t>
  </si>
  <si>
    <t>ТОВАРИСТВО З ОБМЕЖЕНОЮ ВІДПОВІДАЛЬНІСТЮ "МАРКЕТ-КОНТРАКТ-СЕРВІС"</t>
  </si>
  <si>
    <t>ТОВАРИСТВО З ОБМЕЖЕНОЮ ВІДПОВІДАЛЬНІСТЮ "ПРОМТОРГСЕРВІСПЛЮС"</t>
  </si>
  <si>
    <t>ТОВАРИСТВО З ОБМЕЖЕНОЮ ВІДПОВІДАЛЬНІСТЮ "СІЕТ ХОЛДІНГ"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</si>
  <si>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</si>
  <si>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</si>
  <si>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ВИРОБНИЧА ФІРМА "СЕРВІС"</t>
  </si>
  <si>
    <t>ТОВАРИСТВО З ОБМЕЖЕНОЮ ВІДПОВІДАЛЬНІСТЮ ТОРГОВЕЛЬНО-ВИРОБНИЧА ГРУПА "КУНІЦА"</t>
  </si>
  <si>
    <t>ТОРГОВЕЛЬНО-ВИРОБНИЧА ГРУПА "КУНІЦА</t>
  </si>
  <si>
    <t>ТРЕЙД-СЕРВІС ГК</t>
  </si>
  <si>
    <t>Технічний супровід комп'ютерної програми «Єдина інформаційна система управління місцевим бюджетом» («ЄІСУБ для місцевого бюджету»)</t>
  </si>
  <si>
    <t>Товариство з обмеженою відповідальністю "БІ ТУ СІ"</t>
  </si>
  <si>
    <t>Товариство з обмеженою відповідальністю ВИРОБНИЧА ФІРМА «СЕРВІС»</t>
  </si>
  <si>
    <t>Узагальнена назва закупівлі</t>
  </si>
  <si>
    <t>ФІЗИЧНА ОСОБА-ПІДПРИЄМЕЦЬ РОМАНОВСЬКА КАТЕРИНА АНДРІЇВНА</t>
  </si>
  <si>
    <t>ФІЛІЧКІНА ІРИНА МИКОЛАЇВНА</t>
  </si>
  <si>
    <t>ФОП РОМАНЕНКО МАКСИМ ІГОРОВИЧ</t>
  </si>
  <si>
    <t>ФОП ХОМЯК П.Ю.</t>
  </si>
  <si>
    <t>Фасад для тумби</t>
  </si>
  <si>
    <t>Флеш-накопичувачі</t>
  </si>
  <si>
    <t>Фізична особа – підприємець  Рубець Ганна Вікторівна</t>
  </si>
  <si>
    <t>№</t>
  </si>
  <si>
    <t>№ 0103211</t>
  </si>
  <si>
    <t>№ 0103214</t>
  </si>
  <si>
    <t>№ 0103215</t>
  </si>
  <si>
    <t>№ 0103216</t>
  </si>
  <si>
    <t>№ 05032021</t>
  </si>
  <si>
    <t>№ 081221</t>
  </si>
  <si>
    <t>№ 09032021</t>
  </si>
  <si>
    <t>№ 1003211</t>
  </si>
  <si>
    <t>№ 120821</t>
  </si>
  <si>
    <t>№ 180121</t>
  </si>
  <si>
    <t>№ 18082021</t>
  </si>
  <si>
    <t>№ 2/21-БД</t>
  </si>
  <si>
    <t>№ 280122</t>
  </si>
  <si>
    <t>№ 3/21-ЛД</t>
  </si>
  <si>
    <t>ДЕПАРТАМЕНТУ ІНФОРМАЦІЙНИХ ТЕХНОЛОГІЙ ДНІПРОВСЬКОЇ МІСЬКОЇ РАДИ</t>
  </si>
  <si>
    <t>РЕЄСТР ДОГОВОРІВ ЗА 2021 рік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</si>
</sst>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yyyy\-mm\-dd"/>
    <numFmt numFmtId="165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33" borderId="10" xfId="0" applyFont="1" applyFill="1" applyBorder="1" applyAlignment="1">
      <alignment horizontal="center" wrapText="1"/>
    </xf>
    <xf numFmtId="1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33894007" TargetMode="External" /><Relationship Id="rId2" Type="http://schemas.openxmlformats.org/officeDocument/2006/relationships/hyperlink" Target="https://my.zakupki.prom.ua/remote/dispatcher/state_purchase_view/22917482" TargetMode="External" /><Relationship Id="rId3" Type="http://schemas.openxmlformats.org/officeDocument/2006/relationships/hyperlink" Target="https://my.zakupki.prom.ua/remote/dispatcher/state_purchase_view/23286904" TargetMode="External" /><Relationship Id="rId4" Type="http://schemas.openxmlformats.org/officeDocument/2006/relationships/hyperlink" Target="https://my.zakupki.prom.ua/remote/dispatcher/state_purchase_view/24128404" TargetMode="External" /><Relationship Id="rId5" Type="http://schemas.openxmlformats.org/officeDocument/2006/relationships/hyperlink" Target="https://my.zakupki.prom.ua/remote/dispatcher/state_purchase_view/23810888" TargetMode="External" /><Relationship Id="rId6" Type="http://schemas.openxmlformats.org/officeDocument/2006/relationships/hyperlink" Target="https://my.zakupki.prom.ua/remote/dispatcher/state_purchase_view/24175090" TargetMode="External" /><Relationship Id="rId7" Type="http://schemas.openxmlformats.org/officeDocument/2006/relationships/hyperlink" Target="https://my.zakupki.prom.ua/remote/dispatcher/state_purchase_view/23297033" TargetMode="External" /><Relationship Id="rId8" Type="http://schemas.openxmlformats.org/officeDocument/2006/relationships/hyperlink" Target="https://my.zakupki.prom.ua/remote/dispatcher/state_purchase_view/25987766" TargetMode="External" /><Relationship Id="rId9" Type="http://schemas.openxmlformats.org/officeDocument/2006/relationships/hyperlink" Target="https://my.zakupki.prom.ua/remote/dispatcher/state_purchase_view/23188927" TargetMode="External" /><Relationship Id="rId10" Type="http://schemas.openxmlformats.org/officeDocument/2006/relationships/hyperlink" Target="https://my.zakupki.prom.ua/remote/dispatcher/state_purchase_view/24079732" TargetMode="External" /><Relationship Id="rId11" Type="http://schemas.openxmlformats.org/officeDocument/2006/relationships/hyperlink" Target="https://my.zakupki.prom.ua/remote/dispatcher/state_purchase_view/24178242" TargetMode="External" /><Relationship Id="rId12" Type="http://schemas.openxmlformats.org/officeDocument/2006/relationships/hyperlink" Target="https://my.zakupki.prom.ua/remote/dispatcher/state_purchase_view/32567169" TargetMode="External" /><Relationship Id="rId13" Type="http://schemas.openxmlformats.org/officeDocument/2006/relationships/hyperlink" Target="https://my.zakupki.prom.ua/remote/dispatcher/state_purchase_view/31778340" TargetMode="External" /><Relationship Id="rId14" Type="http://schemas.openxmlformats.org/officeDocument/2006/relationships/hyperlink" Target="https://my.zakupki.prom.ua/remote/dispatcher/state_purchase_view/32945150" TargetMode="External" /><Relationship Id="rId15" Type="http://schemas.openxmlformats.org/officeDocument/2006/relationships/hyperlink" Target="https://my.zakupki.prom.ua/remote/dispatcher/state_purchase_view/31482541" TargetMode="External" /><Relationship Id="rId16" Type="http://schemas.openxmlformats.org/officeDocument/2006/relationships/hyperlink" Target="https://my.zakupki.prom.ua/remote/dispatcher/state_purchase_view/24178027" TargetMode="External" /><Relationship Id="rId17" Type="http://schemas.openxmlformats.org/officeDocument/2006/relationships/hyperlink" Target="https://my.zakupki.prom.ua/remote/dispatcher/state_purchase_view/28477565" TargetMode="External" /><Relationship Id="rId18" Type="http://schemas.openxmlformats.org/officeDocument/2006/relationships/hyperlink" Target="https://my.zakupki.prom.ua/remote/dispatcher/state_purchase_view/29854977" TargetMode="External" /><Relationship Id="rId19" Type="http://schemas.openxmlformats.org/officeDocument/2006/relationships/hyperlink" Target="https://my.zakupki.prom.ua/remote/dispatcher/state_purchase_view/30542818" TargetMode="External" /><Relationship Id="rId20" Type="http://schemas.openxmlformats.org/officeDocument/2006/relationships/hyperlink" Target="https://my.zakupki.prom.ua/remote/dispatcher/state_purchase_view/24496605" TargetMode="External" /><Relationship Id="rId21" Type="http://schemas.openxmlformats.org/officeDocument/2006/relationships/hyperlink" Target="https://my.zakupki.prom.ua/remote/dispatcher/state_purchase_view/25724873" TargetMode="External" /><Relationship Id="rId22" Type="http://schemas.openxmlformats.org/officeDocument/2006/relationships/hyperlink" Target="https://my.zakupki.prom.ua/remote/dispatcher/state_purchase_view/28616988" TargetMode="External" /><Relationship Id="rId23" Type="http://schemas.openxmlformats.org/officeDocument/2006/relationships/hyperlink" Target="https://my.zakupki.prom.ua/remote/dispatcher/state_purchase_view/31207964" TargetMode="External" /><Relationship Id="rId24" Type="http://schemas.openxmlformats.org/officeDocument/2006/relationships/hyperlink" Target="https://my.zakupki.prom.ua/remote/dispatcher/state_purchase_view/24451326" TargetMode="External" /><Relationship Id="rId25" Type="http://schemas.openxmlformats.org/officeDocument/2006/relationships/hyperlink" Target="https://my.zakupki.prom.ua/remote/dispatcher/state_purchase_view/24370193" TargetMode="External" /><Relationship Id="rId26" Type="http://schemas.openxmlformats.org/officeDocument/2006/relationships/hyperlink" Target="https://my.zakupki.prom.ua/remote/dispatcher/state_purchase_view/30080587" TargetMode="External" /><Relationship Id="rId27" Type="http://schemas.openxmlformats.org/officeDocument/2006/relationships/hyperlink" Target="https://my.zakupki.prom.ua/remote/dispatcher/state_purchase_view/31795201" TargetMode="External" /><Relationship Id="rId28" Type="http://schemas.openxmlformats.org/officeDocument/2006/relationships/hyperlink" Target="https://my.zakupki.prom.ua/remote/dispatcher/state_purchase_view/26694286" TargetMode="External" /><Relationship Id="rId29" Type="http://schemas.openxmlformats.org/officeDocument/2006/relationships/hyperlink" Target="https://my.zakupki.prom.ua/remote/dispatcher/state_purchase_view/31554274" TargetMode="External" /><Relationship Id="rId30" Type="http://schemas.openxmlformats.org/officeDocument/2006/relationships/hyperlink" Target="https://my.zakupki.prom.ua/remote/dispatcher/state_purchase_view/31204616" TargetMode="External" /><Relationship Id="rId31" Type="http://schemas.openxmlformats.org/officeDocument/2006/relationships/hyperlink" Target="https://my.zakupki.prom.ua/remote/dispatcher/state_purchase_view/25908683" TargetMode="External" /><Relationship Id="rId32" Type="http://schemas.openxmlformats.org/officeDocument/2006/relationships/hyperlink" Target="https://my.zakupki.prom.ua/remote/dispatcher/state_purchase_view/32632656" TargetMode="External" /><Relationship Id="rId33" Type="http://schemas.openxmlformats.org/officeDocument/2006/relationships/hyperlink" Target="https://my.zakupki.prom.ua/remote/dispatcher/state_purchase_view/30317612" TargetMode="External" /><Relationship Id="rId34" Type="http://schemas.openxmlformats.org/officeDocument/2006/relationships/hyperlink" Target="https://my.zakupki.prom.ua/remote/dispatcher/state_purchase_view/29892472" TargetMode="External" /><Relationship Id="rId35" Type="http://schemas.openxmlformats.org/officeDocument/2006/relationships/hyperlink" Target="https://my.zakupki.prom.ua/remote/dispatcher/state_purchase_view/24744690" TargetMode="External" /><Relationship Id="rId36" Type="http://schemas.openxmlformats.org/officeDocument/2006/relationships/hyperlink" Target="https://my.zakupki.prom.ua/remote/dispatcher/state_purchase_view/28703501" TargetMode="External" /><Relationship Id="rId37" Type="http://schemas.openxmlformats.org/officeDocument/2006/relationships/hyperlink" Target="https://my.zakupki.prom.ua/remote/dispatcher/state_purchase_view/28182772" TargetMode="External" /><Relationship Id="rId38" Type="http://schemas.openxmlformats.org/officeDocument/2006/relationships/hyperlink" Target="https://my.zakupki.prom.ua/remote/dispatcher/state_purchase_view/30314251" TargetMode="External" /><Relationship Id="rId39" Type="http://schemas.openxmlformats.org/officeDocument/2006/relationships/hyperlink" Target="https://my.zakupki.prom.ua/remote/dispatcher/state_purchase_view/27584006" TargetMode="External" /><Relationship Id="rId40" Type="http://schemas.openxmlformats.org/officeDocument/2006/relationships/hyperlink" Target="https://my.zakupki.prom.ua/remote/dispatcher/state_purchase_view/32945338" TargetMode="External" /><Relationship Id="rId41" Type="http://schemas.openxmlformats.org/officeDocument/2006/relationships/hyperlink" Target="https://my.zakupki.prom.ua/remote/dispatcher/state_purchase_view/28697372" TargetMode="External" /><Relationship Id="rId42" Type="http://schemas.openxmlformats.org/officeDocument/2006/relationships/hyperlink" Target="https://my.zakupki.prom.ua/remote/dispatcher/state_purchase_view/26360747" TargetMode="External" /><Relationship Id="rId43" Type="http://schemas.openxmlformats.org/officeDocument/2006/relationships/hyperlink" Target="https://my.zakupki.prom.ua/remote/dispatcher/state_purchase_view/23663240" TargetMode="External" /><Relationship Id="rId44" Type="http://schemas.openxmlformats.org/officeDocument/2006/relationships/hyperlink" Target="https://my.zakupki.prom.ua/remote/dispatcher/state_purchase_view/22466360" TargetMode="External" /><Relationship Id="rId45" Type="http://schemas.openxmlformats.org/officeDocument/2006/relationships/hyperlink" Target="https://my.zakupki.prom.ua/remote/dispatcher/state_purchase_view/26919820" TargetMode="External" /><Relationship Id="rId46" Type="http://schemas.openxmlformats.org/officeDocument/2006/relationships/hyperlink" Target="https://my.zakupki.prom.ua/remote/dispatcher/state_purchase_view/22879337" TargetMode="External" /><Relationship Id="rId47" Type="http://schemas.openxmlformats.org/officeDocument/2006/relationships/hyperlink" Target="https://my.zakupki.prom.ua/remote/dispatcher/state_purchase_view/29855391" TargetMode="External" /><Relationship Id="rId48" Type="http://schemas.openxmlformats.org/officeDocument/2006/relationships/hyperlink" Target="https://my.zakupki.prom.ua/remote/dispatcher/state_purchase_view/24127416" TargetMode="External" /><Relationship Id="rId49" Type="http://schemas.openxmlformats.org/officeDocument/2006/relationships/hyperlink" Target="https://my.zakupki.prom.ua/remote/dispatcher/state_purchase_view/23784093" TargetMode="External" /><Relationship Id="rId50" Type="http://schemas.openxmlformats.org/officeDocument/2006/relationships/hyperlink" Target="https://my.zakupki.prom.ua/remote/dispatcher/state_purchase_view/29224654" TargetMode="External" /><Relationship Id="rId51" Type="http://schemas.openxmlformats.org/officeDocument/2006/relationships/hyperlink" Target="https://my.zakupki.prom.ua/remote/dispatcher/state_purchase_view/29854752" TargetMode="External" /><Relationship Id="rId52" Type="http://schemas.openxmlformats.org/officeDocument/2006/relationships/hyperlink" Target="https://my.zakupki.prom.ua/remote/dispatcher/state_purchase_view/24801448" TargetMode="External" /><Relationship Id="rId53" Type="http://schemas.openxmlformats.org/officeDocument/2006/relationships/hyperlink" Target="https://my.zakupki.prom.ua/remote/dispatcher/state_purchase_view/31535283" TargetMode="External" /><Relationship Id="rId54" Type="http://schemas.openxmlformats.org/officeDocument/2006/relationships/hyperlink" Target="https://my.zakupki.prom.ua/remote/dispatcher/state_purchase_view/21438102" TargetMode="External" /><Relationship Id="rId55" Type="http://schemas.openxmlformats.org/officeDocument/2006/relationships/hyperlink" Target="https://my.zakupki.prom.ua/remote/dispatcher/state_purchase_view/27056542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0" zoomScaleNormal="120" zoomScalePageLayoutView="0" workbookViewId="0" topLeftCell="A1">
      <pane ySplit="4" topLeftCell="A56" activePane="bottomLeft" state="frozen"/>
      <selection pane="topLeft" activeCell="A1" sqref="A1"/>
      <selection pane="bottomLeft" activeCell="J12" sqref="J12"/>
    </sheetView>
  </sheetViews>
  <sheetFormatPr defaultColWidth="11.421875" defaultRowHeight="15"/>
  <cols>
    <col min="1" max="1" width="5.00390625" style="0" customWidth="1"/>
    <col min="2" max="2" width="25.00390625" style="0" customWidth="1"/>
    <col min="3" max="3" width="44.7109375" style="3" customWidth="1"/>
    <col min="4" max="4" width="35.00390625" style="3" customWidth="1"/>
    <col min="5" max="5" width="30.00390625" style="3" customWidth="1"/>
    <col min="6" max="8" width="15.00390625" style="0" customWidth="1"/>
  </cols>
  <sheetData>
    <row r="1" spans="1:5" ht="15">
      <c r="A1" s="1"/>
      <c r="C1" s="12" t="s">
        <v>238</v>
      </c>
      <c r="D1" s="12"/>
      <c r="E1" s="5"/>
    </row>
    <row r="2" spans="1:5" ht="15">
      <c r="A2" s="2"/>
      <c r="C2" s="13" t="s">
        <v>237</v>
      </c>
      <c r="D2" s="12"/>
      <c r="E2" s="5"/>
    </row>
    <row r="4" spans="1:8" ht="26.25">
      <c r="A4" s="6" t="s">
        <v>222</v>
      </c>
      <c r="B4" s="6" t="s">
        <v>122</v>
      </c>
      <c r="C4" s="6" t="s">
        <v>214</v>
      </c>
      <c r="D4" s="6" t="s">
        <v>137</v>
      </c>
      <c r="E4" s="6" t="s">
        <v>155</v>
      </c>
      <c r="F4" s="6" t="s">
        <v>121</v>
      </c>
      <c r="G4" s="6" t="s">
        <v>150</v>
      </c>
      <c r="H4" s="6" t="s">
        <v>191</v>
      </c>
    </row>
    <row r="5" spans="1:8" s="4" customFormat="1" ht="25.5">
      <c r="A5" s="7">
        <v>1</v>
      </c>
      <c r="B5" s="8" t="str">
        <f>HYPERLINK("https://my.zakupki.prom.ua/remote/dispatcher/state_purchase_view/33894007","UA-2021-12-30-010484-c")</f>
        <v>UA-2021-12-30-010484-c</v>
      </c>
      <c r="C5" s="9" t="s">
        <v>168</v>
      </c>
      <c r="D5" s="9" t="s">
        <v>102</v>
      </c>
      <c r="E5" s="9" t="s">
        <v>195</v>
      </c>
      <c r="F5" s="10" t="s">
        <v>71</v>
      </c>
      <c r="G5" s="10" t="s">
        <v>235</v>
      </c>
      <c r="H5" s="11">
        <v>3130000</v>
      </c>
    </row>
    <row r="6" spans="1:8" s="4" customFormat="1" ht="25.5">
      <c r="A6" s="7">
        <v>2</v>
      </c>
      <c r="B6" s="8" t="str">
        <f>HYPERLINK("https://my.zakupki.prom.ua/remote/dispatcher/state_purchase_view/22917482","UA-2021-01-12-002524-a")</f>
        <v>UA-2021-01-12-002524-a</v>
      </c>
      <c r="C6" s="9" t="s">
        <v>172</v>
      </c>
      <c r="D6" s="9" t="s">
        <v>93</v>
      </c>
      <c r="E6" s="9" t="s">
        <v>212</v>
      </c>
      <c r="F6" s="10" t="s">
        <v>75</v>
      </c>
      <c r="G6" s="10" t="s">
        <v>40</v>
      </c>
      <c r="H6" s="11">
        <v>127872</v>
      </c>
    </row>
    <row r="7" spans="1:8" s="4" customFormat="1" ht="25.5">
      <c r="A7" s="7">
        <v>3</v>
      </c>
      <c r="B7" s="8" t="str">
        <f>HYPERLINK("https://my.zakupki.prom.ua/remote/dispatcher/state_purchase_view/23286904","UA-2021-01-26-009688-b")</f>
        <v>UA-2021-01-26-009688-b</v>
      </c>
      <c r="C7" s="9" t="s">
        <v>184</v>
      </c>
      <c r="D7" s="9" t="s">
        <v>111</v>
      </c>
      <c r="E7" s="9" t="s">
        <v>192</v>
      </c>
      <c r="F7" s="10" t="s">
        <v>72</v>
      </c>
      <c r="G7" s="10" t="s">
        <v>1</v>
      </c>
      <c r="H7" s="11">
        <v>379200</v>
      </c>
    </row>
    <row r="8" spans="1:8" s="4" customFormat="1" ht="25.5">
      <c r="A8" s="7">
        <v>4</v>
      </c>
      <c r="B8" s="8" t="str">
        <f>HYPERLINK("https://my.zakupki.prom.ua/remote/dispatcher/state_purchase_view/24128404","UA-2021-02-17-005864-b")</f>
        <v>UA-2021-02-17-005864-b</v>
      </c>
      <c r="C8" s="9" t="s">
        <v>158</v>
      </c>
      <c r="D8" s="9" t="s">
        <v>105</v>
      </c>
      <c r="E8" s="9" t="s">
        <v>200</v>
      </c>
      <c r="F8" s="10" t="s">
        <v>78</v>
      </c>
      <c r="G8" s="10" t="s">
        <v>225</v>
      </c>
      <c r="H8" s="11">
        <v>432654</v>
      </c>
    </row>
    <row r="9" spans="1:8" s="4" customFormat="1" ht="38.25">
      <c r="A9" s="7">
        <v>5</v>
      </c>
      <c r="B9" s="8" t="str">
        <f>HYPERLINK("https://my.zakupki.prom.ua/remote/dispatcher/state_purchase_view/23810888","UA-2021-02-09-006148-a")</f>
        <v>UA-2021-02-09-006148-a</v>
      </c>
      <c r="C9" s="9" t="s">
        <v>169</v>
      </c>
      <c r="D9" s="9" t="s">
        <v>89</v>
      </c>
      <c r="E9" s="9" t="s">
        <v>196</v>
      </c>
      <c r="F9" s="10" t="s">
        <v>81</v>
      </c>
      <c r="G9" s="10" t="s">
        <v>230</v>
      </c>
      <c r="H9" s="11">
        <v>901704</v>
      </c>
    </row>
    <row r="10" spans="1:8" s="4" customFormat="1" ht="25.5">
      <c r="A10" s="7">
        <v>6</v>
      </c>
      <c r="B10" s="8" t="str">
        <f>HYPERLINK("https://my.zakupki.prom.ua/remote/dispatcher/state_purchase_view/24175090","UA-2021-02-18-012012-b")</f>
        <v>UA-2021-02-18-012012-b</v>
      </c>
      <c r="C10" s="9" t="s">
        <v>176</v>
      </c>
      <c r="D10" s="9" t="s">
        <v>105</v>
      </c>
      <c r="E10" s="9" t="s">
        <v>200</v>
      </c>
      <c r="F10" s="10" t="s">
        <v>78</v>
      </c>
      <c r="G10" s="10" t="s">
        <v>224</v>
      </c>
      <c r="H10" s="11">
        <v>229920</v>
      </c>
    </row>
    <row r="11" spans="1:8" s="4" customFormat="1" ht="25.5">
      <c r="A11" s="7">
        <v>7</v>
      </c>
      <c r="B11" s="8" t="str">
        <f>HYPERLINK("https://my.zakupki.prom.ua/remote/dispatcher/state_purchase_view/23297033","UA-2021-01-26-012247-b")</f>
        <v>UA-2021-01-26-012247-b</v>
      </c>
      <c r="C11" s="9" t="s">
        <v>173</v>
      </c>
      <c r="D11" s="9" t="s">
        <v>115</v>
      </c>
      <c r="E11" s="9" t="s">
        <v>198</v>
      </c>
      <c r="F11" s="10" t="s">
        <v>64</v>
      </c>
      <c r="G11" s="10" t="s">
        <v>0</v>
      </c>
      <c r="H11" s="11">
        <v>1256400</v>
      </c>
    </row>
    <row r="12" spans="1:8" s="4" customFormat="1" ht="89.25">
      <c r="A12" s="7">
        <v>8</v>
      </c>
      <c r="B12" s="8" t="str">
        <f>HYPERLINK("https://my.zakupki.prom.ua/remote/dispatcher/state_purchase_view/25987766","UA-2021-04-20-003895-c")</f>
        <v>UA-2021-04-20-003895-c</v>
      </c>
      <c r="C12" s="9" t="s">
        <v>163</v>
      </c>
      <c r="D12" s="9" t="s">
        <v>108</v>
      </c>
      <c r="E12" s="9" t="s">
        <v>193</v>
      </c>
      <c r="F12" s="10" t="s">
        <v>35</v>
      </c>
      <c r="G12" s="10" t="s">
        <v>234</v>
      </c>
      <c r="H12" s="11">
        <v>200700</v>
      </c>
    </row>
    <row r="13" spans="1:8" s="4" customFormat="1" ht="38.25">
      <c r="A13" s="7">
        <v>9</v>
      </c>
      <c r="B13" s="8" t="str">
        <f>HYPERLINK("https://my.zakupki.prom.ua/remote/dispatcher/state_purchase_view/23188927","UA-2021-01-22-012703-b")</f>
        <v>UA-2021-01-22-012703-b</v>
      </c>
      <c r="C13" s="9" t="s">
        <v>157</v>
      </c>
      <c r="D13" s="9" t="s">
        <v>109</v>
      </c>
      <c r="E13" s="9" t="s">
        <v>203</v>
      </c>
      <c r="F13" s="10" t="s">
        <v>73</v>
      </c>
      <c r="G13" s="10" t="s">
        <v>223</v>
      </c>
      <c r="H13" s="11">
        <v>5372856</v>
      </c>
    </row>
    <row r="14" spans="1:8" s="4" customFormat="1" ht="51">
      <c r="A14" s="7">
        <v>10</v>
      </c>
      <c r="B14" s="8" t="str">
        <f>HYPERLINK("https://my.zakupki.prom.ua/remote/dispatcher/state_purchase_view/24079732","UA-2021-02-16-015692-a")</f>
        <v>UA-2021-02-16-015692-a</v>
      </c>
      <c r="C14" s="9" t="s">
        <v>160</v>
      </c>
      <c r="D14" s="9" t="s">
        <v>105</v>
      </c>
      <c r="E14" s="9" t="s">
        <v>199</v>
      </c>
      <c r="F14" s="10" t="s">
        <v>84</v>
      </c>
      <c r="G14" s="10" t="s">
        <v>227</v>
      </c>
      <c r="H14" s="11">
        <v>739500</v>
      </c>
    </row>
    <row r="15" spans="1:8" s="4" customFormat="1" ht="51">
      <c r="A15" s="7">
        <v>11</v>
      </c>
      <c r="B15" s="8" t="str">
        <f>HYPERLINK("https://my.zakupki.prom.ua/remote/dispatcher/state_purchase_view/24178242","UA-2021-02-18-012864-b")</f>
        <v>UA-2021-02-18-012864-b</v>
      </c>
      <c r="C15" s="9" t="s">
        <v>177</v>
      </c>
      <c r="D15" s="9" t="s">
        <v>105</v>
      </c>
      <c r="E15" s="9" t="s">
        <v>200</v>
      </c>
      <c r="F15" s="10" t="s">
        <v>78</v>
      </c>
      <c r="G15" s="10" t="s">
        <v>226</v>
      </c>
      <c r="H15" s="11">
        <v>120646.8</v>
      </c>
    </row>
    <row r="16" spans="1:8" s="4" customFormat="1" ht="38.25">
      <c r="A16" s="7">
        <v>12</v>
      </c>
      <c r="B16" s="8" t="str">
        <f>HYPERLINK("https://my.zakupki.prom.ua/remote/dispatcher/state_purchase_view/32567169","UA-2021-12-03-011276-c")</f>
        <v>UA-2021-12-03-011276-c</v>
      </c>
      <c r="C16" s="9" t="s">
        <v>170</v>
      </c>
      <c r="D16" s="9" t="s">
        <v>94</v>
      </c>
      <c r="E16" s="9" t="s">
        <v>202</v>
      </c>
      <c r="F16" s="10" t="s">
        <v>69</v>
      </c>
      <c r="G16" s="10" t="s">
        <v>4</v>
      </c>
      <c r="H16" s="11">
        <v>2679.6</v>
      </c>
    </row>
    <row r="17" spans="1:8" s="4" customFormat="1" ht="38.25">
      <c r="A17" s="7">
        <v>13</v>
      </c>
      <c r="B17" s="8" t="str">
        <f>HYPERLINK("https://my.zakupki.prom.ua/remote/dispatcher/state_purchase_view/31778340","UA-2021-11-15-006631-a")</f>
        <v>UA-2021-11-15-006631-a</v>
      </c>
      <c r="C17" s="9" t="s">
        <v>161</v>
      </c>
      <c r="D17" s="9" t="s">
        <v>104</v>
      </c>
      <c r="E17" s="9" t="s">
        <v>204</v>
      </c>
      <c r="F17" s="10" t="s">
        <v>80</v>
      </c>
      <c r="G17" s="10" t="s">
        <v>3</v>
      </c>
      <c r="H17" s="11">
        <v>1390334.4</v>
      </c>
    </row>
    <row r="18" spans="1:8" s="4" customFormat="1" ht="38.25">
      <c r="A18" s="7">
        <v>14</v>
      </c>
      <c r="B18" s="8" t="str">
        <f>HYPERLINK("https://my.zakupki.prom.ua/remote/dispatcher/state_purchase_view/32945150","UA-2021-12-10-018919-c")</f>
        <v>UA-2021-12-10-018919-c</v>
      </c>
      <c r="C18" s="9" t="s">
        <v>166</v>
      </c>
      <c r="D18" s="9" t="s">
        <v>92</v>
      </c>
      <c r="E18" s="9" t="s">
        <v>200</v>
      </c>
      <c r="F18" s="10" t="s">
        <v>78</v>
      </c>
      <c r="G18" s="10" t="s">
        <v>25</v>
      </c>
      <c r="H18" s="11">
        <v>138000</v>
      </c>
    </row>
    <row r="19" spans="1:8" s="4" customFormat="1" ht="216.75">
      <c r="A19" s="7">
        <v>15</v>
      </c>
      <c r="B19" s="8" t="str">
        <f>HYPERLINK("https://my.zakupki.prom.ua/remote/dispatcher/state_purchase_view/31482541","UA-2021-11-05-010609-b")</f>
        <v>UA-2021-11-05-010609-b</v>
      </c>
      <c r="C19" s="9" t="s">
        <v>178</v>
      </c>
      <c r="D19" s="9" t="s">
        <v>107</v>
      </c>
      <c r="E19" s="9" t="s">
        <v>200</v>
      </c>
      <c r="F19" s="10" t="s">
        <v>78</v>
      </c>
      <c r="G19" s="10" t="s">
        <v>228</v>
      </c>
      <c r="H19" s="11">
        <v>1459450</v>
      </c>
    </row>
    <row r="20" spans="1:8" s="4" customFormat="1" ht="15">
      <c r="A20" s="7">
        <v>16</v>
      </c>
      <c r="B20" s="8" t="str">
        <f>HYPERLINK("https://my.zakupki.prom.ua/remote/dispatcher/state_purchase_view/24178027","UA-2021-02-18-012800-b")</f>
        <v>UA-2021-02-18-012800-b</v>
      </c>
      <c r="C20" s="9" t="s">
        <v>156</v>
      </c>
      <c r="D20" s="9" t="s">
        <v>28</v>
      </c>
      <c r="E20" s="9" t="s">
        <v>194</v>
      </c>
      <c r="F20" s="10" t="s">
        <v>68</v>
      </c>
      <c r="G20" s="10" t="s">
        <v>189</v>
      </c>
      <c r="H20" s="11">
        <v>11203</v>
      </c>
    </row>
    <row r="21" spans="1:8" s="4" customFormat="1" ht="38.25">
      <c r="A21" s="7">
        <v>17</v>
      </c>
      <c r="B21" s="8" t="str">
        <f>HYPERLINK("https://my.zakupki.prom.ua/remote/dispatcher/state_purchase_view/28477565","UA-2021-07-23-006024-b")</f>
        <v>UA-2021-07-23-006024-b</v>
      </c>
      <c r="C21" s="9" t="s">
        <v>180</v>
      </c>
      <c r="D21" s="9" t="s">
        <v>114</v>
      </c>
      <c r="E21" s="9" t="s">
        <v>188</v>
      </c>
      <c r="F21" s="10" t="s">
        <v>53</v>
      </c>
      <c r="G21" s="10" t="s">
        <v>31</v>
      </c>
      <c r="H21" s="11">
        <v>2488.05</v>
      </c>
    </row>
    <row r="22" spans="1:8" s="4" customFormat="1" ht="25.5">
      <c r="A22" s="7">
        <v>18</v>
      </c>
      <c r="B22" s="8" t="str">
        <f>HYPERLINK("https://my.zakupki.prom.ua/remote/dispatcher/state_purchase_view/29854977","UA-2021-09-14-012436-b")</f>
        <v>UA-2021-09-14-012436-b</v>
      </c>
      <c r="C22" s="9" t="s">
        <v>151</v>
      </c>
      <c r="D22" s="9" t="s">
        <v>50</v>
      </c>
      <c r="E22" s="9" t="s">
        <v>153</v>
      </c>
      <c r="F22" s="10" t="s">
        <v>70</v>
      </c>
      <c r="G22" s="10" t="s">
        <v>13</v>
      </c>
      <c r="H22" s="11">
        <v>6048</v>
      </c>
    </row>
    <row r="23" spans="1:8" s="4" customFormat="1" ht="102">
      <c r="A23" s="7">
        <v>19</v>
      </c>
      <c r="B23" s="8" t="str">
        <f>HYPERLINK("https://my.zakupki.prom.ua/remote/dispatcher/state_purchase_view/30542818","UA-2021-10-06-010301-b")</f>
        <v>UA-2021-10-06-010301-b</v>
      </c>
      <c r="C23" s="9" t="s">
        <v>142</v>
      </c>
      <c r="D23" s="9" t="s">
        <v>117</v>
      </c>
      <c r="E23" s="9" t="s">
        <v>204</v>
      </c>
      <c r="F23" s="10" t="s">
        <v>80</v>
      </c>
      <c r="G23" s="10" t="s">
        <v>6</v>
      </c>
      <c r="H23" s="11">
        <v>2400</v>
      </c>
    </row>
    <row r="24" spans="1:8" s="4" customFormat="1" ht="51">
      <c r="A24" s="7">
        <v>20</v>
      </c>
      <c r="B24" s="8" t="str">
        <f>HYPERLINK("https://my.zakupki.prom.ua/remote/dispatcher/state_purchase_view/24496605","UA-2021-03-01-011032-a")</f>
        <v>UA-2021-03-01-011032-a</v>
      </c>
      <c r="C24" s="9" t="s">
        <v>182</v>
      </c>
      <c r="D24" s="9" t="s">
        <v>103</v>
      </c>
      <c r="E24" s="9" t="s">
        <v>218</v>
      </c>
      <c r="F24" s="10" t="s">
        <v>48</v>
      </c>
      <c r="G24" s="10" t="s">
        <v>14</v>
      </c>
      <c r="H24" s="11">
        <v>82620</v>
      </c>
    </row>
    <row r="25" spans="1:8" s="4" customFormat="1" ht="38.25">
      <c r="A25" s="7">
        <v>21</v>
      </c>
      <c r="B25" s="8" t="str">
        <f>HYPERLINK("https://my.zakupki.prom.ua/remote/dispatcher/state_purchase_view/25724873","UA-2021-04-12-004561-a")</f>
        <v>UA-2021-04-12-004561-a</v>
      </c>
      <c r="C25" s="9" t="s">
        <v>174</v>
      </c>
      <c r="D25" s="9" t="s">
        <v>106</v>
      </c>
      <c r="E25" s="9" t="s">
        <v>199</v>
      </c>
      <c r="F25" s="10" t="s">
        <v>84</v>
      </c>
      <c r="G25" s="10" t="s">
        <v>30</v>
      </c>
      <c r="H25" s="11">
        <v>27000</v>
      </c>
    </row>
    <row r="26" spans="1:8" s="4" customFormat="1" ht="38.25">
      <c r="A26" s="7">
        <v>22</v>
      </c>
      <c r="B26" s="8" t="str">
        <f>HYPERLINK("https://my.zakupki.prom.ua/remote/dispatcher/state_purchase_view/28616988","UA-2021-07-29-008651-b")</f>
        <v>UA-2021-07-29-008651-b</v>
      </c>
      <c r="C26" s="9" t="s">
        <v>162</v>
      </c>
      <c r="D26" s="9" t="s">
        <v>97</v>
      </c>
      <c r="E26" s="9" t="s">
        <v>215</v>
      </c>
      <c r="F26" s="10" t="s">
        <v>41</v>
      </c>
      <c r="G26" s="10" t="s">
        <v>231</v>
      </c>
      <c r="H26" s="11">
        <v>116000</v>
      </c>
    </row>
    <row r="27" spans="1:8" s="4" customFormat="1" ht="51">
      <c r="A27" s="7">
        <v>23</v>
      </c>
      <c r="B27" s="8" t="str">
        <f>HYPERLINK("https://my.zakupki.prom.ua/remote/dispatcher/state_purchase_view/31207964","UA-2021-10-28-004467-a")</f>
        <v>UA-2021-10-28-004467-a</v>
      </c>
      <c r="C27" s="9" t="s">
        <v>139</v>
      </c>
      <c r="D27" s="9" t="s">
        <v>90</v>
      </c>
      <c r="E27" s="9" t="s">
        <v>206</v>
      </c>
      <c r="F27" s="10" t="s">
        <v>76</v>
      </c>
      <c r="G27" s="10" t="s">
        <v>83</v>
      </c>
      <c r="H27" s="11">
        <v>975</v>
      </c>
    </row>
    <row r="28" spans="1:8" s="4" customFormat="1" ht="76.5">
      <c r="A28" s="7">
        <v>24</v>
      </c>
      <c r="B28" s="8" t="str">
        <f>HYPERLINK("https://my.zakupki.prom.ua/remote/dispatcher/state_purchase_view/24451326","UA-2021-02-26-009468-a")</f>
        <v>UA-2021-02-26-009468-a</v>
      </c>
      <c r="C28" s="9" t="s">
        <v>125</v>
      </c>
      <c r="D28" s="9" t="s">
        <v>120</v>
      </c>
      <c r="E28" s="9" t="s">
        <v>204</v>
      </c>
      <c r="F28" s="10" t="s">
        <v>80</v>
      </c>
      <c r="G28" s="10" t="s">
        <v>16</v>
      </c>
      <c r="H28" s="11">
        <v>2400</v>
      </c>
    </row>
    <row r="29" spans="1:8" s="4" customFormat="1" ht="51">
      <c r="A29" s="7">
        <v>25</v>
      </c>
      <c r="B29" s="8" t="str">
        <f>HYPERLINK("https://my.zakupki.prom.ua/remote/dispatcher/state_purchase_view/24370193","UA-2021-02-24-013909-b")</f>
        <v>UA-2021-02-24-013909-b</v>
      </c>
      <c r="C29" s="9" t="s">
        <v>211</v>
      </c>
      <c r="D29" s="9" t="s">
        <v>101</v>
      </c>
      <c r="E29" s="9" t="s">
        <v>205</v>
      </c>
      <c r="F29" s="10" t="s">
        <v>74</v>
      </c>
      <c r="G29" s="10" t="s">
        <v>22</v>
      </c>
      <c r="H29" s="11">
        <v>9600</v>
      </c>
    </row>
    <row r="30" spans="1:8" s="4" customFormat="1" ht="38.25">
      <c r="A30" s="7">
        <v>26</v>
      </c>
      <c r="B30" s="8" t="str">
        <f>HYPERLINK("https://my.zakupki.prom.ua/remote/dispatcher/state_purchase_view/30080587","UA-2021-09-21-011666-b")</f>
        <v>UA-2021-09-21-011666-b</v>
      </c>
      <c r="C30" s="9" t="s">
        <v>140</v>
      </c>
      <c r="D30" s="9" t="s">
        <v>60</v>
      </c>
      <c r="E30" s="9" t="s">
        <v>213</v>
      </c>
      <c r="F30" s="10" t="s">
        <v>36</v>
      </c>
      <c r="G30" s="10" t="s">
        <v>20</v>
      </c>
      <c r="H30" s="11">
        <v>1153200</v>
      </c>
    </row>
    <row r="31" spans="1:8" s="4" customFormat="1" ht="369.75">
      <c r="A31" s="7">
        <v>27</v>
      </c>
      <c r="B31" s="8" t="str">
        <f>HYPERLINK("https://my.zakupki.prom.ua/remote/dispatcher/state_purchase_view/31795201","UA-2021-11-15-012508-a")</f>
        <v>UA-2021-11-15-012508-a</v>
      </c>
      <c r="C31" s="9" t="s">
        <v>136</v>
      </c>
      <c r="D31" s="9" t="s">
        <v>51</v>
      </c>
      <c r="E31" s="9" t="s">
        <v>209</v>
      </c>
      <c r="F31" s="10" t="s">
        <v>15</v>
      </c>
      <c r="G31" s="10" t="s">
        <v>2</v>
      </c>
      <c r="H31" s="11">
        <v>25899.96</v>
      </c>
    </row>
    <row r="32" spans="1:8" s="4" customFormat="1" ht="38.25">
      <c r="A32" s="7">
        <v>28</v>
      </c>
      <c r="B32" s="8" t="str">
        <f>HYPERLINK("https://my.zakupki.prom.ua/remote/dispatcher/state_purchase_view/26694286","UA-2021-05-19-010287-b")</f>
        <v>UA-2021-05-19-010287-b</v>
      </c>
      <c r="C32" s="9" t="s">
        <v>127</v>
      </c>
      <c r="D32" s="9" t="s">
        <v>63</v>
      </c>
      <c r="E32" s="9" t="s">
        <v>213</v>
      </c>
      <c r="F32" s="10" t="s">
        <v>36</v>
      </c>
      <c r="G32" s="10" t="s">
        <v>5</v>
      </c>
      <c r="H32" s="11">
        <v>6720</v>
      </c>
    </row>
    <row r="33" spans="1:8" s="4" customFormat="1" ht="25.5">
      <c r="A33" s="7">
        <v>29</v>
      </c>
      <c r="B33" s="8" t="str">
        <f>HYPERLINK("https://my.zakupki.prom.ua/remote/dispatcher/state_purchase_view/31554274","UA-2021-11-09-001079-b")</f>
        <v>UA-2021-11-09-001079-b</v>
      </c>
      <c r="C33" s="9" t="s">
        <v>146</v>
      </c>
      <c r="D33" s="9" t="s">
        <v>52</v>
      </c>
      <c r="E33" s="9" t="s">
        <v>144</v>
      </c>
      <c r="F33" s="10" t="s">
        <v>39</v>
      </c>
      <c r="G33" s="10" t="s">
        <v>33</v>
      </c>
      <c r="H33" s="11">
        <v>26000</v>
      </c>
    </row>
    <row r="34" spans="1:8" s="4" customFormat="1" ht="38.25">
      <c r="A34" s="7">
        <v>30</v>
      </c>
      <c r="B34" s="8" t="str">
        <f>HYPERLINK("https://my.zakupki.prom.ua/remote/dispatcher/state_purchase_view/31204616","UA-2021-10-28-003538-a")</f>
        <v>UA-2021-10-28-003538-a</v>
      </c>
      <c r="C34" s="9" t="s">
        <v>181</v>
      </c>
      <c r="D34" s="9" t="s">
        <v>110</v>
      </c>
      <c r="E34" s="9" t="s">
        <v>206</v>
      </c>
      <c r="F34" s="10" t="s">
        <v>76</v>
      </c>
      <c r="G34" s="10" t="s">
        <v>82</v>
      </c>
      <c r="H34" s="11">
        <v>18</v>
      </c>
    </row>
    <row r="35" spans="1:8" s="4" customFormat="1" ht="38.25">
      <c r="A35" s="7">
        <v>31</v>
      </c>
      <c r="B35" s="8" t="str">
        <f>HYPERLINK("https://my.zakupki.prom.ua/remote/dispatcher/state_purchase_view/25908683","UA-2021-04-16-006865-b")</f>
        <v>UA-2021-04-16-006865-b</v>
      </c>
      <c r="C35" s="9" t="s">
        <v>175</v>
      </c>
      <c r="D35" s="9" t="s">
        <v>100</v>
      </c>
      <c r="E35" s="9" t="s">
        <v>193</v>
      </c>
      <c r="F35" s="10" t="s">
        <v>35</v>
      </c>
      <c r="G35" s="10" t="s">
        <v>236</v>
      </c>
      <c r="H35" s="11">
        <v>582000</v>
      </c>
    </row>
    <row r="36" spans="1:8" s="4" customFormat="1" ht="25.5">
      <c r="A36" s="7">
        <v>32</v>
      </c>
      <c r="B36" s="8" t="str">
        <f>HYPERLINK("https://my.zakupki.prom.ua/remote/dispatcher/state_purchase_view/32632656","UA-2021-12-06-010675-c")</f>
        <v>UA-2021-12-06-010675-c</v>
      </c>
      <c r="C36" s="9" t="s">
        <v>148</v>
      </c>
      <c r="D36" s="9" t="s">
        <v>29</v>
      </c>
      <c r="E36" s="9" t="s">
        <v>134</v>
      </c>
      <c r="F36" s="10" t="s">
        <v>37</v>
      </c>
      <c r="G36" s="10" t="s">
        <v>7</v>
      </c>
      <c r="H36" s="11">
        <v>2940</v>
      </c>
    </row>
    <row r="37" spans="1:8" s="4" customFormat="1" ht="76.5">
      <c r="A37" s="7">
        <v>33</v>
      </c>
      <c r="B37" s="8" t="str">
        <f>HYPERLINK("https://my.zakupki.prom.ua/remote/dispatcher/state_purchase_view/30317612","UA-2021-09-28-010469-b")</f>
        <v>UA-2021-09-28-010469-b</v>
      </c>
      <c r="C37" s="9" t="s">
        <v>171</v>
      </c>
      <c r="D37" s="9" t="s">
        <v>99</v>
      </c>
      <c r="E37" s="9" t="s">
        <v>201</v>
      </c>
      <c r="F37" s="10" t="s">
        <v>38</v>
      </c>
      <c r="G37" s="10" t="s">
        <v>47</v>
      </c>
      <c r="H37" s="11">
        <v>1100</v>
      </c>
    </row>
    <row r="38" spans="1:8" s="4" customFormat="1" ht="25.5">
      <c r="A38" s="7">
        <v>34</v>
      </c>
      <c r="B38" s="8" t="str">
        <f>HYPERLINK("https://my.zakupki.prom.ua/remote/dispatcher/state_purchase_view/29892472","UA-2021-09-15-010270-b")</f>
        <v>UA-2021-09-15-010270-b</v>
      </c>
      <c r="C38" s="9" t="s">
        <v>151</v>
      </c>
      <c r="D38" s="9" t="s">
        <v>50</v>
      </c>
      <c r="E38" s="9" t="s">
        <v>197</v>
      </c>
      <c r="F38" s="10" t="s">
        <v>34</v>
      </c>
      <c r="G38" s="10" t="s">
        <v>19</v>
      </c>
      <c r="H38" s="11">
        <v>23520.6</v>
      </c>
    </row>
    <row r="39" spans="1:8" s="4" customFormat="1" ht="38.25">
      <c r="A39" s="7">
        <v>35</v>
      </c>
      <c r="B39" s="8" t="str">
        <f>HYPERLINK("https://my.zakupki.prom.ua/remote/dispatcher/state_purchase_view/24744690","UA-2021-03-10-005742-b")</f>
        <v>UA-2021-03-10-005742-b</v>
      </c>
      <c r="C39" s="9" t="s">
        <v>138</v>
      </c>
      <c r="D39" s="9" t="s">
        <v>61</v>
      </c>
      <c r="E39" s="9" t="s">
        <v>207</v>
      </c>
      <c r="F39" s="10" t="s">
        <v>36</v>
      </c>
      <c r="G39" s="10" t="s">
        <v>8</v>
      </c>
      <c r="H39" s="11">
        <v>2589</v>
      </c>
    </row>
    <row r="40" spans="1:8" s="4" customFormat="1" ht="63.75">
      <c r="A40" s="7">
        <v>36</v>
      </c>
      <c r="B40" s="8" t="str">
        <f>HYPERLINK("https://my.zakupki.prom.ua/remote/dispatcher/state_purchase_view/28703501","UA-2021-08-03-007379-b")</f>
        <v>UA-2021-08-03-007379-b</v>
      </c>
      <c r="C40" s="9" t="s">
        <v>149</v>
      </c>
      <c r="D40" s="9" t="s">
        <v>98</v>
      </c>
      <c r="E40" s="9" t="s">
        <v>131</v>
      </c>
      <c r="F40" s="10" t="s">
        <v>66</v>
      </c>
      <c r="G40" s="10" t="s">
        <v>190</v>
      </c>
      <c r="H40" s="11">
        <v>2407.54</v>
      </c>
    </row>
    <row r="41" spans="1:8" s="4" customFormat="1" ht="38.25">
      <c r="A41" s="7">
        <v>37</v>
      </c>
      <c r="B41" s="8" t="str">
        <f>HYPERLINK("https://my.zakupki.prom.ua/remote/dispatcher/state_purchase_view/28182772","UA-2021-07-13-003692-c")</f>
        <v>UA-2021-07-13-003692-c</v>
      </c>
      <c r="C41" s="9" t="s">
        <v>132</v>
      </c>
      <c r="D41" s="9" t="s">
        <v>86</v>
      </c>
      <c r="E41" s="9" t="s">
        <v>208</v>
      </c>
      <c r="F41" s="10" t="s">
        <v>15</v>
      </c>
      <c r="G41" s="10" t="s">
        <v>57</v>
      </c>
      <c r="H41" s="11">
        <v>2448</v>
      </c>
    </row>
    <row r="42" spans="1:8" s="4" customFormat="1" ht="76.5">
      <c r="A42" s="7">
        <v>38</v>
      </c>
      <c r="B42" s="8" t="str">
        <f>HYPERLINK("https://my.zakupki.prom.ua/remote/dispatcher/state_purchase_view/30314251","UA-2021-09-28-009491-b")</f>
        <v>UA-2021-09-28-009491-b</v>
      </c>
      <c r="C42" s="9" t="s">
        <v>164</v>
      </c>
      <c r="D42" s="9" t="s">
        <v>118</v>
      </c>
      <c r="E42" s="9" t="s">
        <v>216</v>
      </c>
      <c r="F42" s="10" t="s">
        <v>42</v>
      </c>
      <c r="G42" s="10" t="s">
        <v>46</v>
      </c>
      <c r="H42" s="11">
        <v>2900</v>
      </c>
    </row>
    <row r="43" spans="1:8" s="4" customFormat="1" ht="51">
      <c r="A43" s="7">
        <v>39</v>
      </c>
      <c r="B43" s="8" t="str">
        <f>HYPERLINK("https://my.zakupki.prom.ua/remote/dispatcher/state_purchase_view/27584006","UA-2021-06-17-004232-c")</f>
        <v>UA-2021-06-17-004232-c</v>
      </c>
      <c r="C43" s="9" t="s">
        <v>179</v>
      </c>
      <c r="D43" s="9" t="s">
        <v>116</v>
      </c>
      <c r="E43" s="9" t="s">
        <v>130</v>
      </c>
      <c r="F43" s="10" t="s">
        <v>55</v>
      </c>
      <c r="G43" s="10" t="s">
        <v>18</v>
      </c>
      <c r="H43" s="11">
        <v>3736.25</v>
      </c>
    </row>
    <row r="44" spans="1:8" s="4" customFormat="1" ht="63.75">
      <c r="A44" s="7">
        <v>40</v>
      </c>
      <c r="B44" s="8" t="str">
        <f>HYPERLINK("https://my.zakupki.prom.ua/remote/dispatcher/state_purchase_view/32945338","UA-2021-12-10-018955-c")</f>
        <v>UA-2021-12-10-018955-c</v>
      </c>
      <c r="C44" s="9" t="s">
        <v>165</v>
      </c>
      <c r="D44" s="9" t="s">
        <v>113</v>
      </c>
      <c r="E44" s="9" t="s">
        <v>200</v>
      </c>
      <c r="F44" s="10" t="s">
        <v>78</v>
      </c>
      <c r="G44" s="10" t="s">
        <v>26</v>
      </c>
      <c r="H44" s="11">
        <v>190000</v>
      </c>
    </row>
    <row r="45" spans="1:8" s="4" customFormat="1" ht="38.25">
      <c r="A45" s="7">
        <v>41</v>
      </c>
      <c r="B45" s="8" t="str">
        <f>HYPERLINK("https://my.zakupki.prom.ua/remote/dispatcher/state_purchase_view/28697372","UA-2021-08-03-005363-b")</f>
        <v>UA-2021-08-03-005363-b</v>
      </c>
      <c r="C45" s="9" t="s">
        <v>167</v>
      </c>
      <c r="D45" s="9" t="s">
        <v>112</v>
      </c>
      <c r="E45" s="9" t="s">
        <v>200</v>
      </c>
      <c r="F45" s="10" t="s">
        <v>78</v>
      </c>
      <c r="G45" s="10" t="s">
        <v>233</v>
      </c>
      <c r="H45" s="11">
        <v>90000</v>
      </c>
    </row>
    <row r="46" spans="1:8" s="4" customFormat="1" ht="25.5">
      <c r="A46" s="7">
        <v>42</v>
      </c>
      <c r="B46" s="8" t="str">
        <f>HYPERLINK("https://my.zakupki.prom.ua/remote/dispatcher/state_purchase_view/26360747","UA-2021-05-06-009229-c")</f>
        <v>UA-2021-05-06-009229-c</v>
      </c>
      <c r="C46" s="9" t="s">
        <v>147</v>
      </c>
      <c r="D46" s="9" t="s">
        <v>63</v>
      </c>
      <c r="E46" s="9" t="s">
        <v>221</v>
      </c>
      <c r="F46" s="10" t="s">
        <v>62</v>
      </c>
      <c r="G46" s="10" t="s">
        <v>44</v>
      </c>
      <c r="H46" s="11">
        <v>13771.2</v>
      </c>
    </row>
    <row r="47" spans="1:8" s="4" customFormat="1" ht="15">
      <c r="A47" s="7">
        <v>43</v>
      </c>
      <c r="B47" s="8" t="str">
        <f>HYPERLINK("https://my.zakupki.prom.ua/remote/dispatcher/state_purchase_view/23663240","UA-2021-02-04-010118-a")</f>
        <v>UA-2021-02-04-010118-a</v>
      </c>
      <c r="C47" s="9" t="s">
        <v>219</v>
      </c>
      <c r="D47" s="9" t="s">
        <v>85</v>
      </c>
      <c r="E47" s="9" t="s">
        <v>143</v>
      </c>
      <c r="F47" s="10" t="s">
        <v>56</v>
      </c>
      <c r="G47" s="10" t="s">
        <v>43</v>
      </c>
      <c r="H47" s="11">
        <v>2140</v>
      </c>
    </row>
    <row r="48" spans="1:8" s="4" customFormat="1" ht="25.5">
      <c r="A48" s="7">
        <v>44</v>
      </c>
      <c r="B48" s="8" t="str">
        <f>HYPERLINK("https://my.zakupki.prom.ua/remote/dispatcher/state_purchase_view/22466360","UA-2020-12-21-014538-c")</f>
        <v>UA-2020-12-21-014538-c</v>
      </c>
      <c r="C48" s="9" t="s">
        <v>183</v>
      </c>
      <c r="D48" s="9" t="s">
        <v>95</v>
      </c>
      <c r="E48" s="9" t="s">
        <v>135</v>
      </c>
      <c r="F48" s="10" t="s">
        <v>21</v>
      </c>
      <c r="G48" s="10" t="s">
        <v>232</v>
      </c>
      <c r="H48" s="11">
        <v>49985.7</v>
      </c>
    </row>
    <row r="49" spans="1:8" s="4" customFormat="1" ht="38.25">
      <c r="A49" s="7">
        <v>45</v>
      </c>
      <c r="B49" s="8" t="str">
        <f>HYPERLINK("https://my.zakupki.prom.ua/remote/dispatcher/state_purchase_view/26919820","UA-2021-05-26-012213-b")</f>
        <v>UA-2021-05-26-012213-b</v>
      </c>
      <c r="C49" s="9" t="s">
        <v>123</v>
      </c>
      <c r="D49" s="9" t="s">
        <v>88</v>
      </c>
      <c r="E49" s="9" t="s">
        <v>128</v>
      </c>
      <c r="F49" s="10" t="s">
        <v>59</v>
      </c>
      <c r="G49" s="10" t="s">
        <v>145</v>
      </c>
      <c r="H49" s="11">
        <v>1000</v>
      </c>
    </row>
    <row r="50" spans="1:8" s="4" customFormat="1" ht="51">
      <c r="A50" s="7">
        <v>46</v>
      </c>
      <c r="B50" s="8" t="str">
        <f>HYPERLINK("https://my.zakupki.prom.ua/remote/dispatcher/state_purchase_view/22879337","UA-2021-01-06-001161-b")</f>
        <v>UA-2021-01-06-001161-b</v>
      </c>
      <c r="C50" s="9" t="s">
        <v>185</v>
      </c>
      <c r="D50" s="9" t="s">
        <v>96</v>
      </c>
      <c r="E50" s="9" t="s">
        <v>187</v>
      </c>
      <c r="F50" s="10" t="s">
        <v>58</v>
      </c>
      <c r="G50" s="10" t="s">
        <v>23</v>
      </c>
      <c r="H50" s="11">
        <v>16200</v>
      </c>
    </row>
    <row r="51" spans="1:8" s="4" customFormat="1" ht="25.5">
      <c r="A51" s="7">
        <v>47</v>
      </c>
      <c r="B51" s="8" t="str">
        <f>HYPERLINK("https://my.zakupki.prom.ua/remote/dispatcher/state_purchase_view/29855391","UA-2021-09-14-012552-b")</f>
        <v>UA-2021-09-14-012552-b</v>
      </c>
      <c r="C51" s="9" t="s">
        <v>159</v>
      </c>
      <c r="D51" s="9" t="s">
        <v>105</v>
      </c>
      <c r="E51" s="9" t="s">
        <v>200</v>
      </c>
      <c r="F51" s="10" t="s">
        <v>78</v>
      </c>
      <c r="G51" s="10" t="s">
        <v>45</v>
      </c>
      <c r="H51" s="11">
        <v>198000</v>
      </c>
    </row>
    <row r="52" spans="1:8" s="4" customFormat="1" ht="25.5">
      <c r="A52" s="7">
        <v>48</v>
      </c>
      <c r="B52" s="8" t="str">
        <f>HYPERLINK("https://my.zakupki.prom.ua/remote/dispatcher/state_purchase_view/24127416","UA-2021-02-17-005636-b")</f>
        <v>UA-2021-02-17-005636-b</v>
      </c>
      <c r="C52" s="9" t="s">
        <v>133</v>
      </c>
      <c r="D52" s="9" t="s">
        <v>91</v>
      </c>
      <c r="E52" s="9" t="s">
        <v>210</v>
      </c>
      <c r="F52" s="10" t="s">
        <v>77</v>
      </c>
      <c r="G52" s="10" t="s">
        <v>11</v>
      </c>
      <c r="H52" s="11">
        <v>4750</v>
      </c>
    </row>
    <row r="53" spans="1:8" s="4" customFormat="1" ht="38.25">
      <c r="A53" s="7">
        <v>49</v>
      </c>
      <c r="B53" s="8" t="str">
        <f>HYPERLINK("https://my.zakupki.prom.ua/remote/dispatcher/state_purchase_view/23784093","UA-2021-02-08-012370-a")</f>
        <v>UA-2021-02-08-012370-a</v>
      </c>
      <c r="C53" s="9" t="s">
        <v>129</v>
      </c>
      <c r="D53" s="9" t="s">
        <v>49</v>
      </c>
      <c r="E53" s="9" t="s">
        <v>212</v>
      </c>
      <c r="F53" s="10" t="s">
        <v>75</v>
      </c>
      <c r="G53" s="10" t="s">
        <v>229</v>
      </c>
      <c r="H53" s="11">
        <v>267792</v>
      </c>
    </row>
    <row r="54" spans="1:8" s="4" customFormat="1" ht="38.25">
      <c r="A54" s="7">
        <v>50</v>
      </c>
      <c r="B54" s="8" t="str">
        <f>HYPERLINK("https://my.zakupki.prom.ua/remote/dispatcher/state_purchase_view/29224654","UA-2021-08-20-010796-a")</f>
        <v>UA-2021-08-20-010796-a</v>
      </c>
      <c r="C54" s="9" t="s">
        <v>186</v>
      </c>
      <c r="D54" s="9" t="s">
        <v>87</v>
      </c>
      <c r="E54" s="9" t="s">
        <v>152</v>
      </c>
      <c r="F54" s="10" t="s">
        <v>54</v>
      </c>
      <c r="G54" s="10" t="s">
        <v>32</v>
      </c>
      <c r="H54" s="11">
        <v>474650</v>
      </c>
    </row>
    <row r="55" spans="1:8" s="4" customFormat="1" ht="38.25">
      <c r="A55" s="7">
        <v>51</v>
      </c>
      <c r="B55" s="8" t="str">
        <f>HYPERLINK("https://my.zakupki.prom.ua/remote/dispatcher/state_purchase_view/29854752","UA-2021-09-14-012369-b")</f>
        <v>UA-2021-09-14-012369-b</v>
      </c>
      <c r="C55" s="9" t="s">
        <v>220</v>
      </c>
      <c r="D55" s="9" t="s">
        <v>50</v>
      </c>
      <c r="E55" s="9" t="s">
        <v>208</v>
      </c>
      <c r="F55" s="10" t="s">
        <v>15</v>
      </c>
      <c r="G55" s="10" t="s">
        <v>12</v>
      </c>
      <c r="H55" s="11">
        <v>2903.34</v>
      </c>
    </row>
    <row r="56" spans="1:8" s="4" customFormat="1" ht="38.25">
      <c r="A56" s="7">
        <v>52</v>
      </c>
      <c r="B56" s="8" t="str">
        <f>HYPERLINK("https://my.zakupki.prom.ua/remote/dispatcher/state_purchase_view/24801448","UA-2021-03-11-009099-b")</f>
        <v>UA-2021-03-11-009099-b</v>
      </c>
      <c r="C56" s="9" t="s">
        <v>124</v>
      </c>
      <c r="D56" s="9" t="s">
        <v>119</v>
      </c>
      <c r="E56" s="9" t="s">
        <v>217</v>
      </c>
      <c r="F56" s="10" t="s">
        <v>67</v>
      </c>
      <c r="G56" s="10" t="s">
        <v>9</v>
      </c>
      <c r="H56" s="11">
        <v>2999.99</v>
      </c>
    </row>
    <row r="57" spans="1:8" s="4" customFormat="1" ht="38.25">
      <c r="A57" s="7">
        <v>53</v>
      </c>
      <c r="B57" s="8" t="str">
        <f>HYPERLINK("https://my.zakupki.prom.ua/remote/dispatcher/state_purchase_view/31535283","UA-2021-11-08-012302-b")</f>
        <v>UA-2021-11-08-012302-b</v>
      </c>
      <c r="C57" s="9" t="s">
        <v>141</v>
      </c>
      <c r="D57" s="9" t="s">
        <v>65</v>
      </c>
      <c r="E57" s="9" t="s">
        <v>213</v>
      </c>
      <c r="F57" s="10" t="s">
        <v>36</v>
      </c>
      <c r="G57" s="10" t="s">
        <v>24</v>
      </c>
      <c r="H57" s="11">
        <v>82776</v>
      </c>
    </row>
    <row r="58" spans="1:8" s="4" customFormat="1" ht="15">
      <c r="A58" s="7">
        <v>54</v>
      </c>
      <c r="B58" s="8" t="str">
        <f>HYPERLINK("https://my.zakupki.prom.ua/remote/dispatcher/state_purchase_view/21438102","UA-2020-11-25-011150-c")</f>
        <v>UA-2020-11-25-011150-c</v>
      </c>
      <c r="C58" s="9" t="s">
        <v>154</v>
      </c>
      <c r="D58" s="9" t="s">
        <v>27</v>
      </c>
      <c r="E58" s="9" t="s">
        <v>126</v>
      </c>
      <c r="F58" s="10" t="s">
        <v>79</v>
      </c>
      <c r="G58" s="10" t="s">
        <v>10</v>
      </c>
      <c r="H58" s="11">
        <v>29823</v>
      </c>
    </row>
    <row r="59" spans="1:8" s="4" customFormat="1" ht="51">
      <c r="A59" s="7">
        <v>55</v>
      </c>
      <c r="B59" s="8" t="str">
        <f>HYPERLINK("https://my.zakupki.prom.ua/remote/dispatcher/state_purchase_view/27056542","UA-2021-06-01-005992-b")</f>
        <v>UA-2021-06-01-005992-b</v>
      </c>
      <c r="C59" s="9" t="s">
        <v>179</v>
      </c>
      <c r="D59" s="9" t="s">
        <v>116</v>
      </c>
      <c r="E59" s="9" t="s">
        <v>130</v>
      </c>
      <c r="F59" s="10" t="s">
        <v>55</v>
      </c>
      <c r="G59" s="10" t="s">
        <v>17</v>
      </c>
      <c r="H59" s="11">
        <v>3736.25</v>
      </c>
    </row>
    <row r="60" spans="3:5" s="4" customFormat="1" ht="15">
      <c r="C60" s="5"/>
      <c r="D60" s="5"/>
      <c r="E60" s="5"/>
    </row>
  </sheetData>
  <sheetProtection/>
  <autoFilter ref="A4:H59"/>
  <hyperlinks>
    <hyperlink ref="B5" r:id="rId1" display="https://my.zakupki.prom.ua/remote/dispatcher/state_purchase_view/33894007"/>
    <hyperlink ref="B6" r:id="rId2" display="https://my.zakupki.prom.ua/remote/dispatcher/state_purchase_view/22917482"/>
    <hyperlink ref="B7" r:id="rId3" display="https://my.zakupki.prom.ua/remote/dispatcher/state_purchase_view/23286904"/>
    <hyperlink ref="B8" r:id="rId4" display="https://my.zakupki.prom.ua/remote/dispatcher/state_purchase_view/24128404"/>
    <hyperlink ref="B9" r:id="rId5" display="https://my.zakupki.prom.ua/remote/dispatcher/state_purchase_view/23810888"/>
    <hyperlink ref="B10" r:id="rId6" display="https://my.zakupki.prom.ua/remote/dispatcher/state_purchase_view/24175090"/>
    <hyperlink ref="B11" r:id="rId7" display="https://my.zakupki.prom.ua/remote/dispatcher/state_purchase_view/23297033"/>
    <hyperlink ref="B12" r:id="rId8" display="https://my.zakupki.prom.ua/remote/dispatcher/state_purchase_view/25987766"/>
    <hyperlink ref="B13" r:id="rId9" display="https://my.zakupki.prom.ua/remote/dispatcher/state_purchase_view/23188927"/>
    <hyperlink ref="B14" r:id="rId10" display="https://my.zakupki.prom.ua/remote/dispatcher/state_purchase_view/24079732"/>
    <hyperlink ref="B15" r:id="rId11" display="https://my.zakupki.prom.ua/remote/dispatcher/state_purchase_view/24178242"/>
    <hyperlink ref="B16" r:id="rId12" display="https://my.zakupki.prom.ua/remote/dispatcher/state_purchase_view/32567169"/>
    <hyperlink ref="B17" r:id="rId13" display="https://my.zakupki.prom.ua/remote/dispatcher/state_purchase_view/31778340"/>
    <hyperlink ref="B18" r:id="rId14" display="https://my.zakupki.prom.ua/remote/dispatcher/state_purchase_view/32945150"/>
    <hyperlink ref="B19" r:id="rId15" display="https://my.zakupki.prom.ua/remote/dispatcher/state_purchase_view/31482541"/>
    <hyperlink ref="B20" r:id="rId16" display="https://my.zakupki.prom.ua/remote/dispatcher/state_purchase_view/24178027"/>
    <hyperlink ref="B21" r:id="rId17" display="https://my.zakupki.prom.ua/remote/dispatcher/state_purchase_view/28477565"/>
    <hyperlink ref="B22" r:id="rId18" display="https://my.zakupki.prom.ua/remote/dispatcher/state_purchase_view/29854977"/>
    <hyperlink ref="B23" r:id="rId19" display="https://my.zakupki.prom.ua/remote/dispatcher/state_purchase_view/30542818"/>
    <hyperlink ref="B24" r:id="rId20" display="https://my.zakupki.prom.ua/remote/dispatcher/state_purchase_view/24496605"/>
    <hyperlink ref="B25" r:id="rId21" display="https://my.zakupki.prom.ua/remote/dispatcher/state_purchase_view/25724873"/>
    <hyperlink ref="B26" r:id="rId22" display="https://my.zakupki.prom.ua/remote/dispatcher/state_purchase_view/28616988"/>
    <hyperlink ref="B27" r:id="rId23" display="https://my.zakupki.prom.ua/remote/dispatcher/state_purchase_view/31207964"/>
    <hyperlink ref="B28" r:id="rId24" display="https://my.zakupki.prom.ua/remote/dispatcher/state_purchase_view/24451326"/>
    <hyperlink ref="B29" r:id="rId25" display="https://my.zakupki.prom.ua/remote/dispatcher/state_purchase_view/24370193"/>
    <hyperlink ref="B30" r:id="rId26" display="https://my.zakupki.prom.ua/remote/dispatcher/state_purchase_view/30080587"/>
    <hyperlink ref="B31" r:id="rId27" display="https://my.zakupki.prom.ua/remote/dispatcher/state_purchase_view/31795201"/>
    <hyperlink ref="B32" r:id="rId28" display="https://my.zakupki.prom.ua/remote/dispatcher/state_purchase_view/26694286"/>
    <hyperlink ref="B33" r:id="rId29" display="https://my.zakupki.prom.ua/remote/dispatcher/state_purchase_view/31554274"/>
    <hyperlink ref="B34" r:id="rId30" display="https://my.zakupki.prom.ua/remote/dispatcher/state_purchase_view/31204616"/>
    <hyperlink ref="B35" r:id="rId31" display="https://my.zakupki.prom.ua/remote/dispatcher/state_purchase_view/25908683"/>
    <hyperlink ref="B36" r:id="rId32" display="https://my.zakupki.prom.ua/remote/dispatcher/state_purchase_view/32632656"/>
    <hyperlink ref="B37" r:id="rId33" display="https://my.zakupki.prom.ua/remote/dispatcher/state_purchase_view/30317612"/>
    <hyperlink ref="B38" r:id="rId34" display="https://my.zakupki.prom.ua/remote/dispatcher/state_purchase_view/29892472"/>
    <hyperlink ref="B39" r:id="rId35" display="https://my.zakupki.prom.ua/remote/dispatcher/state_purchase_view/24744690"/>
    <hyperlink ref="B40" r:id="rId36" display="https://my.zakupki.prom.ua/remote/dispatcher/state_purchase_view/28703501"/>
    <hyperlink ref="B41" r:id="rId37" display="https://my.zakupki.prom.ua/remote/dispatcher/state_purchase_view/28182772"/>
    <hyperlink ref="B42" r:id="rId38" display="https://my.zakupki.prom.ua/remote/dispatcher/state_purchase_view/30314251"/>
    <hyperlink ref="B43" r:id="rId39" display="https://my.zakupki.prom.ua/remote/dispatcher/state_purchase_view/27584006"/>
    <hyperlink ref="B44" r:id="rId40" display="https://my.zakupki.prom.ua/remote/dispatcher/state_purchase_view/32945338"/>
    <hyperlink ref="B45" r:id="rId41" display="https://my.zakupki.prom.ua/remote/dispatcher/state_purchase_view/28697372"/>
    <hyperlink ref="B46" r:id="rId42" display="https://my.zakupki.prom.ua/remote/dispatcher/state_purchase_view/26360747"/>
    <hyperlink ref="B47" r:id="rId43" display="https://my.zakupki.prom.ua/remote/dispatcher/state_purchase_view/23663240"/>
    <hyperlink ref="B48" r:id="rId44" display="https://my.zakupki.prom.ua/remote/dispatcher/state_purchase_view/22466360"/>
    <hyperlink ref="B49" r:id="rId45" display="https://my.zakupki.prom.ua/remote/dispatcher/state_purchase_view/26919820"/>
    <hyperlink ref="B50" r:id="rId46" display="https://my.zakupki.prom.ua/remote/dispatcher/state_purchase_view/22879337"/>
    <hyperlink ref="B51" r:id="rId47" display="https://my.zakupki.prom.ua/remote/dispatcher/state_purchase_view/29855391"/>
    <hyperlink ref="B52" r:id="rId48" display="https://my.zakupki.prom.ua/remote/dispatcher/state_purchase_view/24127416"/>
    <hyperlink ref="B53" r:id="rId49" display="https://my.zakupki.prom.ua/remote/dispatcher/state_purchase_view/23784093"/>
    <hyperlink ref="B54" r:id="rId50" display="https://my.zakupki.prom.ua/remote/dispatcher/state_purchase_view/29224654"/>
    <hyperlink ref="B55" r:id="rId51" display="https://my.zakupki.prom.ua/remote/dispatcher/state_purchase_view/29854752"/>
    <hyperlink ref="B56" r:id="rId52" display="https://my.zakupki.prom.ua/remote/dispatcher/state_purchase_view/24801448"/>
    <hyperlink ref="B57" r:id="rId53" display="https://my.zakupki.prom.ua/remote/dispatcher/state_purchase_view/31535283"/>
    <hyperlink ref="B58" r:id="rId54" display="https://my.zakupki.prom.ua/remote/dispatcher/state_purchase_view/21438102"/>
    <hyperlink ref="B59" r:id="rId55" display="https://my.zakupki.prom.ua/remote/dispatcher/state_purchase_view/27056542"/>
  </hyperlinks>
  <printOptions/>
  <pageMargins left="0.75" right="0.75" top="1" bottom="1" header="0.5" footer="0.5"/>
  <pageSetup horizontalDpi="600" verticalDpi="6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Валентина Магро</cp:lastModifiedBy>
  <dcterms:created xsi:type="dcterms:W3CDTF">2022-02-04T09:50:52Z</dcterms:created>
  <dcterms:modified xsi:type="dcterms:W3CDTF">2022-02-04T08:29:07Z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