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180" activeTab="0"/>
  </bookViews>
  <sheets>
    <sheet name="Sheet" sheetId="1" r:id="rId1"/>
  </sheets>
  <definedNames/>
  <calcPr fullCalcOnLoad="1"/>
</workbook>
</file>

<file path=xl/sharedStrings.xml><?xml version="1.0" encoding="utf-8"?>
<sst xmlns="http://schemas.openxmlformats.org/spreadsheetml/2006/main" count="279" uniqueCount="209">
  <si>
    <t>180122</t>
  </si>
  <si>
    <t>1974306055</t>
  </si>
  <si>
    <t>2022-СЕВОВВ-ЗП-2057-Б</t>
  </si>
  <si>
    <t>2087600214</t>
  </si>
  <si>
    <t>210922</t>
  </si>
  <si>
    <t>21673832</t>
  </si>
  <si>
    <t>22610000-9 Друкарська фарба</t>
  </si>
  <si>
    <t>22853000-4 Лотки для паперів;22851000-0 Швидкозшивачі;22852000-7 Теки;22850000-3 Швидкозшивачі та супутнє приладдя</t>
  </si>
  <si>
    <t>22ДН</t>
  </si>
  <si>
    <t>24609680</t>
  </si>
  <si>
    <t>290322</t>
  </si>
  <si>
    <t>2980010175</t>
  </si>
  <si>
    <t>30120000-6 Фотокопіювальне та поліграфічне обладнання для офсетного друку</t>
  </si>
  <si>
    <t>30125100-2 Картриджі з тонером;30124000-4 Частини та приладдя до офісної техніки</t>
  </si>
  <si>
    <t>30190000-7 Офісне устаткування та приладдя різне</t>
  </si>
  <si>
    <t>30192125-3 Маркери;30197620-8 Папір для письма;30192910-3 Корегувальна плівка чи стрічка;30192121-5 Кулькові ручки;30192130-1 Олівці;30199410-7 Самоклейний папір;30192700-8 Канцелярські товари;30197220-4 Канцелярські скріпки;30197310-2 Канцелярські ножі;30192100-2 Гумки;30192930-9 Ручки-коректори;30192133-2 Точила для олівців</t>
  </si>
  <si>
    <t>30197630-1 Папір для друку</t>
  </si>
  <si>
    <t>30230000-0 Комп’ютерне обладнання</t>
  </si>
  <si>
    <t>30233000-1 Пристрої для зберігання та зчитування даних</t>
  </si>
  <si>
    <t>3046317358</t>
  </si>
  <si>
    <t>30855996</t>
  </si>
  <si>
    <t>311022</t>
  </si>
  <si>
    <t>31655506</t>
  </si>
  <si>
    <t>32232000-8 Обладнання для відеоконференцій</t>
  </si>
  <si>
    <t>32340000-8 Мікрофони та гучномовці</t>
  </si>
  <si>
    <t>32420000-3 Мережеве обладнання</t>
  </si>
  <si>
    <t>32447987</t>
  </si>
  <si>
    <t>32651099</t>
  </si>
  <si>
    <t>33495924</t>
  </si>
  <si>
    <t>33580464</t>
  </si>
  <si>
    <t>34294451</t>
  </si>
  <si>
    <t>3454710193</t>
  </si>
  <si>
    <t>3500611434</t>
  </si>
  <si>
    <t>35323603</t>
  </si>
  <si>
    <t>35446659</t>
  </si>
  <si>
    <t>36216548</t>
  </si>
  <si>
    <t>36295263</t>
  </si>
  <si>
    <t>36865753</t>
  </si>
  <si>
    <t>37293010</t>
  </si>
  <si>
    <t>38455425</t>
  </si>
  <si>
    <t>39130000-2 Офісні меблі</t>
  </si>
  <si>
    <t>39197392</t>
  </si>
  <si>
    <t>39263000-3 Канцелярське приладдя</t>
  </si>
  <si>
    <t>39263100-4 Письмові набори;39264000-0 Механізми швидкозшивання</t>
  </si>
  <si>
    <t>39417349</t>
  </si>
  <si>
    <t>39427231</t>
  </si>
  <si>
    <t>40048577</t>
  </si>
  <si>
    <t>40429588</t>
  </si>
  <si>
    <t>41686402</t>
  </si>
  <si>
    <t>42339711</t>
  </si>
  <si>
    <t>44319152</t>
  </si>
  <si>
    <t>48440000-4 Пакети програмного забезпечення для фінансового аналізу та бухгалтерського обліку</t>
  </si>
  <si>
    <t>48516000-8 Пакети програмного забезпечення для обміну інформацією</t>
  </si>
  <si>
    <t>50310000-1 Технічне обслуговування і ремонт офісної техніки</t>
  </si>
  <si>
    <t>50323100-6 Технічне обслуговування комп’ютерних периферійних пристроїв</t>
  </si>
  <si>
    <t>50530000-9 Послуги з ремонту і технічного обслуговування техніки</t>
  </si>
  <si>
    <t>50850000-8 Послуги з ремонту і технічного обслуговування меблів</t>
  </si>
  <si>
    <t>64210000-1 Послуги телефонного зв’язку та передачі даних</t>
  </si>
  <si>
    <t>64220000-4 Телекомунікаційні послуги, крім послуг телефонного зв’язку і передачі даних</t>
  </si>
  <si>
    <t>72211000-7 Послуги з розробки системного та користувацького програмного забезпечення</t>
  </si>
  <si>
    <t>72212610-8 Послуги з розробки програмного забезпечення для баз даних</t>
  </si>
  <si>
    <t>72220000-3 Консультаційні послуги з питань систем та з технічних питань</t>
  </si>
  <si>
    <t>72260000-5 Послуги, пов’язані з програмним забезпеченням</t>
  </si>
  <si>
    <t>72261000-2 Послуги з обслуговування програмного забезпечення</t>
  </si>
  <si>
    <t>72262000-9 Послуги з розробки програмного забезпечення</t>
  </si>
  <si>
    <t>72263000-6 Послуги зі впровадження програмного забезпечення</t>
  </si>
  <si>
    <t>72313000-2 Послуги з накопичення даних</t>
  </si>
  <si>
    <t>72321000-1 Додаткові послуги, пов’язані з базами даних</t>
  </si>
  <si>
    <t>72411000-4 Постачальники Інтернет-послуг</t>
  </si>
  <si>
    <t>72590000-7 Професійні послуги у комп’ютерній сфері</t>
  </si>
  <si>
    <t>72710000-0 Послуги у сфері локальних мереж</t>
  </si>
  <si>
    <t>72720000-3 Послуги у сфері глобальних мереж</t>
  </si>
  <si>
    <t>79130000-4 Юридичні послуги, пов’язані з оформленням і засвідченням документів</t>
  </si>
  <si>
    <t>79512000-6 Кол-центри</t>
  </si>
  <si>
    <t>8-8-02112022/88020567-397</t>
  </si>
  <si>
    <t>85140000-2 Послуги у сфері охорони здоров’я різні</t>
  </si>
  <si>
    <t>Bluetooth-спікерфон EPOS EXPAND 80T</t>
  </si>
  <si>
    <t>ЄДРПОУ переможця</t>
  </si>
  <si>
    <t>Ідентифікатор закупівлі</t>
  </si>
  <si>
    <t>Інформаційно-консультативні послуги з супроводження ПЗ "M.E.Doc"</t>
  </si>
  <si>
    <t>БФП Canon IR2206n, A3, Wi-Fi</t>
  </si>
  <si>
    <t>Багатофункціональний пристрій</t>
  </si>
  <si>
    <t>Бедрій Роман Олександрович</t>
  </si>
  <si>
    <t>Витратні матеріали та запчастини для оргтехніки</t>
  </si>
  <si>
    <t>Витратні матеріали та запчастини для оргтехніки:Витратні матеріали та запчастини для оргтехніки</t>
  </si>
  <si>
    <t>ДЕРЖАВНЕ ПІДПРИЄМСТВО "ДЕРЖАВНИЙ ЦЕНТР ІНФОРМАЦІЙНИХ РЕСУРСІВ УКРАЇНИ "</t>
  </si>
  <si>
    <t>Канцелярське приладдя</t>
  </si>
  <si>
    <t>Класифікатор</t>
  </si>
  <si>
    <t>Комп’ютерне обладнання</t>
  </si>
  <si>
    <t>Комп’ютерне обладнання:Комп’ютерне обладнання</t>
  </si>
  <si>
    <t>Крісло офісне</t>
  </si>
  <si>
    <t>ЛИНДЯ ПАВЛО СЕРГІЙОВИЧ</t>
  </si>
  <si>
    <t>МАВРУТЕНКОВ ВСЕВОЛОД ВІКТОРОВИЧ</t>
  </si>
  <si>
    <t>Мережеве обладнання</t>
  </si>
  <si>
    <t>Мультимедійне обладнання</t>
  </si>
  <si>
    <t>Номер договору</t>
  </si>
  <si>
    <t>Офісне устаткування та приладдя різне</t>
  </si>
  <si>
    <t>ПРИВАТНЕ ПІДПРИЄМСТВО "КИСЕТ"</t>
  </si>
  <si>
    <t>Папір А-4</t>
  </si>
  <si>
    <t>Послуга з використання серверних потужностей ДАТА-Центру та каналів передачі даних для потреб міста Дніпра</t>
  </si>
  <si>
    <t>Послуга з використання та технічної підтримки системи «Контакт-центр Дніпровської міської ради» та комп’ютерної програми «Чат-бот»</t>
  </si>
  <si>
    <t>Послуга з доопрацювання програмного забезпечення: комп’ютерної програми «Електронне самоврядування 3.0»</t>
  </si>
  <si>
    <t>Послуга з доопрацювання, супроводу та технічної підтримки підсистеми «Кабінет мешканця» на базі платформи «Система електронного документообігу «АйДок»</t>
  </si>
  <si>
    <t>Послуга з заправки тонер-картриджу Xerox 106R03623</t>
  </si>
  <si>
    <t>Послуга з модернізації API Контактного центру Дніпровської міської ради - https://hotline.dniprorada.gov.ua</t>
  </si>
  <si>
    <t>Послуга з модернізації програмної продукції – «Комплекс комп’ютерних програм «Медична інформаційна система «Каштан»</t>
  </si>
  <si>
    <t>Послуга з надання доступу до системи формування запитів на отримання SSL сертифікату: (*.dniprorada.gov.ua) Comodo PozitivSSL WildCard #137789</t>
  </si>
  <si>
    <t>Послуга з обробки даних, пов’язаних з базами даних, які використовуються та створені внаслідок роботи з програмним забезпеченням «Електронне самоврядування 3.0», що складається з модулів «Розпорядча діяльність», «Загальна канцелярія», «Загальний облік звернень громадян» та «Облік об’єктів торгівлі та сфери послуг»</t>
  </si>
  <si>
    <t>Послуга з постачання програмного забезпечення «Програмна продукція Zoom One Pro, 1 рік»</t>
  </si>
  <si>
    <t>Послуга з постачання програмного забезпечення у вигляді розширених ліцензій, що використовується для забезпечення потреб електронного обміну даними автоматизованої системи взаємодії виконавчих органів міської ради з мешканцями міста Дніпра (АС ВВО МР)</t>
  </si>
  <si>
    <t>Послуга з постачання програмної продукції у вигляді онлайн-сервісу, а саме: G Suite (500 акаунтів)</t>
  </si>
  <si>
    <t>Послуга з ремонту багатофункціонального пристрою EPSON WorkForce Pro WF-C869R</t>
  </si>
  <si>
    <t>Послуга з розробки програмного забезпечення, а саме послуга з доопрацювання модулю «Загальний облік звернень громадян» комп’ютерної програми «Електронне самоврядування 3.0»</t>
  </si>
  <si>
    <t>Послуга з технічного обслуговування та поточного ремонту багатофункціональних пристроїв</t>
  </si>
  <si>
    <t>Послуга забезпечення доступу виконавчих органів Дніпровської міської ради до мережі Інтернет</t>
  </si>
  <si>
    <t>Послуга забезпечення резервного каналу доступу виконавчих органів Дніпровської міської ради до мережі Інтернет</t>
  </si>
  <si>
    <t>Послуга системи електронного обміну даними (використання засобів автоматизованої системи взаємодії виконавчих органів міської ради з мешканцями міста Дніпра, у т.ч. надання права користування програмним забезпеченням за кодом ДК 021:2015: 64210000-1 "Послуги телефонного зв'язку та передачі данних")</t>
  </si>
  <si>
    <t>Послуга системи електронного обміну даними, що використовується для забезпечення потреб автоматизованої системи взаємодії виконавчих органів міської ради з мешканцями міста Дніпра (АС ВВО МР)</t>
  </si>
  <si>
    <t>Послуга системи електронного обміну даними, що використовується для забезпечення потреб автоматизованої системи взаємодії виконавчих органів міської ради з мешканцями міста Дніпра (АС ВВО МР)</t>
  </si>
  <si>
    <t>Послуга щодо постачання оновлення програмного забезпечення «Система електронного документообігу «АйДок» з оновленою ліцензією»</t>
  </si>
  <si>
    <t>Послуга щодо постачання програмного забезпечення: комп’ютерної програми «Електронне самоврядування 3.0» у вигляді невиключної ліцензії</t>
  </si>
  <si>
    <t>Послуга із супроводу та технічної підтримки вебсайту Дніпровської міської ради</t>
  </si>
  <si>
    <t>Послуга із супроводу та технічної підтримки системи «Електронний сервіс поіменного голосування та звітів щодо діяльності депутатів Дніпровської міської ради»</t>
  </si>
  <si>
    <t>Послуги з використання Системи електронної взаємодії органів виконавчої влади версія 2.0</t>
  </si>
  <si>
    <t>Послуги з постачання програмного забезпечення "Програмна продукція Zoom One Pro, 1рік"</t>
  </si>
  <si>
    <t>Послуги з поточного ремонту офісних крісел</t>
  </si>
  <si>
    <t>Послуги з придбання віртуальних ліцензій на телекомунікаційне обладнання:Послуги з придбання віртуальних ліцензій на телекомунікаційне обладнання</t>
  </si>
  <si>
    <t>Послуги передачі текстових та інтерактивних повідомлень (SMS-повідомлень)</t>
  </si>
  <si>
    <t xml:space="preserve">Послуги із забезпечення доступу органів місцевого самоврядування до мережі Інтернет у будівлі Дніпровської міської ради за адресою: м. Дніпро, вул. Орловська, буд.33А </t>
  </si>
  <si>
    <t>ПрАТ "КИЇВСТАР"</t>
  </si>
  <si>
    <t>СЕМЕНЮК ДЕНИС ПАВЛОВИЧ</t>
  </si>
  <si>
    <t>Секційні лотки та канцелярське приладдя</t>
  </si>
  <si>
    <t>Сума укладеного договору</t>
  </si>
  <si>
    <t>ТОВ "АСАНАРА"</t>
  </si>
  <si>
    <t>ТОВ "ВЕСТ-ТВ"</t>
  </si>
  <si>
    <t>ТОВ "ДЕПС СОЛЮШЕНЗ"</t>
  </si>
  <si>
    <t>ТОВ "ТЕЛЕМІСТ 2012"</t>
  </si>
  <si>
    <t>ТОВ УКРЧЕРМЕТАВТОМАТИКА</t>
  </si>
  <si>
    <t>ТОВАРИСТВО З ОБМЕЖЕНОЮ ВІДПОВІДАЛЬНІСТЮ "АВЕРС КАНЦЕЛЯРІЯ"</t>
  </si>
  <si>
    <t>ТОВАРИСТВО З ОБМЕЖЕНОЮ ВІДПОВІДАЛЬНІСТЮ "АЙКОР ТЕХНОЛОДЖІ"</t>
  </si>
  <si>
    <t>ТОВАРИСТВО З ОБМЕЖЕНОЮ ВІДПОВІДАЛЬНІСТЮ "АЛАДДІН СЕК'ЮРІТІ СОЛЮШЕНС"</t>
  </si>
  <si>
    <t>ТОВАРИСТВО З ОБМЕЖЕНОЮ ВІДПОВІДАЛЬНІСТЮ "БІ ТУ СІ"</t>
  </si>
  <si>
    <t>ТОВАРИСТВО З ОБМЕЖЕНОЮ ВІДПОВІДАЛЬНІСТЮ "БІС-СОФТ"</t>
  </si>
  <si>
    <t>ТОВАРИСТВО З ОБМЕЖЕНОЮ ВІДПОВІДАЛЬНІСТЮ "МІАЦ"</t>
  </si>
  <si>
    <t>ТОВАРИСТВО З ОБМЕЖЕНОЮ ВІДПОВІДАЛЬНІСТЮ "МАРКЕТ-КОНТРАКТ-СЕРВІС"</t>
  </si>
  <si>
    <t>ТОВАРИСТВО З ОБМЕЖЕНОЮ ВІДПОВІДАЛЬНІСТЮ "ПРОМТОРГСЕРВІСПЛЮС"</t>
  </si>
  <si>
    <t>ТОВАРИСТВО З ОБМЕЖЕНОЮ ВІДПОВІДАЛЬНІСТЮ "СІЕТ ХОЛДІНГ"</t>
  </si>
  <si>
    <t>ТОВАРИСТВО З ОБМЕЖЕНОЮ ВІДПОВІДАЛЬНІСТЮ "ФОРТ СОФТ"</t>
  </si>
  <si>
    <t>ТОВАРИСТВО З ОБМЕЖЕНОЮ ВІДПОВІДАЛЬНІСТЮ "ЦЕНТР ІНФОРМАЦІЙНИХ І АНАЛІТИЧНИХ ТЕХНОЛОГІЙ"</t>
  </si>
  <si>
    <t>ТОВАРИСТВО З ОБМЕЖЕНОЮ ВІДПОВІДАЛЬНІСТЮ "ЦЕНТР А-ТРЕЙД"</t>
  </si>
  <si>
    <t>ТОВАРИСТВО З ОБМЕЖЕНОЮ ВІДПОВІДАЛЬНІСТЮ "ЦЕНТР КОНСАЛТИНГ"</t>
  </si>
  <si>
    <t>ТОВАРИСТВО З ОБМЕЖЕНОЮ ВІДПОВІДАЛЬНІСТЮ "ЦЕНТР СЕРТИФІКАЦІЇ КЛЮЧІВ "УКРАЇНА"</t>
  </si>
  <si>
    <t>Технічний супровід комп'ютерної програми «Єдина інформаційна система управління місцевим бюджетом» («ЄІСУБ для місцевого бюджету»)</t>
  </si>
  <si>
    <t>Товариство з обмеженою відповідальністю "БІ ТУ СІ"</t>
  </si>
  <si>
    <t>Товариство з обмеженою відповідальністю «ВАЙЗ АЙ ТІ»</t>
  </si>
  <si>
    <t>Товариство з обмеженою відповідальністю “АЙКОР ТЕХНОЛОДЖІ”</t>
  </si>
  <si>
    <t>Тонер Canon С-EXV42</t>
  </si>
  <si>
    <t>Узагальнена назва закупівлі</t>
  </si>
  <si>
    <t>ФОП "БІЛОЗЕРСЬКИЙ ОЛЕГ МИКОЛАЙОВИЧ"</t>
  </si>
  <si>
    <t>Фактичний переможець</t>
  </si>
  <si>
    <t>Швидкозшивачі та супутнє приладдя</t>
  </si>
  <si>
    <t>ЯРОШ СЕРГІЙ МИНОВИЧ</t>
  </si>
  <si>
    <t>послуги КЕП</t>
  </si>
  <si>
    <t>№</t>
  </si>
  <si>
    <t>№ 0103221</t>
  </si>
  <si>
    <t>№ 0103222</t>
  </si>
  <si>
    <t>№ 0103223</t>
  </si>
  <si>
    <t>№ 0103224</t>
  </si>
  <si>
    <t>№ 0103225</t>
  </si>
  <si>
    <t>№ 010922</t>
  </si>
  <si>
    <t>№ 011122</t>
  </si>
  <si>
    <t>№ 021222</t>
  </si>
  <si>
    <t>№ 040822</t>
  </si>
  <si>
    <t>№ 050422</t>
  </si>
  <si>
    <t>№ 061222</t>
  </si>
  <si>
    <t>№ 080922</t>
  </si>
  <si>
    <t>№ 081122</t>
  </si>
  <si>
    <t>№ 090322</t>
  </si>
  <si>
    <t>№ 130622</t>
  </si>
  <si>
    <t>№ 131222</t>
  </si>
  <si>
    <t>№ 140222</t>
  </si>
  <si>
    <t>№ 141222</t>
  </si>
  <si>
    <t>№ 150322</t>
  </si>
  <si>
    <t>№ 1512221</t>
  </si>
  <si>
    <t>№ 1512222</t>
  </si>
  <si>
    <t>№ 1512223</t>
  </si>
  <si>
    <t>№ 191222</t>
  </si>
  <si>
    <t>№ 1912221</t>
  </si>
  <si>
    <t>№ 1912222</t>
  </si>
  <si>
    <t>№ 200122</t>
  </si>
  <si>
    <t>№ 22/1</t>
  </si>
  <si>
    <t>№ 22/2</t>
  </si>
  <si>
    <t>№ 22/3</t>
  </si>
  <si>
    <t>№ 220322</t>
  </si>
  <si>
    <t>№ 230622</t>
  </si>
  <si>
    <t>№ 241122-1</t>
  </si>
  <si>
    <t>№ 241122-2</t>
  </si>
  <si>
    <t>№ 250322</t>
  </si>
  <si>
    <t>№ 250722</t>
  </si>
  <si>
    <t>№ 2803221</t>
  </si>
  <si>
    <t>№ 2803222</t>
  </si>
  <si>
    <t>№ 2903223</t>
  </si>
  <si>
    <t>№ 300922</t>
  </si>
  <si>
    <t>№ 8-8-07072022/88019836-351</t>
  </si>
  <si>
    <t>№ MEIS-3120</t>
  </si>
  <si>
    <t>№031122</t>
  </si>
  <si>
    <t>№090822</t>
  </si>
  <si>
    <t>ДЕПАРТАМЕНТУ ІНФОРМАЦІЙНИХ ТЕХНОЛОГІЙ ДНІПРОВСЬКОЇ МІСЬКОЇ РАДИ</t>
  </si>
  <si>
    <t>РЕЄСТР ДОГОВОРІВ ЗА 2022 рік</t>
  </si>
</sst>
</file>

<file path=xl/styles.xml><?xml version="1.0" encoding="utf-8"?>
<styleSheet xmlns="http://schemas.openxmlformats.org/spreadsheetml/2006/main">
  <numFmts count="11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yyyy\-mm\-dd"/>
    <numFmt numFmtId="165" formatCode="dd\.mm\.yyyy"/>
    <numFmt numFmtId="166" formatCode="dd\.mm\.yyyy\ hh:mm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12"/>
      <name val="Calibri"/>
      <family val="2"/>
    </font>
    <font>
      <b/>
      <sz val="10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Calibri"/>
      <family val="2"/>
    </font>
    <font>
      <sz val="10"/>
      <color rgb="FF0000FF"/>
      <name val="Calibri"/>
      <family val="2"/>
    </font>
    <font>
      <b/>
      <sz val="10"/>
      <color rgb="FFFFFFF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8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0" fillId="33" borderId="0" xfId="0" applyFill="1" applyAlignment="1">
      <alignment/>
    </xf>
    <xf numFmtId="0" fontId="43" fillId="34" borderId="10" xfId="0" applyFont="1" applyFill="1" applyBorder="1" applyAlignment="1">
      <alignment horizontal="center" vertical="center" wrapText="1"/>
    </xf>
    <xf numFmtId="1" fontId="41" fillId="33" borderId="10" xfId="0" applyNumberFormat="1" applyFont="1" applyFill="1" applyBorder="1" applyAlignment="1">
      <alignment vertical="center" wrapText="1"/>
    </xf>
    <xf numFmtId="0" fontId="42" fillId="33" borderId="10" xfId="0" applyFont="1" applyFill="1" applyBorder="1" applyAlignment="1">
      <alignment vertical="center" wrapText="1"/>
    </xf>
    <xf numFmtId="0" fontId="41" fillId="33" borderId="10" xfId="0" applyFont="1" applyFill="1" applyBorder="1" applyAlignment="1">
      <alignment vertical="center" wrapText="1"/>
    </xf>
    <xf numFmtId="4" fontId="41" fillId="33" borderId="10" xfId="0" applyNumberFormat="1" applyFont="1" applyFill="1" applyBorder="1" applyAlignment="1">
      <alignment vertical="center" wrapText="1"/>
    </xf>
    <xf numFmtId="0" fontId="31" fillId="0" borderId="0" xfId="0" applyFont="1" applyAlignment="1">
      <alignment horizontal="center" vertical="center"/>
    </xf>
    <xf numFmtId="0" fontId="31" fillId="0" borderId="0" xfId="0" applyFont="1" applyAlignment="1">
      <alignment horizontal="left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my.zakupki.prom.ua/remote/dispatcher/state_purchase_view/39489579" TargetMode="External" /><Relationship Id="rId2" Type="http://schemas.openxmlformats.org/officeDocument/2006/relationships/hyperlink" Target="https://my.zakupki.prom.ua/remote/dispatcher/state_purchase_view/39419178" TargetMode="External" /><Relationship Id="rId3" Type="http://schemas.openxmlformats.org/officeDocument/2006/relationships/hyperlink" Target="https://my.zakupki.prom.ua/remote/dispatcher/state_purchase_view/39417426" TargetMode="External" /><Relationship Id="rId4" Type="http://schemas.openxmlformats.org/officeDocument/2006/relationships/hyperlink" Target="https://my.zakupki.prom.ua/remote/dispatcher/state_purchase_view/39414599" TargetMode="External" /><Relationship Id="rId5" Type="http://schemas.openxmlformats.org/officeDocument/2006/relationships/hyperlink" Target="https://my.zakupki.prom.ua/remote/dispatcher/state_purchase_view/39296021" TargetMode="External" /><Relationship Id="rId6" Type="http://schemas.openxmlformats.org/officeDocument/2006/relationships/hyperlink" Target="https://my.zakupki.prom.ua/remote/dispatcher/state_purchase_view/39070375" TargetMode="External" /><Relationship Id="rId7" Type="http://schemas.openxmlformats.org/officeDocument/2006/relationships/hyperlink" Target="https://my.zakupki.prom.ua/remote/dispatcher/state_purchase_view/38945152" TargetMode="External" /><Relationship Id="rId8" Type="http://schemas.openxmlformats.org/officeDocument/2006/relationships/hyperlink" Target="https://my.zakupki.prom.ua/remote/dispatcher/state_purchase_view/38917851" TargetMode="External" /><Relationship Id="rId9" Type="http://schemas.openxmlformats.org/officeDocument/2006/relationships/hyperlink" Target="https://my.zakupki.prom.ua/remote/dispatcher/state_purchase_view/38852153" TargetMode="External" /><Relationship Id="rId10" Type="http://schemas.openxmlformats.org/officeDocument/2006/relationships/hyperlink" Target="https://my.zakupki.prom.ua/remote/dispatcher/state_purchase_view/38819264" TargetMode="External" /><Relationship Id="rId11" Type="http://schemas.openxmlformats.org/officeDocument/2006/relationships/hyperlink" Target="https://my.zakupki.prom.ua/remote/dispatcher/state_purchase_view/38794964" TargetMode="External" /><Relationship Id="rId12" Type="http://schemas.openxmlformats.org/officeDocument/2006/relationships/hyperlink" Target="https://my.zakupki.prom.ua/remote/dispatcher/state_purchase_view/38794642" TargetMode="External" /><Relationship Id="rId13" Type="http://schemas.openxmlformats.org/officeDocument/2006/relationships/hyperlink" Target="https://my.zakupki.prom.ua/remote/dispatcher/state_purchase_view/38719814" TargetMode="External" /><Relationship Id="rId14" Type="http://schemas.openxmlformats.org/officeDocument/2006/relationships/hyperlink" Target="https://my.zakupki.prom.ua/remote/dispatcher/state_purchase_view/38627570" TargetMode="External" /><Relationship Id="rId15" Type="http://schemas.openxmlformats.org/officeDocument/2006/relationships/hyperlink" Target="https://my.zakupki.prom.ua/remote/dispatcher/state_purchase_view/38416812" TargetMode="External" /><Relationship Id="rId16" Type="http://schemas.openxmlformats.org/officeDocument/2006/relationships/hyperlink" Target="https://my.zakupki.prom.ua/remote/dispatcher/state_purchase_view/38369041" TargetMode="External" /><Relationship Id="rId17" Type="http://schemas.openxmlformats.org/officeDocument/2006/relationships/hyperlink" Target="https://my.zakupki.prom.ua/remote/dispatcher/state_purchase_view/38332084" TargetMode="External" /><Relationship Id="rId18" Type="http://schemas.openxmlformats.org/officeDocument/2006/relationships/hyperlink" Target="https://my.zakupki.prom.ua/remote/dispatcher/state_purchase_view/38047501" TargetMode="External" /><Relationship Id="rId19" Type="http://schemas.openxmlformats.org/officeDocument/2006/relationships/hyperlink" Target="https://my.zakupki.prom.ua/remote/dispatcher/state_purchase_view/37652740" TargetMode="External" /><Relationship Id="rId20" Type="http://schemas.openxmlformats.org/officeDocument/2006/relationships/hyperlink" Target="https://my.zakupki.prom.ua/remote/dispatcher/state_purchase_view/37651768" TargetMode="External" /><Relationship Id="rId21" Type="http://schemas.openxmlformats.org/officeDocument/2006/relationships/hyperlink" Target="https://my.zakupki.prom.ua/remote/dispatcher/state_purchase_view/37434211" TargetMode="External" /><Relationship Id="rId22" Type="http://schemas.openxmlformats.org/officeDocument/2006/relationships/hyperlink" Target="https://my.zakupki.prom.ua/remote/dispatcher/state_purchase_view/37368120" TargetMode="External" /><Relationship Id="rId23" Type="http://schemas.openxmlformats.org/officeDocument/2006/relationships/hyperlink" Target="https://my.zakupki.prom.ua/remote/dispatcher/state_purchase_view/37277794" TargetMode="External" /><Relationship Id="rId24" Type="http://schemas.openxmlformats.org/officeDocument/2006/relationships/hyperlink" Target="https://my.zakupki.prom.ua/remote/dispatcher/state_purchase_view/37172666" TargetMode="External" /><Relationship Id="rId25" Type="http://schemas.openxmlformats.org/officeDocument/2006/relationships/hyperlink" Target="https://my.zakupki.prom.ua/remote/dispatcher/state_purchase_view/37006312" TargetMode="External" /><Relationship Id="rId26" Type="http://schemas.openxmlformats.org/officeDocument/2006/relationships/hyperlink" Target="https://my.zakupki.prom.ua/remote/dispatcher/state_purchase_view/37005595" TargetMode="External" /><Relationship Id="rId27" Type="http://schemas.openxmlformats.org/officeDocument/2006/relationships/hyperlink" Target="https://my.zakupki.prom.ua/remote/dispatcher/state_purchase_view/36909945" TargetMode="External" /><Relationship Id="rId28" Type="http://schemas.openxmlformats.org/officeDocument/2006/relationships/hyperlink" Target="https://my.zakupki.prom.ua/remote/dispatcher/state_purchase_view/36781077" TargetMode="External" /><Relationship Id="rId29" Type="http://schemas.openxmlformats.org/officeDocument/2006/relationships/hyperlink" Target="https://my.zakupki.prom.ua/remote/dispatcher/state_purchase_view/36780111" TargetMode="External" /><Relationship Id="rId30" Type="http://schemas.openxmlformats.org/officeDocument/2006/relationships/hyperlink" Target="https://my.zakupki.prom.ua/remote/dispatcher/state_purchase_view/36778811" TargetMode="External" /><Relationship Id="rId31" Type="http://schemas.openxmlformats.org/officeDocument/2006/relationships/hyperlink" Target="https://my.zakupki.prom.ua/remote/dispatcher/state_purchase_view/36682607" TargetMode="External" /><Relationship Id="rId32" Type="http://schemas.openxmlformats.org/officeDocument/2006/relationships/hyperlink" Target="https://my.zakupki.prom.ua/remote/dispatcher/state_purchase_view/36595800" TargetMode="External" /><Relationship Id="rId33" Type="http://schemas.openxmlformats.org/officeDocument/2006/relationships/hyperlink" Target="https://my.zakupki.prom.ua/remote/dispatcher/state_purchase_view/36471594" TargetMode="External" /><Relationship Id="rId34" Type="http://schemas.openxmlformats.org/officeDocument/2006/relationships/hyperlink" Target="https://my.zakupki.prom.ua/remote/dispatcher/state_purchase_view/36261235" TargetMode="External" /><Relationship Id="rId35" Type="http://schemas.openxmlformats.org/officeDocument/2006/relationships/hyperlink" Target="https://my.zakupki.prom.ua/remote/dispatcher/state_purchase_view/36099600" TargetMode="External" /><Relationship Id="rId36" Type="http://schemas.openxmlformats.org/officeDocument/2006/relationships/hyperlink" Target="https://my.zakupki.prom.ua/remote/dispatcher/state_purchase_view/35837924" TargetMode="External" /><Relationship Id="rId37" Type="http://schemas.openxmlformats.org/officeDocument/2006/relationships/hyperlink" Target="https://my.zakupki.prom.ua/remote/dispatcher/state_purchase_view/35754356" TargetMode="External" /><Relationship Id="rId38" Type="http://schemas.openxmlformats.org/officeDocument/2006/relationships/hyperlink" Target="https://my.zakupki.prom.ua/remote/dispatcher/state_purchase_view/35657474" TargetMode="External" /><Relationship Id="rId39" Type="http://schemas.openxmlformats.org/officeDocument/2006/relationships/hyperlink" Target="https://my.zakupki.prom.ua/remote/dispatcher/state_purchase_view/35657304" TargetMode="External" /><Relationship Id="rId40" Type="http://schemas.openxmlformats.org/officeDocument/2006/relationships/hyperlink" Target="https://my.zakupki.prom.ua/remote/dispatcher/state_purchase_view/35627122" TargetMode="External" /><Relationship Id="rId41" Type="http://schemas.openxmlformats.org/officeDocument/2006/relationships/hyperlink" Target="https://my.zakupki.prom.ua/remote/dispatcher/state_purchase_view/35626424" TargetMode="External" /><Relationship Id="rId42" Type="http://schemas.openxmlformats.org/officeDocument/2006/relationships/hyperlink" Target="https://my.zakupki.prom.ua/remote/dispatcher/state_purchase_view/35590652" TargetMode="External" /><Relationship Id="rId43" Type="http://schemas.openxmlformats.org/officeDocument/2006/relationships/hyperlink" Target="https://my.zakupki.prom.ua/remote/dispatcher/state_purchase_view/35337547" TargetMode="External" /><Relationship Id="rId44" Type="http://schemas.openxmlformats.org/officeDocument/2006/relationships/hyperlink" Target="https://my.zakupki.prom.ua/remote/dispatcher/state_purchase_view/35299290" TargetMode="External" /><Relationship Id="rId45" Type="http://schemas.openxmlformats.org/officeDocument/2006/relationships/hyperlink" Target="https://my.zakupki.prom.ua/remote/dispatcher/state_purchase_view/35281489" TargetMode="External" /><Relationship Id="rId46" Type="http://schemas.openxmlformats.org/officeDocument/2006/relationships/hyperlink" Target="https://my.zakupki.prom.ua/remote/dispatcher/state_purchase_view/35254541" TargetMode="External" /><Relationship Id="rId47" Type="http://schemas.openxmlformats.org/officeDocument/2006/relationships/hyperlink" Target="https://my.zakupki.prom.ua/remote/dispatcher/state_purchase_view/35235538" TargetMode="External" /><Relationship Id="rId48" Type="http://schemas.openxmlformats.org/officeDocument/2006/relationships/hyperlink" Target="https://my.zakupki.prom.ua/remote/dispatcher/state_purchase_view/34914345" TargetMode="External" /><Relationship Id="rId49" Type="http://schemas.openxmlformats.org/officeDocument/2006/relationships/hyperlink" Target="https://my.zakupki.prom.ua/remote/dispatcher/state_purchase_view/34910076" TargetMode="External" /><Relationship Id="rId50" Type="http://schemas.openxmlformats.org/officeDocument/2006/relationships/hyperlink" Target="https://my.zakupki.prom.ua/remote/dispatcher/state_purchase_view/34861697" TargetMode="External" /><Relationship Id="rId51" Type="http://schemas.openxmlformats.org/officeDocument/2006/relationships/hyperlink" Target="https://my.zakupki.prom.ua/remote/dispatcher/state_purchase_view/34839865" TargetMode="External" /><Relationship Id="rId52" Type="http://schemas.openxmlformats.org/officeDocument/2006/relationships/hyperlink" Target="https://my.zakupki.prom.ua/remote/dispatcher/state_purchase_view/34801300" TargetMode="External" /><Relationship Id="rId53" Type="http://schemas.openxmlformats.org/officeDocument/2006/relationships/hyperlink" Target="https://my.zakupki.prom.ua/remote/dispatcher/state_purchase_view/34559807" TargetMode="External" /><Relationship Id="rId54" Type="http://schemas.openxmlformats.org/officeDocument/2006/relationships/hyperlink" Target="https://my.zakupki.prom.ua/remote/dispatcher/state_purchase_view/33942078" TargetMode="External" /><Relationship Id="rId55" Type="http://schemas.openxmlformats.org/officeDocument/2006/relationships/hyperlink" Target="https://my.zakupki.prom.ua/remote/dispatcher/state_purchase_view/33933276" TargetMode="External" /><Relationship Id="rId5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0"/>
  <sheetViews>
    <sheetView tabSelected="1" zoomScalePageLayoutView="0" workbookViewId="0" topLeftCell="A1">
      <pane ySplit="5" topLeftCell="A12" activePane="bottomLeft" state="frozen"/>
      <selection pane="topLeft" activeCell="A1" sqref="A1"/>
      <selection pane="bottomLeft" activeCell="E1" sqref="E1"/>
    </sheetView>
  </sheetViews>
  <sheetFormatPr defaultColWidth="11.421875" defaultRowHeight="15"/>
  <cols>
    <col min="1" max="1" width="5.00390625" style="0" customWidth="1"/>
    <col min="2" max="2" width="25.00390625" style="0" customWidth="1"/>
    <col min="3" max="3" width="45.140625" style="0" customWidth="1"/>
    <col min="4" max="4" width="39.8515625" style="0" customWidth="1"/>
    <col min="5" max="5" width="37.140625" style="0" customWidth="1"/>
    <col min="6" max="6" width="15.7109375" style="0" customWidth="1"/>
    <col min="7" max="7" width="18.140625" style="0" customWidth="1"/>
    <col min="8" max="8" width="21.28125" style="0" customWidth="1"/>
  </cols>
  <sheetData>
    <row r="1" spans="1:4" ht="15">
      <c r="A1" s="1"/>
      <c r="C1" s="9" t="s">
        <v>208</v>
      </c>
      <c r="D1" s="9"/>
    </row>
    <row r="2" spans="1:4" ht="15">
      <c r="A2" s="2"/>
      <c r="C2" s="10" t="s">
        <v>207</v>
      </c>
      <c r="D2" s="9"/>
    </row>
    <row r="4" ht="15">
      <c r="A4" s="1"/>
    </row>
    <row r="5" spans="1:8" ht="25.5">
      <c r="A5" s="4" t="s">
        <v>163</v>
      </c>
      <c r="B5" s="4" t="s">
        <v>78</v>
      </c>
      <c r="C5" s="4" t="s">
        <v>157</v>
      </c>
      <c r="D5" s="4" t="s">
        <v>87</v>
      </c>
      <c r="E5" s="4" t="s">
        <v>159</v>
      </c>
      <c r="F5" s="4" t="s">
        <v>77</v>
      </c>
      <c r="G5" s="4" t="s">
        <v>95</v>
      </c>
      <c r="H5" s="4" t="s">
        <v>132</v>
      </c>
    </row>
    <row r="6" spans="1:8" s="3" customFormat="1" ht="25.5">
      <c r="A6" s="5">
        <v>1</v>
      </c>
      <c r="B6" s="6" t="str">
        <f>HYPERLINK("https://my.zakupki.prom.ua/remote/dispatcher/state_purchase_view/39489579","UA-2022-12-19-009009-a")</f>
        <v>UA-2022-12-19-009009-a</v>
      </c>
      <c r="C6" s="7" t="s">
        <v>80</v>
      </c>
      <c r="D6" s="7" t="s">
        <v>14</v>
      </c>
      <c r="E6" s="7" t="s">
        <v>97</v>
      </c>
      <c r="F6" s="7" t="s">
        <v>22</v>
      </c>
      <c r="G6" s="7" t="s">
        <v>187</v>
      </c>
      <c r="H6" s="8">
        <v>26850</v>
      </c>
    </row>
    <row r="7" spans="1:8" s="3" customFormat="1" ht="15">
      <c r="A7" s="5">
        <v>2</v>
      </c>
      <c r="B7" s="6" t="str">
        <f>HYPERLINK("https://my.zakupki.prom.ua/remote/dispatcher/state_purchase_view/39419178","UA-2022-12-15-021970-a")</f>
        <v>UA-2022-12-15-021970-a</v>
      </c>
      <c r="C7" s="7" t="s">
        <v>156</v>
      </c>
      <c r="D7" s="7" t="s">
        <v>6</v>
      </c>
      <c r="E7" s="7" t="s">
        <v>97</v>
      </c>
      <c r="F7" s="7" t="s">
        <v>22</v>
      </c>
      <c r="G7" s="7" t="s">
        <v>185</v>
      </c>
      <c r="H7" s="8">
        <v>1350</v>
      </c>
    </row>
    <row r="8" spans="1:8" s="3" customFormat="1" ht="25.5">
      <c r="A8" s="5">
        <v>3</v>
      </c>
      <c r="B8" s="6" t="str">
        <f>HYPERLINK("https://my.zakupki.prom.ua/remote/dispatcher/state_purchase_view/39417426","UA-2022-12-15-021047-a")</f>
        <v>UA-2022-12-15-021047-a</v>
      </c>
      <c r="C8" s="7" t="s">
        <v>94</v>
      </c>
      <c r="D8" s="7" t="s">
        <v>23</v>
      </c>
      <c r="E8" s="7" t="s">
        <v>97</v>
      </c>
      <c r="F8" s="7" t="s">
        <v>22</v>
      </c>
      <c r="G8" s="7" t="s">
        <v>184</v>
      </c>
      <c r="H8" s="8">
        <v>27038.12</v>
      </c>
    </row>
    <row r="9" spans="1:8" s="3" customFormat="1" ht="15">
      <c r="A9" s="5">
        <v>4</v>
      </c>
      <c r="B9" s="6" t="str">
        <f>HYPERLINK("https://my.zakupki.prom.ua/remote/dispatcher/state_purchase_view/39414599","UA-2022-12-15-019600-a")</f>
        <v>UA-2022-12-15-019600-a</v>
      </c>
      <c r="C9" s="7" t="s">
        <v>76</v>
      </c>
      <c r="D9" s="7" t="s">
        <v>24</v>
      </c>
      <c r="E9" s="7" t="s">
        <v>97</v>
      </c>
      <c r="F9" s="7" t="s">
        <v>22</v>
      </c>
      <c r="G9" s="7" t="s">
        <v>183</v>
      </c>
      <c r="H9" s="8">
        <v>22000</v>
      </c>
    </row>
    <row r="10" spans="1:8" s="3" customFormat="1" ht="38.25">
      <c r="A10" s="5">
        <v>5</v>
      </c>
      <c r="B10" s="6" t="str">
        <f>HYPERLINK("https://my.zakupki.prom.ua/remote/dispatcher/state_purchase_view/39296021","UA-2022-12-13-010166-a")</f>
        <v>UA-2022-12-13-010166-a</v>
      </c>
      <c r="C10" s="7" t="s">
        <v>125</v>
      </c>
      <c r="D10" s="7" t="s">
        <v>56</v>
      </c>
      <c r="E10" s="7" t="s">
        <v>144</v>
      </c>
      <c r="F10" s="7" t="s">
        <v>29</v>
      </c>
      <c r="G10" s="7" t="s">
        <v>179</v>
      </c>
      <c r="H10" s="8">
        <v>14400</v>
      </c>
    </row>
    <row r="11" spans="1:8" s="3" customFormat="1" ht="38.25">
      <c r="A11" s="5">
        <v>6</v>
      </c>
      <c r="B11" s="6" t="str">
        <f>HYPERLINK("https://my.zakupki.prom.ua/remote/dispatcher/state_purchase_view/39070375","UA-2022-12-06-011934-a")</f>
        <v>UA-2022-12-06-011934-a</v>
      </c>
      <c r="C11" s="7" t="s">
        <v>90</v>
      </c>
      <c r="D11" s="7" t="s">
        <v>40</v>
      </c>
      <c r="E11" s="7" t="s">
        <v>144</v>
      </c>
      <c r="F11" s="7" t="s">
        <v>29</v>
      </c>
      <c r="G11" s="7" t="s">
        <v>174</v>
      </c>
      <c r="H11" s="8">
        <v>5998.8</v>
      </c>
    </row>
    <row r="12" spans="1:8" s="3" customFormat="1" ht="15">
      <c r="A12" s="5">
        <v>7</v>
      </c>
      <c r="B12" s="6" t="str">
        <f>HYPERLINK("https://my.zakupki.prom.ua/remote/dispatcher/state_purchase_view/38945152","UA-2022-12-01-008508-a")</f>
        <v>UA-2022-12-01-008508-a</v>
      </c>
      <c r="C12" s="7" t="s">
        <v>93</v>
      </c>
      <c r="D12" s="7" t="s">
        <v>25</v>
      </c>
      <c r="E12" s="7" t="s">
        <v>135</v>
      </c>
      <c r="F12" s="7" t="s">
        <v>46</v>
      </c>
      <c r="G12" s="7" t="s">
        <v>181</v>
      </c>
      <c r="H12" s="8">
        <v>16254</v>
      </c>
    </row>
    <row r="13" spans="1:8" s="3" customFormat="1" ht="25.5">
      <c r="A13" s="5">
        <v>8</v>
      </c>
      <c r="B13" s="6" t="str">
        <f>HYPERLINK("https://my.zakupki.prom.ua/remote/dispatcher/state_purchase_view/38917851","UA-2022-11-30-011462-a")</f>
        <v>UA-2022-11-30-011462-a</v>
      </c>
      <c r="C13" s="7" t="s">
        <v>89</v>
      </c>
      <c r="D13" s="7" t="s">
        <v>18</v>
      </c>
      <c r="E13" s="7" t="s">
        <v>97</v>
      </c>
      <c r="F13" s="7" t="s">
        <v>22</v>
      </c>
      <c r="G13" s="7" t="s">
        <v>188</v>
      </c>
      <c r="H13" s="8">
        <v>480000</v>
      </c>
    </row>
    <row r="14" spans="1:8" s="3" customFormat="1" ht="38.25">
      <c r="A14" s="5">
        <v>9</v>
      </c>
      <c r="B14" s="6" t="str">
        <f>HYPERLINK("https://my.zakupki.prom.ua/remote/dispatcher/state_purchase_view/38852153","UA-2022-11-28-009204-a")</f>
        <v>UA-2022-11-28-009204-a</v>
      </c>
      <c r="C14" s="7" t="s">
        <v>124</v>
      </c>
      <c r="D14" s="7" t="s">
        <v>58</v>
      </c>
      <c r="E14" s="7" t="s">
        <v>147</v>
      </c>
      <c r="F14" s="7" t="s">
        <v>38</v>
      </c>
      <c r="G14" s="7" t="s">
        <v>74</v>
      </c>
      <c r="H14" s="8">
        <v>11996</v>
      </c>
    </row>
    <row r="15" spans="1:8" s="3" customFormat="1" ht="51">
      <c r="A15" s="5">
        <v>10</v>
      </c>
      <c r="B15" s="6" t="str">
        <f>HYPERLINK("https://my.zakupki.prom.ua/remote/dispatcher/state_purchase_view/38819264","UA-2022-11-25-011717-a")</f>
        <v>UA-2022-11-25-011717-a</v>
      </c>
      <c r="C15" s="7" t="s">
        <v>126</v>
      </c>
      <c r="D15" s="7" t="s">
        <v>62</v>
      </c>
      <c r="E15" s="7" t="s">
        <v>97</v>
      </c>
      <c r="F15" s="7" t="s">
        <v>22</v>
      </c>
      <c r="G15" s="7" t="s">
        <v>186</v>
      </c>
      <c r="H15" s="8">
        <v>985000</v>
      </c>
    </row>
    <row r="16" spans="1:8" s="3" customFormat="1" ht="25.5">
      <c r="A16" s="5">
        <v>11</v>
      </c>
      <c r="B16" s="6" t="str">
        <f>HYPERLINK("https://my.zakupki.prom.ua/remote/dispatcher/state_purchase_view/38794964","UA-2022-11-24-009939-a")</f>
        <v>UA-2022-11-24-009939-a</v>
      </c>
      <c r="C16" s="7" t="s">
        <v>86</v>
      </c>
      <c r="D16" s="7" t="s">
        <v>42</v>
      </c>
      <c r="E16" s="7" t="s">
        <v>138</v>
      </c>
      <c r="F16" s="7" t="s">
        <v>44</v>
      </c>
      <c r="G16" s="7" t="s">
        <v>196</v>
      </c>
      <c r="H16" s="8">
        <v>15123.3</v>
      </c>
    </row>
    <row r="17" spans="1:8" s="3" customFormat="1" ht="25.5">
      <c r="A17" s="5">
        <v>12</v>
      </c>
      <c r="B17" s="6" t="str">
        <f>HYPERLINK("https://my.zakupki.prom.ua/remote/dispatcher/state_purchase_view/38794642","UA-2022-11-24-009761-a")</f>
        <v>UA-2022-11-24-009761-a</v>
      </c>
      <c r="C17" s="7" t="s">
        <v>98</v>
      </c>
      <c r="D17" s="7" t="s">
        <v>16</v>
      </c>
      <c r="E17" s="7" t="s">
        <v>138</v>
      </c>
      <c r="F17" s="7" t="s">
        <v>44</v>
      </c>
      <c r="G17" s="7" t="s">
        <v>195</v>
      </c>
      <c r="H17" s="8">
        <v>21000</v>
      </c>
    </row>
    <row r="18" spans="1:8" s="3" customFormat="1" ht="15">
      <c r="A18" s="5">
        <v>13</v>
      </c>
      <c r="B18" s="6" t="str">
        <f>HYPERLINK("https://my.zakupki.prom.ua/remote/dispatcher/state_purchase_view/38719814","UA-2022-11-22-006206-a")</f>
        <v>UA-2022-11-22-006206-a</v>
      </c>
      <c r="C18" s="7" t="s">
        <v>93</v>
      </c>
      <c r="D18" s="7" t="s">
        <v>25</v>
      </c>
      <c r="E18" s="7" t="s">
        <v>158</v>
      </c>
      <c r="F18" s="7" t="s">
        <v>1</v>
      </c>
      <c r="G18" s="7"/>
      <c r="H18" s="8">
        <v>18066</v>
      </c>
    </row>
    <row r="19" spans="1:8" s="3" customFormat="1" ht="38.25">
      <c r="A19" s="5">
        <v>14</v>
      </c>
      <c r="B19" s="6" t="str">
        <f>HYPERLINK("https://my.zakupki.prom.ua/remote/dispatcher/state_purchase_view/38627570","UA-2022-11-17-005582-a")</f>
        <v>UA-2022-11-17-005582-a</v>
      </c>
      <c r="C19" s="7" t="s">
        <v>84</v>
      </c>
      <c r="D19" s="7" t="s">
        <v>13</v>
      </c>
      <c r="E19" s="7" t="s">
        <v>153</v>
      </c>
      <c r="F19" s="7" t="s">
        <v>36</v>
      </c>
      <c r="G19" s="7" t="s">
        <v>171</v>
      </c>
      <c r="H19" s="8">
        <v>339378</v>
      </c>
    </row>
    <row r="20" spans="1:8" s="3" customFormat="1" ht="38.25">
      <c r="A20" s="5">
        <v>15</v>
      </c>
      <c r="B20" s="6" t="str">
        <f>HYPERLINK("https://my.zakupki.prom.ua/remote/dispatcher/state_purchase_view/38416812","UA-2022-11-08-007182-a")</f>
        <v>UA-2022-11-08-007182-a</v>
      </c>
      <c r="C20" s="7" t="s">
        <v>101</v>
      </c>
      <c r="D20" s="7" t="s">
        <v>62</v>
      </c>
      <c r="E20" s="7" t="s">
        <v>143</v>
      </c>
      <c r="F20" s="7" t="s">
        <v>9</v>
      </c>
      <c r="G20" s="7" t="s">
        <v>176</v>
      </c>
      <c r="H20" s="8">
        <v>93000</v>
      </c>
    </row>
    <row r="21" spans="1:8" s="3" customFormat="1" ht="63.75">
      <c r="A21" s="5">
        <v>16</v>
      </c>
      <c r="B21" s="6" t="str">
        <f>HYPERLINK("https://my.zakupki.prom.ua/remote/dispatcher/state_purchase_view/38369041","UA-2022-11-04-012078-a")</f>
        <v>UA-2022-11-04-012078-a</v>
      </c>
      <c r="C21" s="7" t="s">
        <v>117</v>
      </c>
      <c r="D21" s="7" t="s">
        <v>57</v>
      </c>
      <c r="E21" s="7" t="s">
        <v>150</v>
      </c>
      <c r="F21" s="7" t="s">
        <v>30</v>
      </c>
      <c r="G21" s="7" t="s">
        <v>170</v>
      </c>
      <c r="H21" s="8">
        <v>5717209</v>
      </c>
    </row>
    <row r="22" spans="1:8" s="3" customFormat="1" ht="51">
      <c r="A22" s="5">
        <v>17</v>
      </c>
      <c r="B22" s="6" t="str">
        <f>HYPERLINK("https://my.zakupki.prom.ua/remote/dispatcher/state_purchase_view/38332084","UA-2022-11-03-008294-a")</f>
        <v>UA-2022-11-03-008294-a</v>
      </c>
      <c r="C22" s="7" t="s">
        <v>106</v>
      </c>
      <c r="D22" s="7" t="s">
        <v>69</v>
      </c>
      <c r="E22" s="7" t="s">
        <v>130</v>
      </c>
      <c r="F22" s="7" t="s">
        <v>19</v>
      </c>
      <c r="G22" s="7" t="s">
        <v>205</v>
      </c>
      <c r="H22" s="8">
        <v>2812.5</v>
      </c>
    </row>
    <row r="23" spans="1:8" s="3" customFormat="1" ht="63.75">
      <c r="A23" s="5">
        <v>18</v>
      </c>
      <c r="B23" s="6" t="str">
        <f>HYPERLINK("https://my.zakupki.prom.ua/remote/dispatcher/state_purchase_view/38047501","UA-2022-10-19-003606-a")</f>
        <v>UA-2022-10-19-003606-a</v>
      </c>
      <c r="C23" s="7" t="s">
        <v>118</v>
      </c>
      <c r="D23" s="7" t="s">
        <v>57</v>
      </c>
      <c r="E23" s="7" t="s">
        <v>150</v>
      </c>
      <c r="F23" s="7" t="s">
        <v>30</v>
      </c>
      <c r="G23" s="7" t="s">
        <v>21</v>
      </c>
      <c r="H23" s="8">
        <v>5717209</v>
      </c>
    </row>
    <row r="24" spans="1:8" s="3" customFormat="1" ht="15">
      <c r="A24" s="5">
        <v>19</v>
      </c>
      <c r="B24" s="6" t="str">
        <f>HYPERLINK("https://my.zakupki.prom.ua/remote/dispatcher/state_purchase_view/37652740","UA-2022-09-22-011471-a")</f>
        <v>UA-2022-09-22-011471-a</v>
      </c>
      <c r="C24" s="7" t="s">
        <v>88</v>
      </c>
      <c r="D24" s="7" t="s">
        <v>17</v>
      </c>
      <c r="E24" s="7" t="s">
        <v>133</v>
      </c>
      <c r="F24" s="7" t="s">
        <v>50</v>
      </c>
      <c r="G24" s="7" t="s">
        <v>202</v>
      </c>
      <c r="H24" s="8">
        <v>1501.64</v>
      </c>
    </row>
    <row r="25" spans="1:8" s="3" customFormat="1" ht="38.25">
      <c r="A25" s="5">
        <v>20</v>
      </c>
      <c r="B25" s="6" t="str">
        <f>HYPERLINK("https://my.zakupki.prom.ua/remote/dispatcher/state_purchase_view/37651768","UA-2022-09-22-010963-a")</f>
        <v>UA-2022-09-22-010963-a</v>
      </c>
      <c r="C25" s="7" t="s">
        <v>81</v>
      </c>
      <c r="D25" s="7" t="s">
        <v>12</v>
      </c>
      <c r="E25" s="7"/>
      <c r="F25" s="7"/>
      <c r="G25" s="7"/>
      <c r="H25" s="7"/>
    </row>
    <row r="26" spans="1:8" s="3" customFormat="1" ht="51">
      <c r="A26" s="5">
        <v>21</v>
      </c>
      <c r="B26" s="6" t="str">
        <f>HYPERLINK("https://my.zakupki.prom.ua/remote/dispatcher/state_purchase_view/37434211","UA-2022-09-09-003706-a")</f>
        <v>UA-2022-09-09-003706-a</v>
      </c>
      <c r="C26" s="7" t="s">
        <v>112</v>
      </c>
      <c r="D26" s="7" t="s">
        <v>59</v>
      </c>
      <c r="E26" s="7" t="s">
        <v>143</v>
      </c>
      <c r="F26" s="7" t="s">
        <v>9</v>
      </c>
      <c r="G26" s="7" t="s">
        <v>4</v>
      </c>
      <c r="H26" s="8">
        <v>27000</v>
      </c>
    </row>
    <row r="27" spans="1:8" s="3" customFormat="1" ht="38.25">
      <c r="A27" s="5">
        <v>22</v>
      </c>
      <c r="B27" s="6" t="str">
        <f>HYPERLINK("https://my.zakupki.prom.ua/remote/dispatcher/state_purchase_view/37368120","UA-2022-09-06-004199-a")</f>
        <v>UA-2022-09-06-004199-a</v>
      </c>
      <c r="C27" s="7" t="s">
        <v>88</v>
      </c>
      <c r="D27" s="7" t="s">
        <v>17</v>
      </c>
      <c r="E27" s="7" t="s">
        <v>140</v>
      </c>
      <c r="F27" s="7" t="s">
        <v>28</v>
      </c>
      <c r="G27" s="7" t="s">
        <v>175</v>
      </c>
      <c r="H27" s="8">
        <v>1920</v>
      </c>
    </row>
    <row r="28" spans="1:8" s="3" customFormat="1" ht="38.25">
      <c r="A28" s="5">
        <v>23</v>
      </c>
      <c r="B28" s="6" t="str">
        <f>HYPERLINK("https://my.zakupki.prom.ua/remote/dispatcher/state_purchase_view/37277794","UA-2022-08-30-006038-a")</f>
        <v>UA-2022-08-30-006038-a</v>
      </c>
      <c r="C28" s="7" t="s">
        <v>104</v>
      </c>
      <c r="D28" s="7" t="s">
        <v>64</v>
      </c>
      <c r="E28" s="7" t="s">
        <v>142</v>
      </c>
      <c r="F28" s="7" t="s">
        <v>39</v>
      </c>
      <c r="G28" s="7"/>
      <c r="H28" s="8">
        <v>141750</v>
      </c>
    </row>
    <row r="29" spans="1:8" s="3" customFormat="1" ht="15">
      <c r="A29" s="5">
        <v>24</v>
      </c>
      <c r="B29" s="6" t="str">
        <f>HYPERLINK("https://my.zakupki.prom.ua/remote/dispatcher/state_purchase_view/37172666","UA-2022-08-22-007070-a")</f>
        <v>UA-2022-08-22-007070-a</v>
      </c>
      <c r="C29" s="7" t="s">
        <v>93</v>
      </c>
      <c r="D29" s="7" t="s">
        <v>25</v>
      </c>
      <c r="E29" s="7" t="s">
        <v>135</v>
      </c>
      <c r="F29" s="7" t="s">
        <v>46</v>
      </c>
      <c r="G29" s="7" t="s">
        <v>169</v>
      </c>
      <c r="H29" s="8">
        <v>5220</v>
      </c>
    </row>
    <row r="30" spans="1:8" s="3" customFormat="1" ht="25.5">
      <c r="A30" s="5">
        <v>25</v>
      </c>
      <c r="B30" s="6" t="str">
        <f>HYPERLINK("https://my.zakupki.prom.ua/remote/dispatcher/state_purchase_view/37006312","UA-2022-08-10-004904-a")</f>
        <v>UA-2022-08-10-004904-a</v>
      </c>
      <c r="C30" s="7" t="s">
        <v>103</v>
      </c>
      <c r="D30" s="7" t="s">
        <v>54</v>
      </c>
      <c r="E30" s="7" t="s">
        <v>91</v>
      </c>
      <c r="F30" s="7" t="s">
        <v>11</v>
      </c>
      <c r="G30" s="7" t="s">
        <v>206</v>
      </c>
      <c r="H30" s="8">
        <v>1100</v>
      </c>
    </row>
    <row r="31" spans="1:8" s="3" customFormat="1" ht="38.25">
      <c r="A31" s="5">
        <v>26</v>
      </c>
      <c r="B31" s="6" t="str">
        <f>HYPERLINK("https://my.zakupki.prom.ua/remote/dispatcher/state_purchase_view/37005595","UA-2022-08-10-004518-a")</f>
        <v>UA-2022-08-10-004518-a</v>
      </c>
      <c r="C31" s="7" t="s">
        <v>108</v>
      </c>
      <c r="D31" s="7" t="s">
        <v>58</v>
      </c>
      <c r="E31" s="7" t="s">
        <v>147</v>
      </c>
      <c r="F31" s="7" t="s">
        <v>38</v>
      </c>
      <c r="G31" s="7" t="s">
        <v>203</v>
      </c>
      <c r="H31" s="8">
        <v>5998</v>
      </c>
    </row>
    <row r="32" spans="1:8" s="3" customFormat="1" ht="25.5">
      <c r="A32" s="5">
        <v>27</v>
      </c>
      <c r="B32" s="6" t="str">
        <f>HYPERLINK("https://my.zakupki.prom.ua/remote/dispatcher/state_purchase_view/36909945","UA-2022-08-03-005591-a")</f>
        <v>UA-2022-08-03-005591-a</v>
      </c>
      <c r="C32" s="7" t="s">
        <v>96</v>
      </c>
      <c r="D32" s="7" t="s">
        <v>14</v>
      </c>
      <c r="E32" s="7" t="s">
        <v>149</v>
      </c>
      <c r="F32" s="7" t="s">
        <v>48</v>
      </c>
      <c r="G32" s="7" t="s">
        <v>172</v>
      </c>
      <c r="H32" s="8">
        <v>12450</v>
      </c>
    </row>
    <row r="33" spans="1:8" s="3" customFormat="1" ht="25.5">
      <c r="A33" s="5">
        <v>28</v>
      </c>
      <c r="B33" s="6" t="str">
        <f>HYPERLINK("https://my.zakupki.prom.ua/remote/dispatcher/state_purchase_view/36781077","UA-2022-07-22-006680-a")</f>
        <v>UA-2022-07-22-006680-a</v>
      </c>
      <c r="C33" s="7" t="s">
        <v>131</v>
      </c>
      <c r="D33" s="7" t="s">
        <v>43</v>
      </c>
      <c r="E33" s="7" t="s">
        <v>138</v>
      </c>
      <c r="F33" s="7" t="s">
        <v>44</v>
      </c>
      <c r="G33" s="7" t="s">
        <v>192</v>
      </c>
      <c r="H33" s="8">
        <v>1227.12</v>
      </c>
    </row>
    <row r="34" spans="1:8" s="3" customFormat="1" ht="38.25">
      <c r="A34" s="5">
        <v>29</v>
      </c>
      <c r="B34" s="6" t="str">
        <f>HYPERLINK("https://my.zakupki.prom.ua/remote/dispatcher/state_purchase_view/36780111","UA-2022-07-22-006246-a")</f>
        <v>UA-2022-07-22-006246-a</v>
      </c>
      <c r="C34" s="7" t="s">
        <v>160</v>
      </c>
      <c r="D34" s="7" t="s">
        <v>7</v>
      </c>
      <c r="E34" s="7" t="s">
        <v>138</v>
      </c>
      <c r="F34" s="7" t="s">
        <v>44</v>
      </c>
      <c r="G34" s="7" t="s">
        <v>191</v>
      </c>
      <c r="H34" s="8">
        <v>2301</v>
      </c>
    </row>
    <row r="35" spans="1:8" s="3" customFormat="1" ht="114.75">
      <c r="A35" s="5">
        <v>30</v>
      </c>
      <c r="B35" s="6" t="str">
        <f>HYPERLINK("https://my.zakupki.prom.ua/remote/dispatcher/state_purchase_view/36778811","UA-2022-07-22-005515-a")</f>
        <v>UA-2022-07-22-005515-a</v>
      </c>
      <c r="C35" s="7" t="s">
        <v>96</v>
      </c>
      <c r="D35" s="7" t="s">
        <v>15</v>
      </c>
      <c r="E35" s="7" t="s">
        <v>138</v>
      </c>
      <c r="F35" s="7" t="s">
        <v>44</v>
      </c>
      <c r="G35" s="7" t="s">
        <v>190</v>
      </c>
      <c r="H35" s="8">
        <v>2892.48</v>
      </c>
    </row>
    <row r="36" spans="1:8" s="3" customFormat="1" ht="76.5">
      <c r="A36" s="5">
        <v>31</v>
      </c>
      <c r="B36" s="6" t="str">
        <f>HYPERLINK("https://my.zakupki.prom.ua/remote/dispatcher/state_purchase_view/36682607","UA-2022-07-14-005995-a")</f>
        <v>UA-2022-07-14-005995-a</v>
      </c>
      <c r="C36" s="7" t="s">
        <v>109</v>
      </c>
      <c r="D36" s="7" t="s">
        <v>62</v>
      </c>
      <c r="E36" s="7" t="s">
        <v>150</v>
      </c>
      <c r="F36" s="7" t="s">
        <v>30</v>
      </c>
      <c r="G36" s="7" t="s">
        <v>198</v>
      </c>
      <c r="H36" s="8">
        <v>3082751</v>
      </c>
    </row>
    <row r="37" spans="1:8" s="3" customFormat="1" ht="38.25">
      <c r="A37" s="5">
        <v>32</v>
      </c>
      <c r="B37" s="6" t="str">
        <f>HYPERLINK("https://my.zakupki.prom.ua/remote/dispatcher/state_purchase_view/36595800","UA-2022-07-07-002685-a")</f>
        <v>UA-2022-07-07-002685-a</v>
      </c>
      <c r="C37" s="7" t="s">
        <v>162</v>
      </c>
      <c r="D37" s="7" t="s">
        <v>72</v>
      </c>
      <c r="E37" s="7" t="s">
        <v>151</v>
      </c>
      <c r="F37" s="7" t="s">
        <v>37</v>
      </c>
      <c r="G37" s="7" t="s">
        <v>47</v>
      </c>
      <c r="H37" s="8">
        <v>332</v>
      </c>
    </row>
    <row r="38" spans="1:8" s="3" customFormat="1" ht="25.5">
      <c r="A38" s="5">
        <v>33</v>
      </c>
      <c r="B38" s="6" t="str">
        <f>HYPERLINK("https://my.zakupki.prom.ua/remote/dispatcher/state_purchase_view/36471594","UA-2022-06-23-007067-a")</f>
        <v>UA-2022-06-23-007067-a</v>
      </c>
      <c r="C38" s="7" t="s">
        <v>111</v>
      </c>
      <c r="D38" s="7" t="s">
        <v>55</v>
      </c>
      <c r="E38" s="7" t="s">
        <v>92</v>
      </c>
      <c r="F38" s="7" t="s">
        <v>31</v>
      </c>
      <c r="G38" s="7" t="s">
        <v>194</v>
      </c>
      <c r="H38" s="8">
        <v>15632</v>
      </c>
    </row>
    <row r="39" spans="1:8" s="3" customFormat="1" ht="51">
      <c r="A39" s="5">
        <v>34</v>
      </c>
      <c r="B39" s="6" t="str">
        <f>HYPERLINK("https://my.zakupki.prom.ua/remote/dispatcher/state_purchase_view/36261235","UA-2022-06-01-005600-a")</f>
        <v>UA-2022-06-01-005600-a</v>
      </c>
      <c r="C39" s="7" t="s">
        <v>102</v>
      </c>
      <c r="D39" s="7" t="s">
        <v>63</v>
      </c>
      <c r="E39" s="7" t="s">
        <v>139</v>
      </c>
      <c r="F39" s="7" t="s">
        <v>49</v>
      </c>
      <c r="G39" s="7" t="s">
        <v>178</v>
      </c>
      <c r="H39" s="8">
        <v>207600</v>
      </c>
    </row>
    <row r="40" spans="1:8" s="3" customFormat="1" ht="38.25">
      <c r="A40" s="5">
        <v>35</v>
      </c>
      <c r="B40" s="6" t="str">
        <f>HYPERLINK("https://my.zakupki.prom.ua/remote/dispatcher/state_purchase_view/36099600","UA-2022-05-11-002034-a")</f>
        <v>UA-2022-05-11-002034-a</v>
      </c>
      <c r="C40" s="7" t="s">
        <v>79</v>
      </c>
      <c r="D40" s="7" t="s">
        <v>51</v>
      </c>
      <c r="E40" s="7" t="s">
        <v>82</v>
      </c>
      <c r="F40" s="7" t="s">
        <v>32</v>
      </c>
      <c r="G40" s="7" t="s">
        <v>204</v>
      </c>
      <c r="H40" s="8">
        <v>1200</v>
      </c>
    </row>
    <row r="41" spans="1:8" s="3" customFormat="1" ht="89.25">
      <c r="A41" s="5">
        <v>36</v>
      </c>
      <c r="B41" s="6" t="str">
        <f>HYPERLINK("https://my.zakupki.prom.ua/remote/dispatcher/state_purchase_view/35837924","UA-2022-04-05-002797-b")</f>
        <v>UA-2022-04-05-002797-b</v>
      </c>
      <c r="C41" s="7" t="s">
        <v>116</v>
      </c>
      <c r="D41" s="7" t="s">
        <v>57</v>
      </c>
      <c r="E41" s="7" t="s">
        <v>150</v>
      </c>
      <c r="F41" s="7" t="s">
        <v>30</v>
      </c>
      <c r="G41" s="7" t="s">
        <v>201</v>
      </c>
      <c r="H41" s="8">
        <v>2940000</v>
      </c>
    </row>
    <row r="42" spans="1:8" s="3" customFormat="1" ht="38.25">
      <c r="A42" s="5">
        <v>37</v>
      </c>
      <c r="B42" s="6" t="str">
        <f>HYPERLINK("https://my.zakupki.prom.ua/remote/dispatcher/state_purchase_view/35754356","UA-2022-03-25-002026-b")</f>
        <v>UA-2022-03-25-002026-b</v>
      </c>
      <c r="C42" s="7" t="s">
        <v>83</v>
      </c>
      <c r="D42" s="7" t="s">
        <v>12</v>
      </c>
      <c r="E42" s="7" t="s">
        <v>141</v>
      </c>
      <c r="F42" s="7" t="s">
        <v>36</v>
      </c>
      <c r="G42" s="7" t="s">
        <v>197</v>
      </c>
      <c r="H42" s="8">
        <v>68820</v>
      </c>
    </row>
    <row r="43" spans="1:8" s="3" customFormat="1" ht="38.25">
      <c r="A43" s="5">
        <v>38</v>
      </c>
      <c r="B43" s="6" t="str">
        <f>HYPERLINK("https://my.zakupki.prom.ua/remote/dispatcher/state_purchase_view/35657474","UA-2022-03-15-003643-a")</f>
        <v>UA-2022-03-15-003643-a</v>
      </c>
      <c r="C43" s="7" t="s">
        <v>119</v>
      </c>
      <c r="D43" s="7" t="s">
        <v>65</v>
      </c>
      <c r="E43" s="7" t="s">
        <v>155</v>
      </c>
      <c r="F43" s="7" t="s">
        <v>49</v>
      </c>
      <c r="G43" s="7" t="s">
        <v>200</v>
      </c>
      <c r="H43" s="8">
        <v>72000</v>
      </c>
    </row>
    <row r="44" spans="1:8" s="3" customFormat="1" ht="38.25">
      <c r="A44" s="5">
        <v>39</v>
      </c>
      <c r="B44" s="6" t="str">
        <f>HYPERLINK("https://my.zakupki.prom.ua/remote/dispatcher/state_purchase_view/35657304","UA-2022-03-15-003593-a")</f>
        <v>UA-2022-03-15-003593-a</v>
      </c>
      <c r="C44" s="7" t="s">
        <v>105</v>
      </c>
      <c r="D44" s="7" t="s">
        <v>75</v>
      </c>
      <c r="E44" s="7" t="s">
        <v>146</v>
      </c>
      <c r="F44" s="7" t="s">
        <v>41</v>
      </c>
      <c r="G44" s="7" t="s">
        <v>199</v>
      </c>
      <c r="H44" s="8">
        <v>998400</v>
      </c>
    </row>
    <row r="45" spans="1:8" s="3" customFormat="1" ht="38.25">
      <c r="A45" s="5">
        <v>40</v>
      </c>
      <c r="B45" s="6" t="str">
        <f>HYPERLINK("https://my.zakupki.prom.ua/remote/dispatcher/state_purchase_view/35627122","UA-2022-03-11-002598-a")</f>
        <v>UA-2022-03-11-002598-a</v>
      </c>
      <c r="C45" s="7" t="s">
        <v>100</v>
      </c>
      <c r="D45" s="7" t="s">
        <v>73</v>
      </c>
      <c r="E45" s="7" t="s">
        <v>142</v>
      </c>
      <c r="F45" s="7" t="s">
        <v>39</v>
      </c>
      <c r="G45" s="7" t="s">
        <v>193</v>
      </c>
      <c r="H45" s="8">
        <v>1376994.7</v>
      </c>
    </row>
    <row r="46" spans="1:8" s="3" customFormat="1" ht="38.25">
      <c r="A46" s="5">
        <v>41</v>
      </c>
      <c r="B46" s="6" t="str">
        <f>HYPERLINK("https://my.zakupki.prom.ua/remote/dispatcher/state_purchase_view/35626424","UA-2022-03-11-002396-a")</f>
        <v>UA-2022-03-11-002396-a</v>
      </c>
      <c r="C46" s="7" t="s">
        <v>100</v>
      </c>
      <c r="D46" s="7" t="s">
        <v>73</v>
      </c>
      <c r="E46" s="7" t="s">
        <v>142</v>
      </c>
      <c r="F46" s="7" t="s">
        <v>39</v>
      </c>
      <c r="G46" s="7"/>
      <c r="H46" s="8">
        <v>1376994.7</v>
      </c>
    </row>
    <row r="47" spans="1:8" s="3" customFormat="1" ht="25.5">
      <c r="A47" s="5">
        <v>42</v>
      </c>
      <c r="B47" s="6" t="str">
        <f>HYPERLINK("https://my.zakupki.prom.ua/remote/dispatcher/state_purchase_view/35590652","UA-2022-03-07-001914-a")</f>
        <v>UA-2022-03-07-001914-a</v>
      </c>
      <c r="C47" s="7" t="s">
        <v>114</v>
      </c>
      <c r="D47" s="7" t="s">
        <v>70</v>
      </c>
      <c r="E47" s="7" t="s">
        <v>137</v>
      </c>
      <c r="F47" s="7" t="s">
        <v>26</v>
      </c>
      <c r="G47" s="7" t="s">
        <v>173</v>
      </c>
      <c r="H47" s="8">
        <v>2497402.8</v>
      </c>
    </row>
    <row r="48" spans="1:8" s="3" customFormat="1" ht="25.5">
      <c r="A48" s="5">
        <v>43</v>
      </c>
      <c r="B48" s="6" t="str">
        <f>HYPERLINK("https://my.zakupki.prom.ua/remote/dispatcher/state_purchase_view/35337547","UA-2022-02-18-010554-b")</f>
        <v>UA-2022-02-18-010554-b</v>
      </c>
      <c r="C48" s="7" t="s">
        <v>111</v>
      </c>
      <c r="D48" s="7" t="s">
        <v>55</v>
      </c>
      <c r="E48" s="7" t="s">
        <v>161</v>
      </c>
      <c r="F48" s="7" t="s">
        <v>3</v>
      </c>
      <c r="G48" s="7" t="s">
        <v>0</v>
      </c>
      <c r="H48" s="8">
        <v>17038</v>
      </c>
    </row>
    <row r="49" spans="1:8" s="3" customFormat="1" ht="51">
      <c r="A49" s="5">
        <v>44</v>
      </c>
      <c r="B49" s="6" t="str">
        <f>HYPERLINK("https://my.zakupki.prom.ua/remote/dispatcher/state_purchase_view/35299290","UA-2022-02-17-014315-b")</f>
        <v>UA-2022-02-17-014315-b</v>
      </c>
      <c r="C49" s="7" t="s">
        <v>122</v>
      </c>
      <c r="D49" s="7" t="s">
        <v>63</v>
      </c>
      <c r="E49" s="7" t="s">
        <v>142</v>
      </c>
      <c r="F49" s="7" t="s">
        <v>39</v>
      </c>
      <c r="G49" s="7" t="s">
        <v>167</v>
      </c>
      <c r="H49" s="8">
        <v>109295.74</v>
      </c>
    </row>
    <row r="50" spans="1:8" s="3" customFormat="1" ht="25.5">
      <c r="A50" s="5">
        <v>45</v>
      </c>
      <c r="B50" s="6" t="str">
        <f>HYPERLINK("https://my.zakupki.prom.ua/remote/dispatcher/state_purchase_view/35281489","UA-2022-02-17-007883-b")</f>
        <v>UA-2022-02-17-007883-b</v>
      </c>
      <c r="C50" s="7" t="s">
        <v>121</v>
      </c>
      <c r="D50" s="7" t="s">
        <v>63</v>
      </c>
      <c r="E50" s="7" t="s">
        <v>142</v>
      </c>
      <c r="F50" s="7" t="s">
        <v>39</v>
      </c>
      <c r="G50" s="7" t="s">
        <v>166</v>
      </c>
      <c r="H50" s="8">
        <v>191600</v>
      </c>
    </row>
    <row r="51" spans="1:8" s="3" customFormat="1" ht="89.25">
      <c r="A51" s="5">
        <v>46</v>
      </c>
      <c r="B51" s="6" t="str">
        <f>HYPERLINK("https://my.zakupki.prom.ua/remote/dispatcher/state_purchase_view/35254541","UA-2022-02-16-013726-b")</f>
        <v>UA-2022-02-16-013726-b</v>
      </c>
      <c r="C51" s="7" t="s">
        <v>107</v>
      </c>
      <c r="D51" s="7" t="s">
        <v>66</v>
      </c>
      <c r="E51" s="7" t="s">
        <v>143</v>
      </c>
      <c r="F51" s="7" t="s">
        <v>9</v>
      </c>
      <c r="G51" s="7" t="s">
        <v>168</v>
      </c>
      <c r="H51" s="8">
        <v>212467</v>
      </c>
    </row>
    <row r="52" spans="1:8" s="3" customFormat="1" ht="38.25">
      <c r="A52" s="5">
        <v>47</v>
      </c>
      <c r="B52" s="6" t="str">
        <f>HYPERLINK("https://my.zakupki.prom.ua/remote/dispatcher/state_purchase_view/35235538","UA-2022-02-16-006903-b")</f>
        <v>UA-2022-02-16-006903-b</v>
      </c>
      <c r="C52" s="7" t="s">
        <v>120</v>
      </c>
      <c r="D52" s="7" t="s">
        <v>60</v>
      </c>
      <c r="E52" s="7" t="s">
        <v>143</v>
      </c>
      <c r="F52" s="7" t="s">
        <v>9</v>
      </c>
      <c r="G52" s="7" t="s">
        <v>182</v>
      </c>
      <c r="H52" s="8">
        <v>741191</v>
      </c>
    </row>
    <row r="53" spans="1:8" s="3" customFormat="1" ht="38.25">
      <c r="A53" s="5">
        <v>48</v>
      </c>
      <c r="B53" s="6" t="str">
        <f>HYPERLINK("https://my.zakupki.prom.ua/remote/dispatcher/state_purchase_view/34914345","UA-2022-02-07-014350-b")</f>
        <v>UA-2022-02-07-014350-b</v>
      </c>
      <c r="C53" s="7" t="s">
        <v>115</v>
      </c>
      <c r="D53" s="7" t="s">
        <v>68</v>
      </c>
      <c r="E53" s="7" t="s">
        <v>136</v>
      </c>
      <c r="F53" s="7" t="s">
        <v>33</v>
      </c>
      <c r="G53" s="7" t="s">
        <v>177</v>
      </c>
      <c r="H53" s="8">
        <v>350000</v>
      </c>
    </row>
    <row r="54" spans="1:8" s="3" customFormat="1" ht="38.25">
      <c r="A54" s="5">
        <v>49</v>
      </c>
      <c r="B54" s="6" t="str">
        <f>HYPERLINK("https://my.zakupki.prom.ua/remote/dispatcher/state_purchase_view/34910076","UA-2022-02-07-012879-b")</f>
        <v>UA-2022-02-07-012879-b</v>
      </c>
      <c r="C54" s="7" t="s">
        <v>123</v>
      </c>
      <c r="D54" s="7" t="s">
        <v>71</v>
      </c>
      <c r="E54" s="7" t="s">
        <v>85</v>
      </c>
      <c r="F54" s="7" t="s">
        <v>20</v>
      </c>
      <c r="G54" s="7" t="s">
        <v>2</v>
      </c>
      <c r="H54" s="8">
        <v>3384</v>
      </c>
    </row>
    <row r="55" spans="1:8" s="3" customFormat="1" ht="38.25">
      <c r="A55" s="5">
        <v>50</v>
      </c>
      <c r="B55" s="6" t="str">
        <f>HYPERLINK("https://my.zakupki.prom.ua/remote/dispatcher/state_purchase_view/34861697","UA-2022-02-04-013151-b")</f>
        <v>UA-2022-02-04-013151-b</v>
      </c>
      <c r="C55" s="7" t="s">
        <v>110</v>
      </c>
      <c r="D55" s="7" t="s">
        <v>52</v>
      </c>
      <c r="E55" s="7" t="s">
        <v>154</v>
      </c>
      <c r="F55" s="7" t="s">
        <v>45</v>
      </c>
      <c r="G55" s="7" t="s">
        <v>10</v>
      </c>
      <c r="H55" s="8">
        <v>772590</v>
      </c>
    </row>
    <row r="56" spans="1:8" s="3" customFormat="1" ht="51">
      <c r="A56" s="5">
        <v>51</v>
      </c>
      <c r="B56" s="6" t="str">
        <f>HYPERLINK("https://my.zakupki.prom.ua/remote/dispatcher/state_purchase_view/34839865","UA-2022-02-04-005665-b")</f>
        <v>UA-2022-02-04-005665-b</v>
      </c>
      <c r="C56" s="7" t="s">
        <v>152</v>
      </c>
      <c r="D56" s="7" t="s">
        <v>61</v>
      </c>
      <c r="E56" s="7" t="s">
        <v>148</v>
      </c>
      <c r="F56" s="7" t="s">
        <v>35</v>
      </c>
      <c r="G56" s="7" t="s">
        <v>8</v>
      </c>
      <c r="H56" s="8">
        <v>11520</v>
      </c>
    </row>
    <row r="57" spans="1:8" s="3" customFormat="1" ht="25.5">
      <c r="A57" s="5">
        <v>52</v>
      </c>
      <c r="B57" s="6" t="str">
        <f>HYPERLINK("https://my.zakupki.prom.ua/remote/dispatcher/state_purchase_view/34801300","UA-2022-02-03-008843-b")</f>
        <v>UA-2022-02-03-008843-b</v>
      </c>
      <c r="C57" s="7" t="s">
        <v>113</v>
      </c>
      <c r="D57" s="7" t="s">
        <v>53</v>
      </c>
      <c r="E57" s="7" t="s">
        <v>153</v>
      </c>
      <c r="F57" s="7" t="s">
        <v>36</v>
      </c>
      <c r="G57" s="7" t="s">
        <v>165</v>
      </c>
      <c r="H57" s="8">
        <v>92322</v>
      </c>
    </row>
    <row r="58" spans="1:8" s="3" customFormat="1" ht="38.25">
      <c r="A58" s="5">
        <v>53</v>
      </c>
      <c r="B58" s="6" t="str">
        <f>HYPERLINK("https://my.zakupki.prom.ua/remote/dispatcher/state_purchase_view/34559807","UA-2022-01-27-015471-b")</f>
        <v>UA-2022-01-27-015471-b</v>
      </c>
      <c r="C58" s="7" t="s">
        <v>99</v>
      </c>
      <c r="D58" s="7" t="s">
        <v>67</v>
      </c>
      <c r="E58" s="7" t="s">
        <v>145</v>
      </c>
      <c r="F58" s="7" t="s">
        <v>34</v>
      </c>
      <c r="G58" s="7" t="s">
        <v>164</v>
      </c>
      <c r="H58" s="8">
        <v>4039992</v>
      </c>
    </row>
    <row r="59" spans="1:8" s="3" customFormat="1" ht="25.5">
      <c r="A59" s="5">
        <v>54</v>
      </c>
      <c r="B59" s="6" t="str">
        <f>HYPERLINK("https://my.zakupki.prom.ua/remote/dispatcher/state_purchase_view/33942078","UA-2022-01-05-001589-c")</f>
        <v>UA-2022-01-05-001589-c</v>
      </c>
      <c r="C59" s="7" t="s">
        <v>127</v>
      </c>
      <c r="D59" s="7" t="s">
        <v>57</v>
      </c>
      <c r="E59" s="7" t="s">
        <v>129</v>
      </c>
      <c r="F59" s="7" t="s">
        <v>5</v>
      </c>
      <c r="G59" s="7" t="s">
        <v>180</v>
      </c>
      <c r="H59" s="8">
        <v>80640</v>
      </c>
    </row>
    <row r="60" spans="1:8" s="3" customFormat="1" ht="51">
      <c r="A60" s="5">
        <v>55</v>
      </c>
      <c r="B60" s="6" t="str">
        <f>HYPERLINK("https://my.zakupki.prom.ua/remote/dispatcher/state_purchase_view/33933276","UA-2022-01-04-004008-c")</f>
        <v>UA-2022-01-04-004008-c</v>
      </c>
      <c r="C60" s="7" t="s">
        <v>128</v>
      </c>
      <c r="D60" s="7" t="s">
        <v>58</v>
      </c>
      <c r="E60" s="7" t="s">
        <v>134</v>
      </c>
      <c r="F60" s="7" t="s">
        <v>27</v>
      </c>
      <c r="G60" s="7" t="s">
        <v>189</v>
      </c>
      <c r="H60" s="8">
        <v>11500</v>
      </c>
    </row>
  </sheetData>
  <sheetProtection/>
  <hyperlinks>
    <hyperlink ref="B6" r:id="rId1" display="https://my.zakupki.prom.ua/remote/dispatcher/state_purchase_view/39489579"/>
    <hyperlink ref="B7" r:id="rId2" display="https://my.zakupki.prom.ua/remote/dispatcher/state_purchase_view/39419178"/>
    <hyperlink ref="B8" r:id="rId3" display="https://my.zakupki.prom.ua/remote/dispatcher/state_purchase_view/39417426"/>
    <hyperlink ref="B9" r:id="rId4" display="https://my.zakupki.prom.ua/remote/dispatcher/state_purchase_view/39414599"/>
    <hyperlink ref="B10" r:id="rId5" display="https://my.zakupki.prom.ua/remote/dispatcher/state_purchase_view/39296021"/>
    <hyperlink ref="B11" r:id="rId6" display="https://my.zakupki.prom.ua/remote/dispatcher/state_purchase_view/39070375"/>
    <hyperlink ref="B12" r:id="rId7" display="https://my.zakupki.prom.ua/remote/dispatcher/state_purchase_view/38945152"/>
    <hyperlink ref="B13" r:id="rId8" display="https://my.zakupki.prom.ua/remote/dispatcher/state_purchase_view/38917851"/>
    <hyperlink ref="B14" r:id="rId9" display="https://my.zakupki.prom.ua/remote/dispatcher/state_purchase_view/38852153"/>
    <hyperlink ref="B15" r:id="rId10" display="https://my.zakupki.prom.ua/remote/dispatcher/state_purchase_view/38819264"/>
    <hyperlink ref="B16" r:id="rId11" display="https://my.zakupki.prom.ua/remote/dispatcher/state_purchase_view/38794964"/>
    <hyperlink ref="B17" r:id="rId12" display="https://my.zakupki.prom.ua/remote/dispatcher/state_purchase_view/38794642"/>
    <hyperlink ref="B18" r:id="rId13" display="https://my.zakupki.prom.ua/remote/dispatcher/state_purchase_view/38719814"/>
    <hyperlink ref="B19" r:id="rId14" display="https://my.zakupki.prom.ua/remote/dispatcher/state_purchase_view/38627570"/>
    <hyperlink ref="B20" r:id="rId15" display="https://my.zakupki.prom.ua/remote/dispatcher/state_purchase_view/38416812"/>
    <hyperlink ref="B21" r:id="rId16" display="https://my.zakupki.prom.ua/remote/dispatcher/state_purchase_view/38369041"/>
    <hyperlink ref="B22" r:id="rId17" display="https://my.zakupki.prom.ua/remote/dispatcher/state_purchase_view/38332084"/>
    <hyperlink ref="B23" r:id="rId18" display="https://my.zakupki.prom.ua/remote/dispatcher/state_purchase_view/38047501"/>
    <hyperlink ref="B24" r:id="rId19" display="https://my.zakupki.prom.ua/remote/dispatcher/state_purchase_view/37652740"/>
    <hyperlink ref="B25" r:id="rId20" display="https://my.zakupki.prom.ua/remote/dispatcher/state_purchase_view/37651768"/>
    <hyperlink ref="B26" r:id="rId21" display="https://my.zakupki.prom.ua/remote/dispatcher/state_purchase_view/37434211"/>
    <hyperlink ref="B27" r:id="rId22" display="https://my.zakupki.prom.ua/remote/dispatcher/state_purchase_view/37368120"/>
    <hyperlink ref="B28" r:id="rId23" display="https://my.zakupki.prom.ua/remote/dispatcher/state_purchase_view/37277794"/>
    <hyperlink ref="B29" r:id="rId24" display="https://my.zakupki.prom.ua/remote/dispatcher/state_purchase_view/37172666"/>
    <hyperlink ref="B30" r:id="rId25" display="https://my.zakupki.prom.ua/remote/dispatcher/state_purchase_view/37006312"/>
    <hyperlink ref="B31" r:id="rId26" display="https://my.zakupki.prom.ua/remote/dispatcher/state_purchase_view/37005595"/>
    <hyperlink ref="B32" r:id="rId27" display="https://my.zakupki.prom.ua/remote/dispatcher/state_purchase_view/36909945"/>
    <hyperlink ref="B33" r:id="rId28" display="https://my.zakupki.prom.ua/remote/dispatcher/state_purchase_view/36781077"/>
    <hyperlink ref="B34" r:id="rId29" display="https://my.zakupki.prom.ua/remote/dispatcher/state_purchase_view/36780111"/>
    <hyperlink ref="B35" r:id="rId30" display="https://my.zakupki.prom.ua/remote/dispatcher/state_purchase_view/36778811"/>
    <hyperlink ref="B36" r:id="rId31" display="https://my.zakupki.prom.ua/remote/dispatcher/state_purchase_view/36682607"/>
    <hyperlink ref="B37" r:id="rId32" display="https://my.zakupki.prom.ua/remote/dispatcher/state_purchase_view/36595800"/>
    <hyperlink ref="B38" r:id="rId33" display="https://my.zakupki.prom.ua/remote/dispatcher/state_purchase_view/36471594"/>
    <hyperlink ref="B39" r:id="rId34" display="https://my.zakupki.prom.ua/remote/dispatcher/state_purchase_view/36261235"/>
    <hyperlink ref="B40" r:id="rId35" display="https://my.zakupki.prom.ua/remote/dispatcher/state_purchase_view/36099600"/>
    <hyperlink ref="B41" r:id="rId36" display="https://my.zakupki.prom.ua/remote/dispatcher/state_purchase_view/35837924"/>
    <hyperlink ref="B42" r:id="rId37" display="https://my.zakupki.prom.ua/remote/dispatcher/state_purchase_view/35754356"/>
    <hyperlink ref="B43" r:id="rId38" display="https://my.zakupki.prom.ua/remote/dispatcher/state_purchase_view/35657474"/>
    <hyperlink ref="B44" r:id="rId39" display="https://my.zakupki.prom.ua/remote/dispatcher/state_purchase_view/35657304"/>
    <hyperlink ref="B45" r:id="rId40" display="https://my.zakupki.prom.ua/remote/dispatcher/state_purchase_view/35627122"/>
    <hyperlink ref="B46" r:id="rId41" display="https://my.zakupki.prom.ua/remote/dispatcher/state_purchase_view/35626424"/>
    <hyperlink ref="B47" r:id="rId42" display="https://my.zakupki.prom.ua/remote/dispatcher/state_purchase_view/35590652"/>
    <hyperlink ref="B48" r:id="rId43" display="https://my.zakupki.prom.ua/remote/dispatcher/state_purchase_view/35337547"/>
    <hyperlink ref="B49" r:id="rId44" display="https://my.zakupki.prom.ua/remote/dispatcher/state_purchase_view/35299290"/>
    <hyperlink ref="B50" r:id="rId45" display="https://my.zakupki.prom.ua/remote/dispatcher/state_purchase_view/35281489"/>
    <hyperlink ref="B51" r:id="rId46" display="https://my.zakupki.prom.ua/remote/dispatcher/state_purchase_view/35254541"/>
    <hyperlink ref="B52" r:id="rId47" display="https://my.zakupki.prom.ua/remote/dispatcher/state_purchase_view/35235538"/>
    <hyperlink ref="B53" r:id="rId48" display="https://my.zakupki.prom.ua/remote/dispatcher/state_purchase_view/34914345"/>
    <hyperlink ref="B54" r:id="rId49" display="https://my.zakupki.prom.ua/remote/dispatcher/state_purchase_view/34910076"/>
    <hyperlink ref="B55" r:id="rId50" display="https://my.zakupki.prom.ua/remote/dispatcher/state_purchase_view/34861697"/>
    <hyperlink ref="B56" r:id="rId51" display="https://my.zakupki.prom.ua/remote/dispatcher/state_purchase_view/34839865"/>
    <hyperlink ref="B57" r:id="rId52" display="https://my.zakupki.prom.ua/remote/dispatcher/state_purchase_view/34801300"/>
    <hyperlink ref="B58" r:id="rId53" display="https://my.zakupki.prom.ua/remote/dispatcher/state_purchase_view/34559807"/>
    <hyperlink ref="B59" r:id="rId54" display="https://my.zakupki.prom.ua/remote/dispatcher/state_purchase_view/33942078"/>
    <hyperlink ref="B60" r:id="rId55" display="https://my.zakupki.prom.ua/remote/dispatcher/state_purchase_view/33933276"/>
  </hyperlinks>
  <printOptions/>
  <pageMargins left="0.75" right="0.75" top="1" bottom="1" header="0.5" footer="0.5"/>
  <pageSetup horizontalDpi="600" verticalDpi="600" orientation="portrait" paperSize="9" r:id="rId5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</dc:title>
  <dc:subject/>
  <dc:creator>Unknown</dc:creator>
  <cp:keywords/>
  <dc:description/>
  <cp:lastModifiedBy>Валентина Магро</cp:lastModifiedBy>
  <dcterms:created xsi:type="dcterms:W3CDTF">2023-03-30T14:02:33Z</dcterms:created>
  <dcterms:modified xsi:type="dcterms:W3CDTF">2023-03-30T11:18:41Z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