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<sst xmlns="http://schemas.openxmlformats.org/spreadsheetml/2006/main" count="314" uniqueCount="148">
  <si>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</si>
  <si>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</si>
  <si>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</si>
  <si>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</si>
  <si>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</si>
  <si>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</si>
  <si>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</si>
  <si>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</si>
  <si>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</si>
  <si>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</si>
  <si>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</si>
  <si>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</si>
  <si>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</si>
  <si>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</si>
  <si>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</si>
  <si>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</si>
  <si>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</si>
  <si>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</si>
  <si>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</si>
  <si>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</si>
  <si>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</si>
  <si>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</si>
  <si>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</si>
  <si>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</si>
  <si>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</si>
  <si>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UA-2016-08-29-000646-c</t>
  </si>
  <si>
    <t>Ваги платформні PW 1010 - 1t , 1000х1000 мм</t>
  </si>
  <si>
    <t>38311200-0 - Електронні технічні ваги</t>
  </si>
  <si>
    <t>Допорогова закупівля</t>
  </si>
  <si>
    <t>закупівля не відбулась</t>
  </si>
  <si>
    <t>UA-2016-08-30-000410-c</t>
  </si>
  <si>
    <t>Багатофункціональний пристрій Canon iR1133</t>
  </si>
  <si>
    <t>30000000-9 - Офісна та комп’ютерна техніка, устаткування та приладдя, крім меблів та пакетів програмного забезпечення</t>
  </si>
  <si>
    <t>UA-2016-10-10-001043-b</t>
  </si>
  <si>
    <t>Послуги з перевезення вантажним автомобілем з водієм</t>
  </si>
  <si>
    <t>60100000-9 - Послуги з автомобільних перевезень</t>
  </si>
  <si>
    <t>UA-2016-10-10-001053-b</t>
  </si>
  <si>
    <t>UA-2017-01-10-000137-b</t>
  </si>
  <si>
    <t>UA-2017-01-31-000526-b</t>
  </si>
  <si>
    <t>UA-2018-06-08-001129-a</t>
  </si>
  <si>
    <t>Канцтовары, бумага</t>
  </si>
  <si>
    <t>30192700-8 - Канцелярські товари</t>
  </si>
  <si>
    <t>Звіт про укладений договір</t>
  </si>
  <si>
    <t>ТОВАРИСТВО З ОБМЕЖЕНОЮ ВІДПОВІДАЛЬНІСТЮ "АКВАРЕЛЬ - Н"</t>
  </si>
  <si>
    <t>34986257</t>
  </si>
  <si>
    <t>завершено</t>
  </si>
  <si>
    <t>АНБ-180607-6</t>
  </si>
  <si>
    <t>UAH</t>
  </si>
  <si>
    <t>активний</t>
  </si>
  <si>
    <t>UA-2018-08-15-001471-b</t>
  </si>
  <si>
    <t>Прибори зовнішнього освітлення</t>
  </si>
  <si>
    <t>31520000-7 - Світильники та освітлювальна арматура; 31520000-7 - Світильники та освітлювальна арматура; 31520000-7 - Світильники та освітлювальна арматура</t>
  </si>
  <si>
    <t>ТОВАРИСТВО З ОБМЕЖЕНОЮ ВІДПОВІДАЛЬНІСТЮ "ЮПК ІНВЕСТ ДНІПРО"</t>
  </si>
  <si>
    <t>38300662</t>
  </si>
  <si>
    <t>18/1508</t>
  </si>
  <si>
    <t>UA-2018-08-15-002169-b</t>
  </si>
  <si>
    <t>Приладдя монтажу зовнішнього освітлення</t>
  </si>
  <si>
    <t>34928500-3 - Обладнання для вуличного освітлення</t>
  </si>
  <si>
    <t>ТОВАРИСТВО З ОБМЕЖЕНОЮ ВІДПОВІДАЛЬНІСТЮ "ТЕСЛА ЕЛЕКТРОНІКС"</t>
  </si>
  <si>
    <t>41270612</t>
  </si>
  <si>
    <t>18/1509</t>
  </si>
  <si>
    <t>UA-2018-09-03-000635-a</t>
  </si>
  <si>
    <t>Будівельні роботи та поточний ремонт</t>
  </si>
  <si>
    <t>45000000-7 - Будівельні роботи та поточний ремонт</t>
  </si>
  <si>
    <t xml:space="preserve">Бєлал Сергій Володимирович </t>
  </si>
  <si>
    <t>2790304432</t>
  </si>
  <si>
    <t>17/08</t>
  </si>
  <si>
    <t>UA-2018-09-07-000459-a</t>
  </si>
  <si>
    <t>Ручний Інструмент</t>
  </si>
  <si>
    <t>42650000-7 - Ручні інструменти пневматичні чи моторизовані</t>
  </si>
  <si>
    <t>ТОВАРИСТВО З ОБМЕЖЕНОЮ ВІДПОВІДАЛЬНІСТЮ "ЕПІЦЕНТР К"</t>
  </si>
  <si>
    <t>32490244</t>
  </si>
  <si>
    <t>38836263ДП2/18</t>
  </si>
  <si>
    <t>UA-2018-09-11-001569-c</t>
  </si>
  <si>
    <t>Надання юридичних послуг</t>
  </si>
  <si>
    <t>79110000-8 - Послуги з юридичного консультування та юридичного представництва</t>
  </si>
  <si>
    <t>АДВОКАТСЬКЕ ОБ'ЄДНАННЯ "НЕКСУМ"</t>
  </si>
  <si>
    <t>38958561</t>
  </si>
  <si>
    <t>18/09-03</t>
  </si>
  <si>
    <t>UA-2018-01-31-001976-c</t>
  </si>
  <si>
    <t>ФОП "ІСМАІЛОВА ЕЛЬМІРА САРХОШЕВНА"</t>
  </si>
  <si>
    <t>3185719721</t>
  </si>
  <si>
    <t>02/13-1</t>
  </si>
  <si>
    <t>UA-2018-01-17-001141-c</t>
  </si>
  <si>
    <t>Дизельне паливо</t>
  </si>
  <si>
    <t>09134200-9 - Дизельне паливо</t>
  </si>
  <si>
    <t>ТОВ "ДНІПРО ОІЛ ТРЕЙД"</t>
  </si>
  <si>
    <t>40878412</t>
  </si>
  <si>
    <t>1</t>
  </si>
  <si>
    <t>UA-2017-11-23-002773-a</t>
  </si>
  <si>
    <t>Бензин А 95</t>
  </si>
  <si>
    <t>09132000-3 - Бензин</t>
  </si>
  <si>
    <t>ТОВ АЛЬЯНС ЕВОЛЮШН</t>
  </si>
  <si>
    <t>40473930</t>
  </si>
  <si>
    <t>0814</t>
  </si>
  <si>
    <t>UA-2017-06-01-000831-b</t>
  </si>
  <si>
    <t>0554</t>
  </si>
  <si>
    <t>UA-2017-06-01-000840-b</t>
  </si>
  <si>
    <t>15</t>
  </si>
  <si>
    <t>UA-2017-02-16-000741-c</t>
  </si>
  <si>
    <t>4</t>
  </si>
  <si>
    <t>UA-2016-11-04-000707-b</t>
  </si>
  <si>
    <t>ФОП "Тітов Володимир Вікторович"</t>
  </si>
  <si>
    <t>3032522134</t>
  </si>
  <si>
    <t>140</t>
  </si>
  <si>
    <t>UA-2016-11-01-000519-a</t>
  </si>
  <si>
    <t>ТОВ "ТОРГОВИЙ ДІМ "НЄФТЕК"</t>
  </si>
  <si>
    <t>40100448</t>
  </si>
  <si>
    <t>142</t>
  </si>
  <si>
    <t>UA-2016-11-01-000555-a</t>
  </si>
  <si>
    <t>Бензин A 95</t>
  </si>
  <si>
    <t>141</t>
  </si>
  <si>
    <t>UA-2016-10-27-000610-a</t>
  </si>
  <si>
    <t>Програма «1С: Бухгалтерія для України» версія 8 (ПРОФ версія)</t>
  </si>
  <si>
    <t>48443000-5 - Пакети програмного забезпечення для бухгалтерського обліку</t>
  </si>
  <si>
    <t>ФОП Тарасенко Олена Леонідівна</t>
  </si>
  <si>
    <t>2852502701</t>
  </si>
  <si>
    <t>139</t>
  </si>
  <si>
    <t>UA-2016-10-19-000282-b</t>
  </si>
  <si>
    <t>130</t>
  </si>
  <si>
    <t>UA-2016-10-11-000543-b</t>
  </si>
  <si>
    <t>129</t>
  </si>
  <si>
    <t>UA-2016-09-23-000108-c</t>
  </si>
  <si>
    <t>Комп’ютерне обладнання та приладдя</t>
  </si>
  <si>
    <t>30200000-1 - Комп’ютерне обладнання та приладдя; 30200000-1 - Комп’ютерне обладнання та приладдя; 30200000-1 - Комп’ютерне обладнання та приладдя</t>
  </si>
  <si>
    <t>ФОП Меркулов Борис Олександрович</t>
  </si>
  <si>
    <t>2556012994</t>
  </si>
  <si>
    <t>87</t>
  </si>
  <si>
    <t>UA-2016-09-16-000629-c</t>
  </si>
  <si>
    <t>скасована</t>
  </si>
  <si>
    <t>UA-2016-09-13-000393-c</t>
  </si>
  <si>
    <t>71</t>
  </si>
  <si>
    <t>UA-2016-09-02-000265-c</t>
  </si>
  <si>
    <t>Ваги платформні ВПД-Л1010-1,0 т</t>
  </si>
  <si>
    <t>ТОВ "ВАГОВИМІРЮВАЛЬНІ СИСТЕМИ-ПРОМ"</t>
  </si>
  <si>
    <t>39893909</t>
  </si>
  <si>
    <t>61</t>
  </si>
  <si>
    <t>UA-2016-08-30-000358-c</t>
  </si>
  <si>
    <t>Кутова шліфмашина</t>
  </si>
  <si>
    <t>42652000-1 - Електромеханічні ручні інструменти</t>
  </si>
  <si>
    <t>ТОВ "Роботун Про"</t>
  </si>
  <si>
    <t>39079675</t>
  </si>
  <si>
    <t>68</t>
  </si>
  <si>
    <t>UA-2016-08-30-000765-c</t>
  </si>
  <si>
    <t>30200000-1 - Комп’ютерне обладнання та приладдя; 30200000-1 - Комп’ютерне обладнання та приладдя</t>
  </si>
  <si>
    <t>ТОВ Комел</t>
  </si>
  <si>
    <t>24083083</t>
  </si>
  <si>
    <t>Звіт створено 24 вересня в 14:58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</si>
</sst>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" sqref="A1:B2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20.00390625" style="0" customWidth="1"/>
    <col min="19" max="19" width="25.00390625" style="0" customWidth="1"/>
    <col min="20" max="20" width="10.00390625" style="0" customWidth="1"/>
    <col min="21" max="21" width="20.00390625" style="0" customWidth="1"/>
  </cols>
  <sheetData>
    <row r="1" ht="12.75">
      <c r="A1" s="1"/>
    </row>
    <row r="2" ht="12.75">
      <c r="A2" s="2"/>
    </row>
    <row r="4" spans="1:25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</row>
    <row r="5" spans="1:25" ht="12.75">
      <c r="A5" s="4">
        <v>1</v>
      </c>
      <c r="B5" s="1" t="s">
        <v>25</v>
      </c>
      <c r="C5" s="5" t="s">
        <v>26</v>
      </c>
      <c r="D5" s="1" t="s">
        <v>27</v>
      </c>
      <c r="E5" s="1" t="s">
        <v>28</v>
      </c>
      <c r="F5" s="6">
        <v>42611</v>
      </c>
      <c r="G5" s="1"/>
      <c r="H5" s="6">
        <v>42614</v>
      </c>
      <c r="I5" s="7">
        <v>0</v>
      </c>
      <c r="J5" s="8">
        <v>1</v>
      </c>
      <c r="K5" s="8">
        <v>7300</v>
      </c>
      <c r="L5" s="8">
        <v>7300</v>
      </c>
      <c r="M5" s="4">
        <v>0</v>
      </c>
      <c r="N5" s="1"/>
      <c r="O5" s="9"/>
      <c r="P5" s="1"/>
      <c r="Q5" s="1"/>
      <c r="R5" s="1"/>
      <c r="S5" s="1"/>
      <c r="T5" s="10" t="str">
        <f>HYPERLINK("https://my.zakupki.prom.ua/cabinet/purchases/state_purchase/view/362291")</f>
        <v>https://my.zakupki.prom.ua/cabinet/purchases/state_purchase/view/362291</v>
      </c>
      <c r="U5" s="1" t="s">
        <v>29</v>
      </c>
      <c r="V5" s="1"/>
      <c r="W5" s="1"/>
      <c r="X5" s="1"/>
      <c r="Y5" s="1"/>
    </row>
    <row r="6" spans="1:25" ht="12.75">
      <c r="A6" s="4">
        <v>2</v>
      </c>
      <c r="B6" s="1" t="s">
        <v>30</v>
      </c>
      <c r="C6" s="5" t="s">
        <v>31</v>
      </c>
      <c r="D6" s="1" t="s">
        <v>32</v>
      </c>
      <c r="E6" s="1" t="s">
        <v>28</v>
      </c>
      <c r="F6" s="6">
        <v>42612</v>
      </c>
      <c r="G6" s="1"/>
      <c r="H6" s="6">
        <v>42615</v>
      </c>
      <c r="I6" s="7">
        <v>0</v>
      </c>
      <c r="J6" s="8">
        <v>1</v>
      </c>
      <c r="K6" s="8">
        <v>7000</v>
      </c>
      <c r="L6" s="8">
        <v>7000</v>
      </c>
      <c r="M6" s="4">
        <v>0</v>
      </c>
      <c r="N6" s="1"/>
      <c r="O6" s="9"/>
      <c r="P6" s="1"/>
      <c r="Q6" s="1"/>
      <c r="R6" s="1"/>
      <c r="S6" s="1"/>
      <c r="T6" s="10" t="str">
        <f>HYPERLINK("https://my.zakupki.prom.ua/cabinet/purchases/state_purchase/view/368297")</f>
        <v>https://my.zakupki.prom.ua/cabinet/purchases/state_purchase/view/368297</v>
      </c>
      <c r="U6" s="1" t="s">
        <v>29</v>
      </c>
      <c r="V6" s="1"/>
      <c r="W6" s="1"/>
      <c r="X6" s="1"/>
      <c r="Y6" s="1"/>
    </row>
    <row r="7" spans="1:25" ht="25.5">
      <c r="A7" s="4">
        <v>3</v>
      </c>
      <c r="B7" s="1" t="s">
        <v>33</v>
      </c>
      <c r="C7" s="5" t="s">
        <v>34</v>
      </c>
      <c r="D7" s="1" t="s">
        <v>35</v>
      </c>
      <c r="E7" s="1" t="s">
        <v>28</v>
      </c>
      <c r="F7" s="6">
        <v>42653</v>
      </c>
      <c r="G7" s="1"/>
      <c r="H7" s="6">
        <v>42656</v>
      </c>
      <c r="I7" s="7">
        <v>0</v>
      </c>
      <c r="J7" s="8">
        <v>3</v>
      </c>
      <c r="K7" s="8">
        <v>36000</v>
      </c>
      <c r="L7" s="8">
        <v>12000</v>
      </c>
      <c r="M7" s="4">
        <v>0</v>
      </c>
      <c r="N7" s="1"/>
      <c r="O7" s="9"/>
      <c r="P7" s="1"/>
      <c r="Q7" s="1"/>
      <c r="R7" s="1"/>
      <c r="S7" s="1"/>
      <c r="T7" s="10" t="str">
        <f>HYPERLINK("https://my.zakupki.prom.ua/cabinet/purchases/state_purchase/view/641882")</f>
        <v>https://my.zakupki.prom.ua/cabinet/purchases/state_purchase/view/641882</v>
      </c>
      <c r="U7" s="1" t="s">
        <v>29</v>
      </c>
      <c r="V7" s="1"/>
      <c r="W7" s="1"/>
      <c r="X7" s="1"/>
      <c r="Y7" s="1"/>
    </row>
    <row r="8" spans="1:25" ht="25.5">
      <c r="A8" s="4">
        <v>4</v>
      </c>
      <c r="B8" s="1" t="s">
        <v>36</v>
      </c>
      <c r="C8" s="5" t="s">
        <v>34</v>
      </c>
      <c r="D8" s="1" t="s">
        <v>35</v>
      </c>
      <c r="E8" s="1" t="s">
        <v>28</v>
      </c>
      <c r="F8" s="6">
        <v>42653</v>
      </c>
      <c r="G8" s="1"/>
      <c r="H8" s="6">
        <v>42656</v>
      </c>
      <c r="I8" s="7">
        <v>0</v>
      </c>
      <c r="J8" s="8">
        <v>3</v>
      </c>
      <c r="K8" s="8">
        <v>36000</v>
      </c>
      <c r="L8" s="8">
        <v>12000</v>
      </c>
      <c r="M8" s="4">
        <v>0</v>
      </c>
      <c r="N8" s="1"/>
      <c r="O8" s="9"/>
      <c r="P8" s="1"/>
      <c r="Q8" s="1"/>
      <c r="R8" s="1"/>
      <c r="S8" s="1"/>
      <c r="T8" s="10" t="str">
        <f>HYPERLINK("https://my.zakupki.prom.ua/cabinet/purchases/state_purchase/view/641891")</f>
        <v>https://my.zakupki.prom.ua/cabinet/purchases/state_purchase/view/641891</v>
      </c>
      <c r="U8" s="1" t="s">
        <v>29</v>
      </c>
      <c r="V8" s="1"/>
      <c r="W8" s="1"/>
      <c r="X8" s="1"/>
      <c r="Y8" s="1"/>
    </row>
    <row r="9" spans="1:25" ht="25.5">
      <c r="A9" s="4">
        <v>5</v>
      </c>
      <c r="B9" s="1" t="s">
        <v>37</v>
      </c>
      <c r="C9" s="5" t="s">
        <v>34</v>
      </c>
      <c r="D9" s="1" t="s">
        <v>35</v>
      </c>
      <c r="E9" s="1" t="s">
        <v>28</v>
      </c>
      <c r="F9" s="6">
        <v>42745</v>
      </c>
      <c r="G9" s="1"/>
      <c r="H9" s="6">
        <v>42753</v>
      </c>
      <c r="I9" s="7">
        <v>0</v>
      </c>
      <c r="J9" s="8">
        <v>12</v>
      </c>
      <c r="K9" s="8">
        <v>144000</v>
      </c>
      <c r="L9" s="8">
        <v>12000</v>
      </c>
      <c r="M9" s="4">
        <v>0</v>
      </c>
      <c r="N9" s="1"/>
      <c r="O9" s="9"/>
      <c r="P9" s="1"/>
      <c r="Q9" s="1"/>
      <c r="R9" s="1"/>
      <c r="S9" s="1"/>
      <c r="T9" s="10" t="str">
        <f>HYPERLINK("https://my.zakupki.prom.ua/cabinet/purchases/state_purchase/view/1430764")</f>
        <v>https://my.zakupki.prom.ua/cabinet/purchases/state_purchase/view/1430764</v>
      </c>
      <c r="U9" s="1" t="s">
        <v>29</v>
      </c>
      <c r="V9" s="1"/>
      <c r="W9" s="1"/>
      <c r="X9" s="1"/>
      <c r="Y9" s="1"/>
    </row>
    <row r="10" spans="1:25" ht="25.5">
      <c r="A10" s="4">
        <v>6</v>
      </c>
      <c r="B10" s="1" t="s">
        <v>38</v>
      </c>
      <c r="C10" s="5" t="s">
        <v>34</v>
      </c>
      <c r="D10" s="1" t="s">
        <v>35</v>
      </c>
      <c r="E10" s="1" t="s">
        <v>28</v>
      </c>
      <c r="F10" s="6">
        <v>42766</v>
      </c>
      <c r="G10" s="1"/>
      <c r="H10" s="6">
        <v>42774</v>
      </c>
      <c r="I10" s="7">
        <v>0</v>
      </c>
      <c r="J10" s="8">
        <v>11</v>
      </c>
      <c r="K10" s="8">
        <v>132000</v>
      </c>
      <c r="L10" s="8">
        <v>12000</v>
      </c>
      <c r="M10" s="4">
        <v>0</v>
      </c>
      <c r="N10" s="1"/>
      <c r="O10" s="9"/>
      <c r="P10" s="1"/>
      <c r="Q10" s="1"/>
      <c r="R10" s="1"/>
      <c r="S10" s="1"/>
      <c r="T10" s="10" t="str">
        <f>HYPERLINK("https://my.zakupki.prom.ua/cabinet/purchases/state_purchase/view/1881900")</f>
        <v>https://my.zakupki.prom.ua/cabinet/purchases/state_purchase/view/1881900</v>
      </c>
      <c r="U10" s="1" t="s">
        <v>29</v>
      </c>
      <c r="V10" s="1"/>
      <c r="W10" s="1"/>
      <c r="X10" s="1"/>
      <c r="Y10" s="1"/>
    </row>
    <row r="11" spans="1:25" ht="25.5">
      <c r="A11" s="4">
        <v>7</v>
      </c>
      <c r="B11" s="1" t="s">
        <v>39</v>
      </c>
      <c r="C11" s="5" t="s">
        <v>40</v>
      </c>
      <c r="D11" s="1" t="s">
        <v>41</v>
      </c>
      <c r="E11" s="1" t="s">
        <v>42</v>
      </c>
      <c r="F11" s="6">
        <v>43259</v>
      </c>
      <c r="G11" s="1"/>
      <c r="H11" s="6">
        <v>43259</v>
      </c>
      <c r="I11" s="7">
        <v>1</v>
      </c>
      <c r="J11" s="8">
        <v>13</v>
      </c>
      <c r="K11" s="8">
        <v>2912.45</v>
      </c>
      <c r="L11" s="8">
        <v>224.0346153846154</v>
      </c>
      <c r="M11" s="8">
        <v>2912.45</v>
      </c>
      <c r="N11" s="8">
        <v>224.0346153846154</v>
      </c>
      <c r="O11" s="9" t="s">
        <v>43</v>
      </c>
      <c r="P11" s="8">
        <v>0</v>
      </c>
      <c r="Q11" s="11">
        <v>0</v>
      </c>
      <c r="R11" s="1" t="s">
        <v>43</v>
      </c>
      <c r="S11" s="1" t="s">
        <v>44</v>
      </c>
      <c r="T11" s="10" t="str">
        <f>HYPERLINK("https://my.zakupki.prom.ua/cabinet/purchases/state_purchase/view/7378322")</f>
        <v>https://my.zakupki.prom.ua/cabinet/purchases/state_purchase/view/7378322</v>
      </c>
      <c r="U11" s="1" t="s">
        <v>45</v>
      </c>
      <c r="V11" s="1" t="s">
        <v>46</v>
      </c>
      <c r="W11" s="8">
        <v>2912.45</v>
      </c>
      <c r="X11" s="1" t="s">
        <v>47</v>
      </c>
      <c r="Y11" s="1" t="s">
        <v>48</v>
      </c>
    </row>
    <row r="12" spans="1:25" ht="25.5">
      <c r="A12" s="4">
        <v>8</v>
      </c>
      <c r="B12" s="1" t="s">
        <v>49</v>
      </c>
      <c r="C12" s="5" t="s">
        <v>50</v>
      </c>
      <c r="D12" s="1" t="s">
        <v>51</v>
      </c>
      <c r="E12" s="1" t="s">
        <v>42</v>
      </c>
      <c r="F12" s="6">
        <v>43327</v>
      </c>
      <c r="G12" s="1"/>
      <c r="H12" s="6">
        <v>43327</v>
      </c>
      <c r="I12" s="7">
        <v>1</v>
      </c>
      <c r="J12" s="8">
        <v>23</v>
      </c>
      <c r="K12" s="8">
        <v>200000</v>
      </c>
      <c r="L12" s="8">
        <v>8695.652173913044</v>
      </c>
      <c r="M12" s="8">
        <v>199761.72</v>
      </c>
      <c r="N12" s="8">
        <v>8685.292173913043</v>
      </c>
      <c r="O12" s="9" t="s">
        <v>52</v>
      </c>
      <c r="P12" s="8">
        <v>238.28</v>
      </c>
      <c r="Q12" s="11">
        <v>0.12</v>
      </c>
      <c r="R12" s="1" t="s">
        <v>52</v>
      </c>
      <c r="S12" s="1" t="s">
        <v>53</v>
      </c>
      <c r="T12" s="10" t="str">
        <f>HYPERLINK("https://my.zakupki.prom.ua/cabinet/purchases/state_purchase/view/7995756")</f>
        <v>https://my.zakupki.prom.ua/cabinet/purchases/state_purchase/view/7995756</v>
      </c>
      <c r="U12" s="1" t="s">
        <v>45</v>
      </c>
      <c r="V12" s="1" t="s">
        <v>54</v>
      </c>
      <c r="W12" s="8">
        <v>199761.72</v>
      </c>
      <c r="X12" s="1" t="s">
        <v>47</v>
      </c>
      <c r="Y12" s="1" t="s">
        <v>48</v>
      </c>
    </row>
    <row r="13" spans="1:25" ht="25.5">
      <c r="A13" s="4">
        <v>9</v>
      </c>
      <c r="B13" s="1" t="s">
        <v>55</v>
      </c>
      <c r="C13" s="5" t="s">
        <v>56</v>
      </c>
      <c r="D13" s="1" t="s">
        <v>57</v>
      </c>
      <c r="E13" s="1" t="s">
        <v>42</v>
      </c>
      <c r="F13" s="6">
        <v>43327</v>
      </c>
      <c r="G13" s="1"/>
      <c r="H13" s="6">
        <v>43327</v>
      </c>
      <c r="I13" s="7">
        <v>1</v>
      </c>
      <c r="J13" s="8">
        <v>20</v>
      </c>
      <c r="K13" s="8">
        <v>51000</v>
      </c>
      <c r="L13" s="8">
        <v>2550</v>
      </c>
      <c r="M13" s="8">
        <v>50000.4</v>
      </c>
      <c r="N13" s="8">
        <v>2500.02</v>
      </c>
      <c r="O13" s="9" t="s">
        <v>58</v>
      </c>
      <c r="P13" s="8">
        <v>999.6</v>
      </c>
      <c r="Q13" s="11">
        <v>1.96</v>
      </c>
      <c r="R13" s="1" t="s">
        <v>58</v>
      </c>
      <c r="S13" s="1" t="s">
        <v>59</v>
      </c>
      <c r="T13" s="10" t="str">
        <f>HYPERLINK("https://my.zakupki.prom.ua/cabinet/purchases/state_purchase/view/7998478")</f>
        <v>https://my.zakupki.prom.ua/cabinet/purchases/state_purchase/view/7998478</v>
      </c>
      <c r="U13" s="1" t="s">
        <v>45</v>
      </c>
      <c r="V13" s="1" t="s">
        <v>60</v>
      </c>
      <c r="W13" s="8">
        <v>50000.4</v>
      </c>
      <c r="X13" s="1" t="s">
        <v>47</v>
      </c>
      <c r="Y13" s="1" t="s">
        <v>48</v>
      </c>
    </row>
    <row r="14" spans="1:25" ht="12.75">
      <c r="A14" s="4">
        <v>10</v>
      </c>
      <c r="B14" s="1" t="s">
        <v>61</v>
      </c>
      <c r="C14" s="5" t="s">
        <v>62</v>
      </c>
      <c r="D14" s="1" t="s">
        <v>63</v>
      </c>
      <c r="E14" s="1" t="s">
        <v>42</v>
      </c>
      <c r="F14" s="6">
        <v>43346</v>
      </c>
      <c r="G14" s="1"/>
      <c r="H14" s="6">
        <v>43346</v>
      </c>
      <c r="I14" s="7">
        <v>1</v>
      </c>
      <c r="J14" s="8">
        <v>1</v>
      </c>
      <c r="K14" s="8">
        <v>197000</v>
      </c>
      <c r="L14" s="8">
        <v>197000</v>
      </c>
      <c r="M14" s="8">
        <v>197000</v>
      </c>
      <c r="N14" s="8">
        <v>197000</v>
      </c>
      <c r="O14" s="9" t="s">
        <v>64</v>
      </c>
      <c r="P14" s="8">
        <v>0</v>
      </c>
      <c r="Q14" s="11">
        <v>0</v>
      </c>
      <c r="R14" s="1" t="s">
        <v>64</v>
      </c>
      <c r="S14" s="1" t="s">
        <v>65</v>
      </c>
      <c r="T14" s="10" t="str">
        <f>HYPERLINK("https://my.zakupki.prom.ua/cabinet/purchases/state_purchase/view/8118059")</f>
        <v>https://my.zakupki.prom.ua/cabinet/purchases/state_purchase/view/8118059</v>
      </c>
      <c r="U14" s="1" t="s">
        <v>45</v>
      </c>
      <c r="V14" s="1" t="s">
        <v>66</v>
      </c>
      <c r="W14" s="8">
        <v>197000</v>
      </c>
      <c r="X14" s="1" t="s">
        <v>47</v>
      </c>
      <c r="Y14" s="1" t="s">
        <v>48</v>
      </c>
    </row>
    <row r="15" spans="1:25" ht="25.5">
      <c r="A15" s="4">
        <v>11</v>
      </c>
      <c r="B15" s="1" t="s">
        <v>67</v>
      </c>
      <c r="C15" s="5" t="s">
        <v>68</v>
      </c>
      <c r="D15" s="1" t="s">
        <v>69</v>
      </c>
      <c r="E15" s="1" t="s">
        <v>42</v>
      </c>
      <c r="F15" s="6">
        <v>43350</v>
      </c>
      <c r="G15" s="1"/>
      <c r="H15" s="6">
        <v>43360</v>
      </c>
      <c r="I15" s="7">
        <v>1</v>
      </c>
      <c r="J15" s="8">
        <v>1</v>
      </c>
      <c r="K15" s="8">
        <v>3000</v>
      </c>
      <c r="L15" s="8">
        <v>3000</v>
      </c>
      <c r="M15" s="8">
        <v>2998.98</v>
      </c>
      <c r="N15" s="8">
        <v>2998.98</v>
      </c>
      <c r="O15" s="9" t="s">
        <v>70</v>
      </c>
      <c r="P15" s="8">
        <v>1.02</v>
      </c>
      <c r="Q15" s="11">
        <v>0.03</v>
      </c>
      <c r="R15" s="1" t="s">
        <v>70</v>
      </c>
      <c r="S15" s="1" t="s">
        <v>71</v>
      </c>
      <c r="T15" s="10" t="str">
        <f>HYPERLINK("https://my.zakupki.prom.ua/cabinet/purchases/state_purchase/view/8191913")</f>
        <v>https://my.zakupki.prom.ua/cabinet/purchases/state_purchase/view/8191913</v>
      </c>
      <c r="U15" s="1" t="s">
        <v>45</v>
      </c>
      <c r="V15" s="1" t="s">
        <v>72</v>
      </c>
      <c r="W15" s="8">
        <v>2998.98</v>
      </c>
      <c r="X15" s="1" t="s">
        <v>47</v>
      </c>
      <c r="Y15" s="1" t="s">
        <v>48</v>
      </c>
    </row>
    <row r="16" spans="1:25" ht="12.75">
      <c r="A16" s="4">
        <v>12</v>
      </c>
      <c r="B16" s="1" t="s">
        <v>73</v>
      </c>
      <c r="C16" s="5" t="s">
        <v>74</v>
      </c>
      <c r="D16" s="1" t="s">
        <v>75</v>
      </c>
      <c r="E16" s="1" t="s">
        <v>42</v>
      </c>
      <c r="F16" s="6">
        <v>43354</v>
      </c>
      <c r="G16" s="1"/>
      <c r="H16" s="6">
        <v>43354</v>
      </c>
      <c r="I16" s="7">
        <v>1</v>
      </c>
      <c r="J16" s="8">
        <v>1</v>
      </c>
      <c r="K16" s="8">
        <v>35000</v>
      </c>
      <c r="L16" s="8">
        <v>35000</v>
      </c>
      <c r="M16" s="8">
        <v>35000</v>
      </c>
      <c r="N16" s="8">
        <v>35000</v>
      </c>
      <c r="O16" s="9" t="s">
        <v>76</v>
      </c>
      <c r="P16" s="8">
        <v>0</v>
      </c>
      <c r="Q16" s="11">
        <v>0</v>
      </c>
      <c r="R16" s="1" t="s">
        <v>76</v>
      </c>
      <c r="S16" s="1" t="s">
        <v>77</v>
      </c>
      <c r="T16" s="10" t="str">
        <f>HYPERLINK("https://my.zakupki.prom.ua/cabinet/purchases/state_purchase/view/8223207")</f>
        <v>https://my.zakupki.prom.ua/cabinet/purchases/state_purchase/view/8223207</v>
      </c>
      <c r="U16" s="1" t="s">
        <v>45</v>
      </c>
      <c r="V16" s="1" t="s">
        <v>78</v>
      </c>
      <c r="W16" s="8">
        <v>35000</v>
      </c>
      <c r="X16" s="1" t="s">
        <v>47</v>
      </c>
      <c r="Y16" s="1" t="s">
        <v>48</v>
      </c>
    </row>
    <row r="17" spans="1:25" ht="25.5">
      <c r="A17" s="4">
        <v>13</v>
      </c>
      <c r="B17" s="1" t="s">
        <v>79</v>
      </c>
      <c r="C17" s="5" t="s">
        <v>34</v>
      </c>
      <c r="D17" s="1" t="s">
        <v>35</v>
      </c>
      <c r="E17" s="1" t="s">
        <v>28</v>
      </c>
      <c r="F17" s="6">
        <v>43131</v>
      </c>
      <c r="G17" s="6">
        <v>43139</v>
      </c>
      <c r="H17" s="6">
        <v>43144</v>
      </c>
      <c r="I17" s="7">
        <v>1</v>
      </c>
      <c r="J17" s="8">
        <v>11</v>
      </c>
      <c r="K17" s="8">
        <v>144000</v>
      </c>
      <c r="L17" s="8">
        <v>13090.90909090909</v>
      </c>
      <c r="M17" s="8">
        <v>144000</v>
      </c>
      <c r="N17" s="8">
        <v>13090.90909090909</v>
      </c>
      <c r="O17" s="9" t="s">
        <v>80</v>
      </c>
      <c r="P17" s="8">
        <v>0</v>
      </c>
      <c r="Q17" s="11">
        <v>0</v>
      </c>
      <c r="R17" s="1" t="s">
        <v>80</v>
      </c>
      <c r="S17" s="1" t="s">
        <v>81</v>
      </c>
      <c r="T17" s="10" t="str">
        <f>HYPERLINK("https://my.zakupki.prom.ua/cabinet/purchases/state_purchase/view/5900724")</f>
        <v>https://my.zakupki.prom.ua/cabinet/purchases/state_purchase/view/5900724</v>
      </c>
      <c r="U17" s="1" t="s">
        <v>45</v>
      </c>
      <c r="V17" s="1" t="s">
        <v>82</v>
      </c>
      <c r="W17" s="8">
        <v>144000</v>
      </c>
      <c r="X17" s="1" t="s">
        <v>47</v>
      </c>
      <c r="Y17" s="1" t="s">
        <v>48</v>
      </c>
    </row>
    <row r="18" spans="1:25" ht="12.75">
      <c r="A18" s="4">
        <v>14</v>
      </c>
      <c r="B18" s="1" t="s">
        <v>83</v>
      </c>
      <c r="C18" s="5" t="s">
        <v>84</v>
      </c>
      <c r="D18" s="1" t="s">
        <v>85</v>
      </c>
      <c r="E18" s="1" t="s">
        <v>28</v>
      </c>
      <c r="F18" s="6">
        <v>43117</v>
      </c>
      <c r="G18" s="6">
        <v>43125</v>
      </c>
      <c r="H18" s="6">
        <v>43130</v>
      </c>
      <c r="I18" s="7">
        <v>1</v>
      </c>
      <c r="J18" s="8">
        <v>5000</v>
      </c>
      <c r="K18" s="8">
        <v>129600</v>
      </c>
      <c r="L18" s="8">
        <v>25.92</v>
      </c>
      <c r="M18" s="8">
        <v>129300</v>
      </c>
      <c r="N18" s="8">
        <v>25.86</v>
      </c>
      <c r="O18" s="9" t="s">
        <v>86</v>
      </c>
      <c r="P18" s="8">
        <v>300</v>
      </c>
      <c r="Q18" s="11">
        <v>0.23</v>
      </c>
      <c r="R18" s="1" t="s">
        <v>86</v>
      </c>
      <c r="S18" s="1" t="s">
        <v>87</v>
      </c>
      <c r="T18" s="10" t="str">
        <f>HYPERLINK("https://my.zakupki.prom.ua/cabinet/purchases/state_purchase/view/5477923")</f>
        <v>https://my.zakupki.prom.ua/cabinet/purchases/state_purchase/view/5477923</v>
      </c>
      <c r="U18" s="1" t="s">
        <v>45</v>
      </c>
      <c r="V18" s="1" t="s">
        <v>88</v>
      </c>
      <c r="W18" s="8">
        <v>129300</v>
      </c>
      <c r="X18" s="1" t="s">
        <v>47</v>
      </c>
      <c r="Y18" s="1" t="s">
        <v>48</v>
      </c>
    </row>
    <row r="19" spans="1:25" ht="12.75">
      <c r="A19" s="4">
        <v>15</v>
      </c>
      <c r="B19" s="1" t="s">
        <v>89</v>
      </c>
      <c r="C19" s="5" t="s">
        <v>90</v>
      </c>
      <c r="D19" s="1" t="s">
        <v>91</v>
      </c>
      <c r="E19" s="1" t="s">
        <v>28</v>
      </c>
      <c r="F19" s="6">
        <v>43062</v>
      </c>
      <c r="G19" s="6">
        <v>43068</v>
      </c>
      <c r="H19" s="6">
        <v>43076</v>
      </c>
      <c r="I19" s="7">
        <v>1</v>
      </c>
      <c r="J19" s="8">
        <v>970</v>
      </c>
      <c r="K19" s="8">
        <v>26190</v>
      </c>
      <c r="L19" s="8">
        <v>27</v>
      </c>
      <c r="M19" s="8">
        <v>26190</v>
      </c>
      <c r="N19" s="8">
        <v>27</v>
      </c>
      <c r="O19" s="9" t="s">
        <v>92</v>
      </c>
      <c r="P19" s="8">
        <v>0</v>
      </c>
      <c r="Q19" s="11">
        <v>0</v>
      </c>
      <c r="R19" s="1" t="s">
        <v>92</v>
      </c>
      <c r="S19" s="1" t="s">
        <v>93</v>
      </c>
      <c r="T19" s="10" t="str">
        <f>HYPERLINK("https://my.zakupki.prom.ua/cabinet/purchases/state_purchase/view/4724486")</f>
        <v>https://my.zakupki.prom.ua/cabinet/purchases/state_purchase/view/4724486</v>
      </c>
      <c r="U19" s="1" t="s">
        <v>45</v>
      </c>
      <c r="V19" s="1" t="s">
        <v>94</v>
      </c>
      <c r="W19" s="8">
        <v>26190</v>
      </c>
      <c r="X19" s="1" t="s">
        <v>47</v>
      </c>
      <c r="Y19" s="1" t="s">
        <v>48</v>
      </c>
    </row>
    <row r="20" spans="1:25" ht="12.75">
      <c r="A20" s="4">
        <v>16</v>
      </c>
      <c r="B20" s="1" t="s">
        <v>95</v>
      </c>
      <c r="C20" s="5" t="s">
        <v>84</v>
      </c>
      <c r="D20" s="1" t="s">
        <v>85</v>
      </c>
      <c r="E20" s="1" t="s">
        <v>28</v>
      </c>
      <c r="F20" s="6">
        <v>42887</v>
      </c>
      <c r="G20" s="6">
        <v>42898</v>
      </c>
      <c r="H20" s="6">
        <v>42906</v>
      </c>
      <c r="I20" s="7">
        <v>2</v>
      </c>
      <c r="J20" s="8">
        <v>2700</v>
      </c>
      <c r="K20" s="8">
        <v>60000</v>
      </c>
      <c r="L20" s="8">
        <v>22.22222222222222</v>
      </c>
      <c r="M20" s="8">
        <v>58401</v>
      </c>
      <c r="N20" s="8">
        <v>21.63</v>
      </c>
      <c r="O20" s="9" t="s">
        <v>92</v>
      </c>
      <c r="P20" s="8">
        <v>1599</v>
      </c>
      <c r="Q20" s="11">
        <v>2.67</v>
      </c>
      <c r="R20" s="1" t="s">
        <v>92</v>
      </c>
      <c r="S20" s="1" t="s">
        <v>93</v>
      </c>
      <c r="T20" s="10" t="str">
        <f>HYPERLINK("https://my.zakupki.prom.ua/cabinet/purchases/state_purchase/view/3211256")</f>
        <v>https://my.zakupki.prom.ua/cabinet/purchases/state_purchase/view/3211256</v>
      </c>
      <c r="U20" s="1" t="s">
        <v>45</v>
      </c>
      <c r="V20" s="1" t="s">
        <v>96</v>
      </c>
      <c r="W20" s="8">
        <v>58401</v>
      </c>
      <c r="X20" s="1" t="s">
        <v>47</v>
      </c>
      <c r="Y20" s="1" t="s">
        <v>48</v>
      </c>
    </row>
    <row r="21" spans="1:25" ht="12.75">
      <c r="A21" s="4">
        <v>17</v>
      </c>
      <c r="B21" s="1" t="s">
        <v>97</v>
      </c>
      <c r="C21" s="5" t="s">
        <v>90</v>
      </c>
      <c r="D21" s="1" t="s">
        <v>91</v>
      </c>
      <c r="E21" s="1" t="s">
        <v>28</v>
      </c>
      <c r="F21" s="6">
        <v>42887</v>
      </c>
      <c r="G21" s="6">
        <v>42898</v>
      </c>
      <c r="H21" s="6">
        <v>42906</v>
      </c>
      <c r="I21" s="7">
        <v>2</v>
      </c>
      <c r="J21" s="8">
        <v>700</v>
      </c>
      <c r="K21" s="8">
        <v>16800</v>
      </c>
      <c r="L21" s="8">
        <v>24</v>
      </c>
      <c r="M21" s="8">
        <v>16044</v>
      </c>
      <c r="N21" s="8">
        <v>22.92</v>
      </c>
      <c r="O21" s="9" t="s">
        <v>86</v>
      </c>
      <c r="P21" s="8">
        <v>756</v>
      </c>
      <c r="Q21" s="11">
        <v>4.5</v>
      </c>
      <c r="R21" s="1" t="s">
        <v>86</v>
      </c>
      <c r="S21" s="1" t="s">
        <v>87</v>
      </c>
      <c r="T21" s="10" t="str">
        <f>HYPERLINK("https://my.zakupki.prom.ua/cabinet/purchases/state_purchase/view/3211302")</f>
        <v>https://my.zakupki.prom.ua/cabinet/purchases/state_purchase/view/3211302</v>
      </c>
      <c r="U21" s="1" t="s">
        <v>45</v>
      </c>
      <c r="V21" s="1" t="s">
        <v>98</v>
      </c>
      <c r="W21" s="8">
        <v>16044</v>
      </c>
      <c r="X21" s="1" t="s">
        <v>47</v>
      </c>
      <c r="Y21" s="1" t="s">
        <v>48</v>
      </c>
    </row>
    <row r="22" spans="1:25" ht="25.5">
      <c r="A22" s="4">
        <v>18</v>
      </c>
      <c r="B22" s="1" t="s">
        <v>99</v>
      </c>
      <c r="C22" s="5" t="s">
        <v>34</v>
      </c>
      <c r="D22" s="1" t="s">
        <v>35</v>
      </c>
      <c r="E22" s="1" t="s">
        <v>28</v>
      </c>
      <c r="F22" s="6">
        <v>42782</v>
      </c>
      <c r="G22" s="6">
        <v>42789</v>
      </c>
      <c r="H22" s="6">
        <v>42795</v>
      </c>
      <c r="I22" s="7">
        <v>1</v>
      </c>
      <c r="J22" s="8">
        <v>11</v>
      </c>
      <c r="K22" s="8">
        <v>132000</v>
      </c>
      <c r="L22" s="8">
        <v>12000</v>
      </c>
      <c r="M22" s="8">
        <v>132000</v>
      </c>
      <c r="N22" s="8">
        <v>12000</v>
      </c>
      <c r="O22" s="9" t="s">
        <v>80</v>
      </c>
      <c r="P22" s="8">
        <v>0</v>
      </c>
      <c r="Q22" s="11">
        <v>0</v>
      </c>
      <c r="R22" s="1" t="s">
        <v>80</v>
      </c>
      <c r="S22" s="1" t="s">
        <v>81</v>
      </c>
      <c r="T22" s="10" t="str">
        <f>HYPERLINK("https://my.zakupki.prom.ua/cabinet/purchases/state_purchase/view/2167403")</f>
        <v>https://my.zakupki.prom.ua/cabinet/purchases/state_purchase/view/2167403</v>
      </c>
      <c r="U22" s="1" t="s">
        <v>45</v>
      </c>
      <c r="V22" s="1" t="s">
        <v>100</v>
      </c>
      <c r="W22" s="8">
        <v>132000</v>
      </c>
      <c r="X22" s="1" t="s">
        <v>47</v>
      </c>
      <c r="Y22" s="1" t="s">
        <v>48</v>
      </c>
    </row>
    <row r="23" spans="1:25" ht="25.5">
      <c r="A23" s="4">
        <v>19</v>
      </c>
      <c r="B23" s="1" t="s">
        <v>101</v>
      </c>
      <c r="C23" s="5" t="s">
        <v>34</v>
      </c>
      <c r="D23" s="1" t="s">
        <v>35</v>
      </c>
      <c r="E23" s="1" t="s">
        <v>28</v>
      </c>
      <c r="F23" s="6">
        <v>42678</v>
      </c>
      <c r="G23" s="6">
        <v>42683</v>
      </c>
      <c r="H23" s="6">
        <v>42689</v>
      </c>
      <c r="I23" s="7">
        <v>1</v>
      </c>
      <c r="J23" s="8">
        <v>2</v>
      </c>
      <c r="K23" s="8">
        <v>24000</v>
      </c>
      <c r="L23" s="8">
        <v>12000</v>
      </c>
      <c r="M23" s="8">
        <v>24000</v>
      </c>
      <c r="N23" s="8">
        <v>12000</v>
      </c>
      <c r="O23" s="9" t="s">
        <v>102</v>
      </c>
      <c r="P23" s="8">
        <v>0</v>
      </c>
      <c r="Q23" s="11">
        <v>0</v>
      </c>
      <c r="R23" s="1" t="s">
        <v>102</v>
      </c>
      <c r="S23" s="1" t="s">
        <v>103</v>
      </c>
      <c r="T23" s="10" t="str">
        <f>HYPERLINK("https://my.zakupki.prom.ua/cabinet/purchases/state_purchase/view/831701")</f>
        <v>https://my.zakupki.prom.ua/cabinet/purchases/state_purchase/view/831701</v>
      </c>
      <c r="U23" s="1" t="s">
        <v>45</v>
      </c>
      <c r="V23" s="1" t="s">
        <v>104</v>
      </c>
      <c r="W23" s="8">
        <v>24000</v>
      </c>
      <c r="X23" s="1" t="s">
        <v>47</v>
      </c>
      <c r="Y23" s="1" t="s">
        <v>48</v>
      </c>
    </row>
    <row r="24" spans="1:25" ht="12.75">
      <c r="A24" s="4">
        <v>20</v>
      </c>
      <c r="B24" s="1" t="s">
        <v>105</v>
      </c>
      <c r="C24" s="5" t="s">
        <v>84</v>
      </c>
      <c r="D24" s="1" t="s">
        <v>85</v>
      </c>
      <c r="E24" s="1" t="s">
        <v>28</v>
      </c>
      <c r="F24" s="6">
        <v>42675</v>
      </c>
      <c r="G24" s="6">
        <v>42681</v>
      </c>
      <c r="H24" s="6">
        <v>42696</v>
      </c>
      <c r="I24" s="7">
        <v>2</v>
      </c>
      <c r="J24" s="8">
        <v>1590</v>
      </c>
      <c r="K24" s="8">
        <v>30300</v>
      </c>
      <c r="L24" s="8">
        <v>19.056603773584907</v>
      </c>
      <c r="M24" s="8">
        <v>29319.6</v>
      </c>
      <c r="N24" s="8">
        <v>18.44</v>
      </c>
      <c r="O24" s="9" t="s">
        <v>106</v>
      </c>
      <c r="P24" s="8">
        <v>980.4</v>
      </c>
      <c r="Q24" s="11">
        <v>3.24</v>
      </c>
      <c r="R24" s="1" t="s">
        <v>106</v>
      </c>
      <c r="S24" s="1" t="s">
        <v>107</v>
      </c>
      <c r="T24" s="10" t="str">
        <f>HYPERLINK("https://my.zakupki.prom.ua/cabinet/purchases/state_purchase/view/757183")</f>
        <v>https://my.zakupki.prom.ua/cabinet/purchases/state_purchase/view/757183</v>
      </c>
      <c r="U24" s="1" t="s">
        <v>45</v>
      </c>
      <c r="V24" s="1" t="s">
        <v>108</v>
      </c>
      <c r="W24" s="8">
        <v>29319.6</v>
      </c>
      <c r="X24" s="1" t="s">
        <v>47</v>
      </c>
      <c r="Y24" s="1" t="s">
        <v>48</v>
      </c>
    </row>
    <row r="25" spans="1:25" ht="12.75">
      <c r="A25" s="4">
        <v>21</v>
      </c>
      <c r="B25" s="1" t="s">
        <v>109</v>
      </c>
      <c r="C25" s="5" t="s">
        <v>110</v>
      </c>
      <c r="D25" s="1" t="s">
        <v>91</v>
      </c>
      <c r="E25" s="1" t="s">
        <v>28</v>
      </c>
      <c r="F25" s="6">
        <v>42675</v>
      </c>
      <c r="G25" s="6">
        <v>42681</v>
      </c>
      <c r="H25" s="6">
        <v>42696</v>
      </c>
      <c r="I25" s="7">
        <v>2</v>
      </c>
      <c r="J25" s="8">
        <v>800</v>
      </c>
      <c r="K25" s="8">
        <v>17600</v>
      </c>
      <c r="L25" s="8">
        <v>22</v>
      </c>
      <c r="M25" s="8">
        <v>17152</v>
      </c>
      <c r="N25" s="8">
        <v>21.44</v>
      </c>
      <c r="O25" s="9" t="s">
        <v>106</v>
      </c>
      <c r="P25" s="8">
        <v>448</v>
      </c>
      <c r="Q25" s="11">
        <v>2.55</v>
      </c>
      <c r="R25" s="1" t="s">
        <v>106</v>
      </c>
      <c r="S25" s="1" t="s">
        <v>107</v>
      </c>
      <c r="T25" s="10" t="str">
        <f>HYPERLINK("https://my.zakupki.prom.ua/cabinet/purchases/state_purchase/view/757264")</f>
        <v>https://my.zakupki.prom.ua/cabinet/purchases/state_purchase/view/757264</v>
      </c>
      <c r="U25" s="1" t="s">
        <v>45</v>
      </c>
      <c r="V25" s="1" t="s">
        <v>111</v>
      </c>
      <c r="W25" s="8">
        <v>17152</v>
      </c>
      <c r="X25" s="1" t="s">
        <v>47</v>
      </c>
      <c r="Y25" s="1" t="s">
        <v>48</v>
      </c>
    </row>
    <row r="26" spans="1:25" ht="25.5">
      <c r="A26" s="4">
        <v>22</v>
      </c>
      <c r="B26" s="1" t="s">
        <v>112</v>
      </c>
      <c r="C26" s="5" t="s">
        <v>113</v>
      </c>
      <c r="D26" s="1" t="s">
        <v>114</v>
      </c>
      <c r="E26" s="1" t="s">
        <v>28</v>
      </c>
      <c r="F26" s="6">
        <v>42670</v>
      </c>
      <c r="G26" s="6">
        <v>42676</v>
      </c>
      <c r="H26" s="6">
        <v>42685</v>
      </c>
      <c r="I26" s="7">
        <v>7</v>
      </c>
      <c r="J26" s="8">
        <v>1</v>
      </c>
      <c r="K26" s="8">
        <v>4680</v>
      </c>
      <c r="L26" s="8">
        <v>4680</v>
      </c>
      <c r="M26" s="8">
        <v>4600</v>
      </c>
      <c r="N26" s="8">
        <v>4600</v>
      </c>
      <c r="O26" s="9" t="s">
        <v>115</v>
      </c>
      <c r="P26" s="8">
        <v>80</v>
      </c>
      <c r="Q26" s="11">
        <v>1.71</v>
      </c>
      <c r="R26" s="1" t="s">
        <v>115</v>
      </c>
      <c r="S26" s="1" t="s">
        <v>116</v>
      </c>
      <c r="T26" s="10" t="str">
        <f>HYPERLINK("https://my.zakupki.prom.ua/cabinet/purchases/state_purchase/view/742258")</f>
        <v>https://my.zakupki.prom.ua/cabinet/purchases/state_purchase/view/742258</v>
      </c>
      <c r="U26" s="1" t="s">
        <v>45</v>
      </c>
      <c r="V26" s="1" t="s">
        <v>117</v>
      </c>
      <c r="W26" s="8">
        <v>4600</v>
      </c>
      <c r="X26" s="1" t="s">
        <v>47</v>
      </c>
      <c r="Y26" s="1" t="s">
        <v>48</v>
      </c>
    </row>
    <row r="27" spans="1:25" ht="25.5">
      <c r="A27" s="4">
        <v>23</v>
      </c>
      <c r="B27" s="1" t="s">
        <v>118</v>
      </c>
      <c r="C27" s="5" t="s">
        <v>34</v>
      </c>
      <c r="D27" s="1" t="s">
        <v>35</v>
      </c>
      <c r="E27" s="1" t="s">
        <v>28</v>
      </c>
      <c r="F27" s="6">
        <v>42662</v>
      </c>
      <c r="G27" s="6">
        <v>42667</v>
      </c>
      <c r="H27" s="6">
        <v>42669</v>
      </c>
      <c r="I27" s="7">
        <v>1</v>
      </c>
      <c r="J27" s="8">
        <v>3</v>
      </c>
      <c r="K27" s="8">
        <v>36000</v>
      </c>
      <c r="L27" s="8">
        <v>12000</v>
      </c>
      <c r="M27" s="8">
        <v>36000</v>
      </c>
      <c r="N27" s="8">
        <v>12000</v>
      </c>
      <c r="O27" s="9" t="s">
        <v>102</v>
      </c>
      <c r="P27" s="8">
        <v>0</v>
      </c>
      <c r="Q27" s="11">
        <v>0</v>
      </c>
      <c r="R27" s="1" t="s">
        <v>102</v>
      </c>
      <c r="S27" s="1" t="s">
        <v>103</v>
      </c>
      <c r="T27" s="10" t="str">
        <f>HYPERLINK("https://my.zakupki.prom.ua/cabinet/purchases/state_purchase/view/697473")</f>
        <v>https://my.zakupki.prom.ua/cabinet/purchases/state_purchase/view/697473</v>
      </c>
      <c r="U27" s="1" t="s">
        <v>45</v>
      </c>
      <c r="V27" s="1" t="s">
        <v>119</v>
      </c>
      <c r="W27" s="8">
        <v>36000</v>
      </c>
      <c r="X27" s="1" t="s">
        <v>47</v>
      </c>
      <c r="Y27" s="1" t="s">
        <v>48</v>
      </c>
    </row>
    <row r="28" spans="1:25" ht="12.75">
      <c r="A28" s="4">
        <v>24</v>
      </c>
      <c r="B28" s="1" t="s">
        <v>120</v>
      </c>
      <c r="C28" s="5" t="s">
        <v>110</v>
      </c>
      <c r="D28" s="1" t="s">
        <v>91</v>
      </c>
      <c r="E28" s="1" t="s">
        <v>28</v>
      </c>
      <c r="F28" s="6">
        <v>42654</v>
      </c>
      <c r="G28" s="6">
        <v>42661</v>
      </c>
      <c r="H28" s="6">
        <v>42670</v>
      </c>
      <c r="I28" s="7">
        <v>2</v>
      </c>
      <c r="J28" s="8">
        <v>435</v>
      </c>
      <c r="K28" s="8">
        <v>10000</v>
      </c>
      <c r="L28" s="8">
        <v>22.988505747126435</v>
      </c>
      <c r="M28" s="8">
        <v>9113.25</v>
      </c>
      <c r="N28" s="8">
        <v>20.95</v>
      </c>
      <c r="O28" s="9" t="s">
        <v>106</v>
      </c>
      <c r="P28" s="8">
        <v>886.75</v>
      </c>
      <c r="Q28" s="11">
        <v>8.87</v>
      </c>
      <c r="R28" s="1" t="s">
        <v>106</v>
      </c>
      <c r="S28" s="1" t="s">
        <v>107</v>
      </c>
      <c r="T28" s="10" t="str">
        <f>HYPERLINK("https://my.zakupki.prom.ua/cabinet/purchases/state_purchase/view/646972")</f>
        <v>https://my.zakupki.prom.ua/cabinet/purchases/state_purchase/view/646972</v>
      </c>
      <c r="U28" s="1" t="s">
        <v>45</v>
      </c>
      <c r="V28" s="1" t="s">
        <v>121</v>
      </c>
      <c r="W28" s="8">
        <v>9113.25</v>
      </c>
      <c r="X28" s="1" t="s">
        <v>47</v>
      </c>
      <c r="Y28" s="1" t="s">
        <v>48</v>
      </c>
    </row>
    <row r="29" spans="1:25" ht="12.75">
      <c r="A29" s="4">
        <v>25</v>
      </c>
      <c r="B29" s="1" t="s">
        <v>122</v>
      </c>
      <c r="C29" s="5" t="s">
        <v>123</v>
      </c>
      <c r="D29" s="1" t="s">
        <v>124</v>
      </c>
      <c r="E29" s="1" t="s">
        <v>28</v>
      </c>
      <c r="F29" s="6">
        <v>42636</v>
      </c>
      <c r="G29" s="6">
        <v>42641</v>
      </c>
      <c r="H29" s="6">
        <v>42646</v>
      </c>
      <c r="I29" s="7">
        <v>1</v>
      </c>
      <c r="J29" s="8">
        <v>5</v>
      </c>
      <c r="K29" s="8">
        <v>30000</v>
      </c>
      <c r="L29" s="8">
        <v>6000</v>
      </c>
      <c r="M29" s="8">
        <v>29682</v>
      </c>
      <c r="N29" s="8">
        <v>5936.4</v>
      </c>
      <c r="O29" s="9" t="s">
        <v>125</v>
      </c>
      <c r="P29" s="8">
        <v>318</v>
      </c>
      <c r="Q29" s="11">
        <v>1.06</v>
      </c>
      <c r="R29" s="1" t="s">
        <v>125</v>
      </c>
      <c r="S29" s="1" t="s">
        <v>126</v>
      </c>
      <c r="T29" s="10" t="str">
        <f>HYPERLINK("https://my.zakupki.prom.ua/cabinet/purchases/state_purchase/view/525460")</f>
        <v>https://my.zakupki.prom.ua/cabinet/purchases/state_purchase/view/525460</v>
      </c>
      <c r="U29" s="1" t="s">
        <v>45</v>
      </c>
      <c r="V29" s="1" t="s">
        <v>127</v>
      </c>
      <c r="W29" s="8">
        <v>29682</v>
      </c>
      <c r="X29" s="1" t="s">
        <v>47</v>
      </c>
      <c r="Y29" s="1" t="s">
        <v>48</v>
      </c>
    </row>
    <row r="30" spans="1:25" ht="12.75">
      <c r="A30" s="4">
        <v>26</v>
      </c>
      <c r="B30" s="1" t="s">
        <v>128</v>
      </c>
      <c r="C30" s="5" t="s">
        <v>123</v>
      </c>
      <c r="D30" s="1" t="s">
        <v>124</v>
      </c>
      <c r="E30" s="1" t="s">
        <v>28</v>
      </c>
      <c r="F30" s="6">
        <v>42629</v>
      </c>
      <c r="G30" s="6">
        <v>42634</v>
      </c>
      <c r="H30" s="6">
        <v>42636</v>
      </c>
      <c r="I30" s="7">
        <v>1</v>
      </c>
      <c r="J30" s="8">
        <v>5</v>
      </c>
      <c r="K30" s="8">
        <v>30000</v>
      </c>
      <c r="L30" s="8">
        <v>6000</v>
      </c>
      <c r="M30" s="8">
        <v>25200</v>
      </c>
      <c r="N30" s="8">
        <v>5040</v>
      </c>
      <c r="O30" s="9" t="s">
        <v>125</v>
      </c>
      <c r="P30" s="8">
        <v>4800</v>
      </c>
      <c r="Q30" s="11">
        <v>16</v>
      </c>
      <c r="R30" s="1" t="s">
        <v>125</v>
      </c>
      <c r="S30" s="1" t="s">
        <v>126</v>
      </c>
      <c r="T30" s="10" t="str">
        <f>HYPERLINK("https://my.zakupki.prom.ua/cabinet/purchases/state_purchase/view/483545")</f>
        <v>https://my.zakupki.prom.ua/cabinet/purchases/state_purchase/view/483545</v>
      </c>
      <c r="U30" s="1" t="s">
        <v>129</v>
      </c>
      <c r="V30" s="1"/>
      <c r="W30" s="1"/>
      <c r="X30" s="1"/>
      <c r="Y30" s="1"/>
    </row>
    <row r="31" spans="1:25" ht="12.75">
      <c r="A31" s="4">
        <v>27</v>
      </c>
      <c r="B31" s="1" t="s">
        <v>130</v>
      </c>
      <c r="C31" s="5" t="s">
        <v>84</v>
      </c>
      <c r="D31" s="1" t="s">
        <v>85</v>
      </c>
      <c r="E31" s="1" t="s">
        <v>28</v>
      </c>
      <c r="F31" s="6">
        <v>42626</v>
      </c>
      <c r="G31" s="6">
        <v>42632</v>
      </c>
      <c r="H31" s="6">
        <v>42639</v>
      </c>
      <c r="I31" s="7">
        <v>2</v>
      </c>
      <c r="J31" s="8">
        <v>600</v>
      </c>
      <c r="K31" s="8">
        <v>11400</v>
      </c>
      <c r="L31" s="8">
        <v>19</v>
      </c>
      <c r="M31" s="8">
        <v>10770</v>
      </c>
      <c r="N31" s="8">
        <v>17.95</v>
      </c>
      <c r="O31" s="9" t="s">
        <v>106</v>
      </c>
      <c r="P31" s="8">
        <v>630</v>
      </c>
      <c r="Q31" s="11">
        <v>5.53</v>
      </c>
      <c r="R31" s="1" t="s">
        <v>106</v>
      </c>
      <c r="S31" s="1" t="s">
        <v>107</v>
      </c>
      <c r="T31" s="10" t="str">
        <f>HYPERLINK("https://my.zakupki.prom.ua/cabinet/purchases/state_purchase/view/454539")</f>
        <v>https://my.zakupki.prom.ua/cabinet/purchases/state_purchase/view/454539</v>
      </c>
      <c r="U31" s="1" t="s">
        <v>45</v>
      </c>
      <c r="V31" s="1" t="s">
        <v>131</v>
      </c>
      <c r="W31" s="8">
        <v>10770</v>
      </c>
      <c r="X31" s="1" t="s">
        <v>47</v>
      </c>
      <c r="Y31" s="1" t="s">
        <v>48</v>
      </c>
    </row>
    <row r="32" spans="1:25" ht="12.75">
      <c r="A32" s="4">
        <v>28</v>
      </c>
      <c r="B32" s="1" t="s">
        <v>132</v>
      </c>
      <c r="C32" s="5" t="s">
        <v>133</v>
      </c>
      <c r="D32" s="1" t="s">
        <v>27</v>
      </c>
      <c r="E32" s="1" t="s">
        <v>28</v>
      </c>
      <c r="F32" s="6">
        <v>42615</v>
      </c>
      <c r="G32" s="6">
        <v>42621</v>
      </c>
      <c r="H32" s="6">
        <v>42627</v>
      </c>
      <c r="I32" s="7">
        <v>2</v>
      </c>
      <c r="J32" s="8">
        <v>1</v>
      </c>
      <c r="K32" s="8">
        <v>7300</v>
      </c>
      <c r="L32" s="8">
        <v>7300</v>
      </c>
      <c r="M32" s="8">
        <v>7300</v>
      </c>
      <c r="N32" s="8">
        <v>7300</v>
      </c>
      <c r="O32" s="9" t="s">
        <v>134</v>
      </c>
      <c r="P32" s="8">
        <v>0</v>
      </c>
      <c r="Q32" s="11">
        <v>0</v>
      </c>
      <c r="R32" s="1" t="s">
        <v>134</v>
      </c>
      <c r="S32" s="1" t="s">
        <v>135</v>
      </c>
      <c r="T32" s="10" t="str">
        <f>HYPERLINK("https://my.zakupki.prom.ua/cabinet/purchases/state_purchase/view/388502")</f>
        <v>https://my.zakupki.prom.ua/cabinet/purchases/state_purchase/view/388502</v>
      </c>
      <c r="U32" s="1" t="s">
        <v>45</v>
      </c>
      <c r="V32" s="1" t="s">
        <v>136</v>
      </c>
      <c r="W32" s="8">
        <v>7300</v>
      </c>
      <c r="X32" s="1" t="s">
        <v>47</v>
      </c>
      <c r="Y32" s="1" t="s">
        <v>48</v>
      </c>
    </row>
    <row r="33" spans="1:25" ht="12.75">
      <c r="A33" s="4">
        <v>29</v>
      </c>
      <c r="B33" s="1" t="s">
        <v>137</v>
      </c>
      <c r="C33" s="5" t="s">
        <v>138</v>
      </c>
      <c r="D33" s="1" t="s">
        <v>139</v>
      </c>
      <c r="E33" s="1" t="s">
        <v>28</v>
      </c>
      <c r="F33" s="6">
        <v>42612</v>
      </c>
      <c r="G33" s="6">
        <v>42618</v>
      </c>
      <c r="H33" s="6">
        <v>42629</v>
      </c>
      <c r="I33" s="7">
        <v>5</v>
      </c>
      <c r="J33" s="8">
        <v>1</v>
      </c>
      <c r="K33" s="8">
        <v>3100</v>
      </c>
      <c r="L33" s="8">
        <v>3100</v>
      </c>
      <c r="M33" s="8">
        <v>2796</v>
      </c>
      <c r="N33" s="8">
        <v>2796</v>
      </c>
      <c r="O33" s="9" t="s">
        <v>140</v>
      </c>
      <c r="P33" s="8">
        <v>304</v>
      </c>
      <c r="Q33" s="11">
        <v>9.81</v>
      </c>
      <c r="R33" s="1" t="s">
        <v>140</v>
      </c>
      <c r="S33" s="1" t="s">
        <v>141</v>
      </c>
      <c r="T33" s="10" t="str">
        <f>HYPERLINK("https://my.zakupki.prom.ua/cabinet/purchases/state_purchase/view/367417")</f>
        <v>https://my.zakupki.prom.ua/cabinet/purchases/state_purchase/view/367417</v>
      </c>
      <c r="U33" s="1" t="s">
        <v>45</v>
      </c>
      <c r="V33" s="1" t="s">
        <v>142</v>
      </c>
      <c r="W33" s="8">
        <v>2796</v>
      </c>
      <c r="X33" s="1" t="s">
        <v>47</v>
      </c>
      <c r="Y33" s="1" t="s">
        <v>48</v>
      </c>
    </row>
    <row r="34" spans="1:25" ht="12.75">
      <c r="A34" s="4">
        <v>30</v>
      </c>
      <c r="B34" s="1" t="s">
        <v>143</v>
      </c>
      <c r="C34" s="5" t="s">
        <v>123</v>
      </c>
      <c r="D34" s="1" t="s">
        <v>144</v>
      </c>
      <c r="E34" s="1" t="s">
        <v>28</v>
      </c>
      <c r="F34" s="6">
        <v>42612</v>
      </c>
      <c r="G34" s="6">
        <v>42618</v>
      </c>
      <c r="H34" s="6">
        <v>42628</v>
      </c>
      <c r="I34" s="7">
        <v>4</v>
      </c>
      <c r="J34" s="8">
        <v>3</v>
      </c>
      <c r="K34" s="8">
        <v>23000</v>
      </c>
      <c r="L34" s="8">
        <v>7666.666666666667</v>
      </c>
      <c r="M34" s="8">
        <v>16560</v>
      </c>
      <c r="N34" s="8">
        <v>5520</v>
      </c>
      <c r="O34" s="9" t="s">
        <v>145</v>
      </c>
      <c r="P34" s="8">
        <v>6440</v>
      </c>
      <c r="Q34" s="11">
        <v>28</v>
      </c>
      <c r="R34" s="1" t="s">
        <v>145</v>
      </c>
      <c r="S34" s="1" t="s">
        <v>146</v>
      </c>
      <c r="T34" s="10" t="str">
        <f>HYPERLINK("https://my.zakupki.prom.ua/cabinet/purchases/state_purchase/view/370743")</f>
        <v>https://my.zakupki.prom.ua/cabinet/purchases/state_purchase/view/370743</v>
      </c>
      <c r="U34" s="1" t="s">
        <v>129</v>
      </c>
      <c r="V34" s="1"/>
      <c r="W34" s="1"/>
      <c r="X34" s="1"/>
      <c r="Y34" s="1"/>
    </row>
    <row r="35" ht="12.75">
      <c r="A35" s="1" t="s">
        <v>147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2018-09-24T12:24:27Z</dcterms:created>
  <dcterms:modified xsi:type="dcterms:W3CDTF">2018-09-24T12:24:27Z</dcterms:modified>
  <cp:category/>
  <cp:version/>
  <cp:contentType/>
  <cp:contentStatus/>
</cp:coreProperties>
</file>